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S:\charging and billing\TNUoS Charging\Generators\02 Tools\"/>
    </mc:Choice>
  </mc:AlternateContent>
  <xr:revisionPtr revIDLastSave="0" documentId="8_{037198A4-8CB9-439E-A1E3-E97CFB353322}" xr6:coauthVersionLast="47" xr6:coauthVersionMax="47" xr10:uidLastSave="{00000000-0000-0000-0000-000000000000}"/>
  <bookViews>
    <workbookView showHorizontalScroll="0" showVerticalScroll="0" showSheetTabs="0" xWindow="-108" yWindow="-108" windowWidth="23256" windowHeight="13896" xr2:uid="{76251FE7-741B-4F20-91F4-0075A726E0CB}"/>
  </bookViews>
  <sheets>
    <sheet name="Tool Instructions" sheetId="6" r:id="rId1"/>
    <sheet name="Liability Calculator" sheetId="1" r:id="rId2"/>
    <sheet name="Gen Tariffs" sheetId="7" state="veryHidden" r:id="rId3"/>
    <sheet name="Local Cct. Tariffs" sheetId="2" state="veryHidden" r:id="rId4"/>
    <sheet name="Local Sub. Tariffs" sheetId="5" state="veryHidden" r:id="rId5"/>
    <sheet name="Offshore Tariffs" sheetId="8" state="veryHidden" r:id="rId6"/>
    <sheet name="Generic ALFs" sheetId="3" state="veryHidden" r:id="rId7"/>
    <sheet name="LU!" sheetId="4" state="veryHidden" r:id="rId8"/>
    <sheet name="Specific ALFs" sheetId="9" state="veryHidden" r:id="rId9"/>
  </sheets>
  <definedNames>
    <definedName name="_xlnm._FilterDatabase" localSheetId="6" hidden="1">'Generic ALFs'!$A$1:$B$1</definedName>
    <definedName name="ALF_Type">'LU!'!$M$2:$M$3</definedName>
    <definedName name="Conn_Volt">'LU!'!$Q$2:$Q$4</definedName>
    <definedName name="Fuel_Type">'LU!'!$D$2:$D$15</definedName>
    <definedName name="Gen_Zone">'LU!'!$A$2:$A$28</definedName>
    <definedName name="MITS">'LU!'!$O$2:$O$3</definedName>
    <definedName name="Onshore_Offshore">'LU!'!$K$2:$K$3</definedName>
    <definedName name="Plant_Type_Tariffs">'LU!'!$D$19:$E$21</definedName>
    <definedName name="Redundancy">'LU!'!$I$2:$I$3</definedName>
    <definedName name="Sum_of_TEC">'LU!'!$S$2:$S$3</definedName>
    <definedName name="Tech_Type">'LU!'!$D$2:$F$15</definedName>
    <definedName name="Zone_Name">'LU!'!$A$2:$B$28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 l="1"/>
  <c r="O16" i="1"/>
  <c r="Q20" i="1" l="1"/>
  <c r="K20" i="1"/>
  <c r="U16" i="1"/>
  <c r="Q16" i="1"/>
  <c r="W20" i="1"/>
  <c r="U20" i="1"/>
  <c r="S20" i="1"/>
  <c r="K16" i="1"/>
  <c r="C22" i="1" s="1"/>
  <c r="W18" i="1"/>
  <c r="U18" i="1"/>
  <c r="S18" i="1"/>
  <c r="M16" i="1"/>
  <c r="D3" i="5"/>
  <c r="D4" i="5"/>
  <c r="D5" i="5"/>
  <c r="D6" i="5"/>
  <c r="D7" i="5"/>
  <c r="J3" i="5"/>
  <c r="J4" i="5"/>
  <c r="J5" i="5"/>
  <c r="J6" i="5"/>
  <c r="J7" i="5"/>
  <c r="J2" i="5"/>
  <c r="D2" i="5"/>
  <c r="I20" i="1" l="1"/>
  <c r="J20" i="1" s="1"/>
  <c r="S16" i="1"/>
  <c r="O27" i="1" s="1"/>
  <c r="Q27" i="1" s="1"/>
  <c r="M20" i="1" l="1"/>
</calcChain>
</file>

<file path=xl/sharedStrings.xml><?xml version="1.0" encoding="utf-8"?>
<sst xmlns="http://schemas.openxmlformats.org/spreadsheetml/2006/main" count="1183" uniqueCount="574">
  <si>
    <t>Fuel Type</t>
  </si>
  <si>
    <t>On/Offshore</t>
  </si>
  <si>
    <t>Generation Zone</t>
  </si>
  <si>
    <t>Technology Type</t>
  </si>
  <si>
    <t>Solar</t>
  </si>
  <si>
    <t>Tidal</t>
  </si>
  <si>
    <t>Single</t>
  </si>
  <si>
    <t>Double</t>
  </si>
  <si>
    <t>Onshore</t>
  </si>
  <si>
    <t>Offshore</t>
  </si>
  <si>
    <t>Busbar</t>
  </si>
  <si>
    <t>North Scotland</t>
  </si>
  <si>
    <t>East Aberdeenshire</t>
  </si>
  <si>
    <t>Western Highlands</t>
  </si>
  <si>
    <t>Skye and Lochalsh</t>
  </si>
  <si>
    <t>Eastern Grampian and Tayside</t>
  </si>
  <si>
    <t>Central Grampian</t>
  </si>
  <si>
    <t>Argyll</t>
  </si>
  <si>
    <t>The Trossachs</t>
  </si>
  <si>
    <t>Stirlingshire and Fife</t>
  </si>
  <si>
    <t>South West Scotland</t>
  </si>
  <si>
    <t>Lothian and Borders</t>
  </si>
  <si>
    <t>Solway and Cheviot</t>
  </si>
  <si>
    <t>North East England</t>
  </si>
  <si>
    <t>North Lancashire and The Lakes</t>
  </si>
  <si>
    <t>South Lancashire Yorkshire and Humber</t>
  </si>
  <si>
    <t>North Midlands and North Wales</t>
  </si>
  <si>
    <t>South Lincolnshire and North Norfolk</t>
  </si>
  <si>
    <t>Mid Wales and The Midlands</t>
  </si>
  <si>
    <t>Anglesey and Snowdon</t>
  </si>
  <si>
    <t>Pembrokeshire</t>
  </si>
  <si>
    <t>South Wales</t>
  </si>
  <si>
    <t>Cotswold</t>
  </si>
  <si>
    <t>Central London</t>
  </si>
  <si>
    <t>Essex and Kent</t>
  </si>
  <si>
    <t>Oxfordshire Surrey and Sussex</t>
  </si>
  <si>
    <t>Somerset and Wessex</t>
  </si>
  <si>
    <t>West Devon and Cornwall</t>
  </si>
  <si>
    <t>Zone Name</t>
  </si>
  <si>
    <t>Biomass</t>
  </si>
  <si>
    <t>CCGT_CHP</t>
  </si>
  <si>
    <t>Coal</t>
  </si>
  <si>
    <t>Gas_Oil</t>
  </si>
  <si>
    <t>Hydro</t>
  </si>
  <si>
    <t>Nuclear</t>
  </si>
  <si>
    <t>Battery</t>
  </si>
  <si>
    <t>Wave</t>
  </si>
  <si>
    <t>Conventional</t>
  </si>
  <si>
    <t>Intermittent</t>
  </si>
  <si>
    <t>Fuel Technology</t>
  </si>
  <si>
    <t>Generic ALF</t>
  </si>
  <si>
    <t>Connection Type</t>
  </si>
  <si>
    <t>Redundancy</t>
  </si>
  <si>
    <t>No Redundancy</t>
  </si>
  <si>
    <t>TNUoS Generation Liability Calculator</t>
  </si>
  <si>
    <t>How to Use</t>
  </si>
  <si>
    <t>1.</t>
  </si>
  <si>
    <t>2.</t>
  </si>
  <si>
    <t>3.</t>
  </si>
  <si>
    <t>4.</t>
  </si>
  <si>
    <t>5.</t>
  </si>
  <si>
    <t>6.</t>
  </si>
  <si>
    <t>MITS?</t>
  </si>
  <si>
    <t>Generic</t>
  </si>
  <si>
    <t>Specific</t>
  </si>
  <si>
    <t>ALF Type</t>
  </si>
  <si>
    <t>Yes</t>
  </si>
  <si>
    <t>No</t>
  </si>
  <si>
    <t>Power Station Information</t>
  </si>
  <si>
    <t>Applicable Tariffs</t>
  </si>
  <si>
    <t>Gen Zone</t>
  </si>
  <si>
    <t>Peak Security</t>
  </si>
  <si>
    <t>Year Round Shared</t>
  </si>
  <si>
    <t>Year Round Not Shared</t>
  </si>
  <si>
    <t>Residual</t>
  </si>
  <si>
    <t>You will need to use the published tariffs to determine whether the power station you are checking has a published ALF or Tariff already.</t>
  </si>
  <si>
    <t>Plant Type</t>
  </si>
  <si>
    <t>Aberdeen Bay</t>
  </si>
  <si>
    <t>Achruach</t>
  </si>
  <si>
    <t>Aigas</t>
  </si>
  <si>
    <t>An Suidhe</t>
  </si>
  <si>
    <t>Arecleoch</t>
  </si>
  <si>
    <t>Black Hill</t>
  </si>
  <si>
    <t>Black Law</t>
  </si>
  <si>
    <t>Broken Cross</t>
  </si>
  <si>
    <t>Clyde (North)</t>
  </si>
  <si>
    <t>Clyde (South)</t>
  </si>
  <si>
    <t>Corriegarth</t>
  </si>
  <si>
    <t>Corriemoillie</t>
  </si>
  <si>
    <t>Coryton</t>
  </si>
  <si>
    <t>Creag Riabhach</t>
  </si>
  <si>
    <t>Cruachan</t>
  </si>
  <si>
    <t>Culligran</t>
  </si>
  <si>
    <t>Deanie</t>
  </si>
  <si>
    <t>Dersalloch</t>
  </si>
  <si>
    <t>Dinorwig</t>
  </si>
  <si>
    <t>Dorenell</t>
  </si>
  <si>
    <t>Dunhill</t>
  </si>
  <si>
    <t>Dunlaw Extension</t>
  </si>
  <si>
    <t>Dunmaglass</t>
  </si>
  <si>
    <t>Edinbane</t>
  </si>
  <si>
    <t>Ewe Hill</t>
  </si>
  <si>
    <t>Fallago</t>
  </si>
  <si>
    <t>Farr</t>
  </si>
  <si>
    <t>Fernoch</t>
  </si>
  <si>
    <t>Finlarig</t>
  </si>
  <si>
    <t>Foyers</t>
  </si>
  <si>
    <t>Galawhistle</t>
  </si>
  <si>
    <t>Glen Kyllachy</t>
  </si>
  <si>
    <t>Glendoe</t>
  </si>
  <si>
    <t>Glenglass</t>
  </si>
  <si>
    <t>Gordonbush</t>
  </si>
  <si>
    <t>Griffin Wind</t>
  </si>
  <si>
    <t>Hadyard Hill</t>
  </si>
  <si>
    <t>Harestanes</t>
  </si>
  <si>
    <t>Hartlepool</t>
  </si>
  <si>
    <t>Invergarry</t>
  </si>
  <si>
    <t>Kilgallioch</t>
  </si>
  <si>
    <t>Kilmorack</t>
  </si>
  <si>
    <t>Kype Muir</t>
  </si>
  <si>
    <t>Langage</t>
  </si>
  <si>
    <t>Lochay</t>
  </si>
  <si>
    <t>Luichart</t>
  </si>
  <si>
    <t>Marchwood</t>
  </si>
  <si>
    <t>Mark Hill</t>
  </si>
  <si>
    <t>Middle Muir</t>
  </si>
  <si>
    <t>Middleton</t>
  </si>
  <si>
    <t>Mossford</t>
  </si>
  <si>
    <t>Nant</t>
  </si>
  <si>
    <t>Necton</t>
  </si>
  <si>
    <t>Rhigos</t>
  </si>
  <si>
    <t>Rocksavage</t>
  </si>
  <si>
    <t>Saltend</t>
  </si>
  <si>
    <t>Sandy Knowe</t>
  </si>
  <si>
    <t>South Humber Bank</t>
  </si>
  <si>
    <t>Spalding</t>
  </si>
  <si>
    <t>Strathbrora</t>
  </si>
  <si>
    <t>Strathy Wind</t>
  </si>
  <si>
    <t>Stronelairg</t>
  </si>
  <si>
    <t>Wester Dod</t>
  </si>
  <si>
    <t>Whitelee</t>
  </si>
  <si>
    <t>Whitelee Extension</t>
  </si>
  <si>
    <t>Cumberhead Collector</t>
  </si>
  <si>
    <t>Aberarder</t>
  </si>
  <si>
    <t>Ayrshire Grid Collector</t>
  </si>
  <si>
    <t>Benbrack</t>
  </si>
  <si>
    <t>Cumberhead West</t>
  </si>
  <si>
    <t>Douglas North</t>
  </si>
  <si>
    <t>Enoch Hill</t>
  </si>
  <si>
    <t>Fife Grid Services</t>
  </si>
  <si>
    <t>Kergord</t>
  </si>
  <si>
    <t>Limekilns</t>
  </si>
  <si>
    <t>Sanquhar II</t>
  </si>
  <si>
    <t>Shepherds Rig</t>
  </si>
  <si>
    <t>Coalburn BESS</t>
  </si>
  <si>
    <t>Faw Side</t>
  </si>
  <si>
    <t>Kilmarnock BESS</t>
  </si>
  <si>
    <t>Scoop Hill</t>
  </si>
  <si>
    <t>St Fergus Mobil</t>
  </si>
  <si>
    <t>Stranoch</t>
  </si>
  <si>
    <t>Substation Name</t>
  </si>
  <si>
    <t>Beinneun Wind Farm</t>
  </si>
  <si>
    <t>Bhlaraidh Wind Farm</t>
  </si>
  <si>
    <t>BlackCraig Wind Farm</t>
  </si>
  <si>
    <t>Ffestiniogg</t>
  </si>
  <si>
    <t xml:space="preserve">Millennium Wind </t>
  </si>
  <si>
    <t>Power Station Name</t>
  </si>
  <si>
    <t>Total TNUoS Charge</t>
  </si>
  <si>
    <t>Voltage</t>
  </si>
  <si>
    <t>Connection Voltage</t>
  </si>
  <si>
    <t>Connection Voltage (kV)</t>
  </si>
  <si>
    <t>TEC at Site (MW)</t>
  </si>
  <si>
    <t>Sum of TEC at Substation (MW)</t>
  </si>
  <si>
    <t>Tariff</t>
  </si>
  <si>
    <t>LU Key</t>
  </si>
  <si>
    <t>&gt;=1320</t>
  </si>
  <si>
    <t>MW Rating</t>
  </si>
  <si>
    <t>&lt;1320</t>
  </si>
  <si>
    <r>
      <t xml:space="preserve">Any cell with a </t>
    </r>
    <r>
      <rPr>
        <b/>
        <u/>
        <sz val="11"/>
        <color theme="0"/>
        <rFont val="Calibri"/>
        <family val="2"/>
        <scheme val="minor"/>
      </rPr>
      <t>WHITE</t>
    </r>
    <r>
      <rPr>
        <b/>
        <sz val="11"/>
        <color theme="0"/>
        <rFont val="Calibri"/>
        <family val="2"/>
        <scheme val="minor"/>
      </rPr>
      <t xml:space="preserve"> </t>
    </r>
    <r>
      <rPr>
        <sz val="11"/>
        <color theme="0"/>
        <rFont val="Calibri"/>
        <family val="2"/>
        <scheme val="minor"/>
      </rPr>
      <t>background is a free-text cell. They may contain some data validation, e.g. TEC only allows numbers between 0-10,000</t>
    </r>
  </si>
  <si>
    <r>
      <t xml:space="preserve">Any cell with a </t>
    </r>
    <r>
      <rPr>
        <b/>
        <u/>
        <sz val="11"/>
        <color rgb="FF7A3864"/>
        <rFont val="Calibri"/>
        <family val="2"/>
        <scheme val="minor"/>
      </rPr>
      <t>MUTED PURPLE</t>
    </r>
    <r>
      <rPr>
        <sz val="11"/>
        <color theme="0"/>
        <rFont val="Calibri"/>
        <family val="2"/>
        <scheme val="minor"/>
      </rPr>
      <t xml:space="preserve"> background contains data validation and is a dropdown. Please do not attempt to change these.</t>
    </r>
  </si>
  <si>
    <t>Offshore Generator</t>
  </si>
  <si>
    <t>Barrow</t>
  </si>
  <si>
    <t>Beatrice</t>
  </si>
  <si>
    <t>Burbo Bank Extension</t>
  </si>
  <si>
    <t>Dudgeon</t>
  </si>
  <si>
    <t>East Anglia 1</t>
  </si>
  <si>
    <t>Galloper</t>
  </si>
  <si>
    <t>Greater Gabbard</t>
  </si>
  <si>
    <t>Gwynt y mor</t>
  </si>
  <si>
    <t>Hornsea 1A</t>
  </si>
  <si>
    <t>Hornsea 1B</t>
  </si>
  <si>
    <t>Hornsea 1C</t>
  </si>
  <si>
    <t>Hornsea 2A</t>
  </si>
  <si>
    <t>Hornsea 2B</t>
  </si>
  <si>
    <t>Hornsea 2C</t>
  </si>
  <si>
    <t>Humber Gateway</t>
  </si>
  <si>
    <t>Lincs</t>
  </si>
  <si>
    <t>London Array</t>
  </si>
  <si>
    <t>Moray East</t>
  </si>
  <si>
    <t>Ormonde</t>
  </si>
  <si>
    <t>Race Bank</t>
  </si>
  <si>
    <t>Rampion</t>
  </si>
  <si>
    <t>Robin Rigg</t>
  </si>
  <si>
    <t>Robin Rigg West</t>
  </si>
  <si>
    <t>Sheringham Shoal</t>
  </si>
  <si>
    <t>Thanet</t>
  </si>
  <si>
    <t>Triton Knoll</t>
  </si>
  <si>
    <t>Walney 1</t>
  </si>
  <si>
    <t>Walney 2</t>
  </si>
  <si>
    <t>Walney 3</t>
  </si>
  <si>
    <t>Walney 4</t>
  </si>
  <si>
    <t>West of Duddon Sands</t>
  </si>
  <si>
    <t>Westermost Rough</t>
  </si>
  <si>
    <t>Substation</t>
  </si>
  <si>
    <t>Circuit</t>
  </si>
  <si>
    <t>ETUoS</t>
  </si>
  <si>
    <t>Offshore Wind</t>
  </si>
  <si>
    <t>Onshore Wind</t>
  </si>
  <si>
    <t>Pumped Storage</t>
  </si>
  <si>
    <t>Reactive Comp</t>
  </si>
  <si>
    <t>Applicable Tariff</t>
  </si>
  <si>
    <t>TNUoS Annual Charge</t>
  </si>
  <si>
    <t>ABERDEEN</t>
  </si>
  <si>
    <t>ACHRUACH</t>
  </si>
  <si>
    <t>AFTON</t>
  </si>
  <si>
    <t>AIKENGALL II</t>
  </si>
  <si>
    <t>AN SUIDHE</t>
  </si>
  <si>
    <t>ARECLEOCH</t>
  </si>
  <si>
    <t>BAD A CHEO</t>
  </si>
  <si>
    <t>BARROW</t>
  </si>
  <si>
    <t>BEATRICE</t>
  </si>
  <si>
    <t>BEAULY CASCADE</t>
  </si>
  <si>
    <t>BEECHGREEN ENERGYFARM</t>
  </si>
  <si>
    <t>BEINNEUN</t>
  </si>
  <si>
    <t>BHLARAIDH</t>
  </si>
  <si>
    <t>BLACKCRAIG WINDFARM</t>
  </si>
  <si>
    <t>BLACKLAW EXTENSION</t>
  </si>
  <si>
    <t>BRIMSDOWN</t>
  </si>
  <si>
    <t>BURBO BANK EXT</t>
  </si>
  <si>
    <t>BUSTLEHOLME</t>
  </si>
  <si>
    <t>CAPENHURST</t>
  </si>
  <si>
    <t>CARRAIG GHEAL</t>
  </si>
  <si>
    <t>CARRINGTON</t>
  </si>
  <si>
    <t>CLUNIE</t>
  </si>
  <si>
    <t>CLYDE (NORTH)</t>
  </si>
  <si>
    <t>CLYDE (SOUTH)</t>
  </si>
  <si>
    <t>CONNAHS QUAY</t>
  </si>
  <si>
    <t>CONON CASCADE</t>
  </si>
  <si>
    <t>CORBY</t>
  </si>
  <si>
    <t>CORRIEGARTH</t>
  </si>
  <si>
    <t>CORRIEMOILLIE</t>
  </si>
  <si>
    <t>CORYTON</t>
  </si>
  <si>
    <t>COTTAM DEVELOPMENT CENTRE</t>
  </si>
  <si>
    <t>COUR</t>
  </si>
  <si>
    <t>COVENTRY</t>
  </si>
  <si>
    <t>COWES</t>
  </si>
  <si>
    <t>COWLEY</t>
  </si>
  <si>
    <t>CREAG RIABHACH WIND FARM</t>
  </si>
  <si>
    <t>CROSSDYKES</t>
  </si>
  <si>
    <t>CRUACHAN</t>
  </si>
  <si>
    <t>CRYSTAL RIG II</t>
  </si>
  <si>
    <t>CRYSTAL RIG III</t>
  </si>
  <si>
    <t>CUMBERHEAD WIND FARM</t>
  </si>
  <si>
    <t>DALQUHANDY WIND FARM</t>
  </si>
  <si>
    <t>DAMHEAD CREEK</t>
  </si>
  <si>
    <t>DERSALLOCH</t>
  </si>
  <si>
    <t>DIDCOT B</t>
  </si>
  <si>
    <t>DIDCOT GTS</t>
  </si>
  <si>
    <t>DINORWIG</t>
  </si>
  <si>
    <t>DOGGER BANK PROJECT A</t>
  </si>
  <si>
    <t>DORENELL</t>
  </si>
  <si>
    <t>DOUGLAS WEST</t>
  </si>
  <si>
    <t>DRAX</t>
  </si>
  <si>
    <t>DUDGEON</t>
  </si>
  <si>
    <t>DUNLAW EXTENSION</t>
  </si>
  <si>
    <t>DUNMAGLASS</t>
  </si>
  <si>
    <t>EAST ANGLIA 1</t>
  </si>
  <si>
    <t>EDINBANE WIND</t>
  </si>
  <si>
    <t>ERROCHTY</t>
  </si>
  <si>
    <t>EWE HILL</t>
  </si>
  <si>
    <t>FALLAGO</t>
  </si>
  <si>
    <t>FARR WINDFARM</t>
  </si>
  <si>
    <t>FASNAKYLE G1 &amp; G3</t>
  </si>
  <si>
    <t>FAWLEY CHP</t>
  </si>
  <si>
    <t>FFESTINIOG</t>
  </si>
  <si>
    <t>FINLARIG</t>
  </si>
  <si>
    <t>FOYERS</t>
  </si>
  <si>
    <t>FREASDAIL</t>
  </si>
  <si>
    <t>GALAWHISTLE</t>
  </si>
  <si>
    <t>GALLOPER</t>
  </si>
  <si>
    <t>GARRY CASCADE</t>
  </si>
  <si>
    <t>GLEN APP</t>
  </si>
  <si>
    <t>GLEN KYLLACHY WIND FARM</t>
  </si>
  <si>
    <t>GLENDOE</t>
  </si>
  <si>
    <t>GLENMORISTON</t>
  </si>
  <si>
    <t>GORDONBUSH</t>
  </si>
  <si>
    <t>GRAIN</t>
  </si>
  <si>
    <t>GRANGEMOUTH</t>
  </si>
  <si>
    <t>GREAT YARMOUTH</t>
  </si>
  <si>
    <t>GREATER GABBARD</t>
  </si>
  <si>
    <t>GRIFFIN WIND</t>
  </si>
  <si>
    <t>GUNFLEET SANDS I</t>
  </si>
  <si>
    <t>GUNFLEET SANDS II</t>
  </si>
  <si>
    <t>GWYNT Y MOR</t>
  </si>
  <si>
    <t>HADYARD HILL</t>
  </si>
  <si>
    <t>HALSARY WIND FARM</t>
  </si>
  <si>
    <t>HARESTANES</t>
  </si>
  <si>
    <t>HARTING RIG WIND FARM</t>
  </si>
  <si>
    <t>HARTLEPOOL</t>
  </si>
  <si>
    <t>HEYSHAM</t>
  </si>
  <si>
    <t>HINKLEY POINT B</t>
  </si>
  <si>
    <t>HORNSEA 1A</t>
  </si>
  <si>
    <t>HORNSEA 1B</t>
  </si>
  <si>
    <t>HORNSEA 1C</t>
  </si>
  <si>
    <t>HORNSEA 2A</t>
  </si>
  <si>
    <t>HORNSEA 2B</t>
  </si>
  <si>
    <t>HORNSEA 2C</t>
  </si>
  <si>
    <t>HUMBER GATEWAY</t>
  </si>
  <si>
    <t>IMMINGHAM</t>
  </si>
  <si>
    <t>INDIAN QUEENS</t>
  </si>
  <si>
    <t>IRON ACTON</t>
  </si>
  <si>
    <t>J G PEARS</t>
  </si>
  <si>
    <t>KEADBY</t>
  </si>
  <si>
    <t>KEADBY II CCGT POWER STATION</t>
  </si>
  <si>
    <t>KEITH HILL</t>
  </si>
  <si>
    <t>KEMSLEY</t>
  </si>
  <si>
    <t>KENNOXHEAD WIND FARM EXTENSION</t>
  </si>
  <si>
    <t>KILBRAUR</t>
  </si>
  <si>
    <t>KILGALLIOCH</t>
  </si>
  <si>
    <t>KILLIN CASCADE</t>
  </si>
  <si>
    <t>KILLINGHOLME (POWERGEN)</t>
  </si>
  <si>
    <t>KINGS LYNN A</t>
  </si>
  <si>
    <t>KYPE MUIR</t>
  </si>
  <si>
    <t>LANGAGE</t>
  </si>
  <si>
    <t>LINCS WIND FARM</t>
  </si>
  <si>
    <t>LITTLE BARFORD</t>
  </si>
  <si>
    <t>LOCHLUICHART</t>
  </si>
  <si>
    <t>LONDON ARRAY</t>
  </si>
  <si>
    <t>LYNEMOUTH</t>
  </si>
  <si>
    <t>MARCHWOOD</t>
  </si>
  <si>
    <t>MARK HILL</t>
  </si>
  <si>
    <t>MEDWAY</t>
  </si>
  <si>
    <t>MIDDLE MUIR</t>
  </si>
  <si>
    <t>MILLENNIUM</t>
  </si>
  <si>
    <t>MINNYGAP</t>
  </si>
  <si>
    <t>MORAY EAST POWER STATIONS</t>
  </si>
  <si>
    <t>NANT</t>
  </si>
  <si>
    <t>NURSLING TERTIARY</t>
  </si>
  <si>
    <t>ORMONDE</t>
  </si>
  <si>
    <t>PEMBROKE</t>
  </si>
  <si>
    <t>PEN Y CYMOEDD</t>
  </si>
  <si>
    <t>PETERBOROUGH</t>
  </si>
  <si>
    <t>PETERHEAD</t>
  </si>
  <si>
    <t>POGBIE</t>
  </si>
  <si>
    <t>RACE BANK</t>
  </si>
  <si>
    <t>RAMPION</t>
  </si>
  <si>
    <t>RATCLIFFE-ON-SOAR</t>
  </si>
  <si>
    <t>RICHBOROUGH 1</t>
  </si>
  <si>
    <t>RICHBOROUGH 2</t>
  </si>
  <si>
    <t>ROBIN RIGG EAST</t>
  </si>
  <si>
    <t>ROBIN RIGG WEST</t>
  </si>
  <si>
    <t>ROCKSAVAGE</t>
  </si>
  <si>
    <t>RYE HOUSE</t>
  </si>
  <si>
    <t>SALTEND</t>
  </si>
  <si>
    <t>SANDY KNOWE WIND FARM</t>
  </si>
  <si>
    <t>SANQUHAR</t>
  </si>
  <si>
    <t>SEABANK</t>
  </si>
  <si>
    <t>SEAGREEN 1</t>
  </si>
  <si>
    <t>SELLAFIELD</t>
  </si>
  <si>
    <t>SEVERN POWER</t>
  </si>
  <si>
    <t>SHERINGHAM SHOAL</t>
  </si>
  <si>
    <t>SHOREHAM</t>
  </si>
  <si>
    <t>SIZEWELL B</t>
  </si>
  <si>
    <t>SLOY G2 &amp; G3</t>
  </si>
  <si>
    <t>SOUTH HUMBER BANK</t>
  </si>
  <si>
    <t>SOUTH KYLE WIND FARM</t>
  </si>
  <si>
    <t>SPALDING</t>
  </si>
  <si>
    <t>SPALDING ENERGY EXPANSION</t>
  </si>
  <si>
    <t>STAYTHORPE</t>
  </si>
  <si>
    <t>STRATHY NORTH &amp; SOUTH</t>
  </si>
  <si>
    <t>STRONELAIRG</t>
  </si>
  <si>
    <t>SUTTON BRIDGE</t>
  </si>
  <si>
    <t>TAYLORS LANE</t>
  </si>
  <si>
    <t>TEES RENEWABLE</t>
  </si>
  <si>
    <t>THANET</t>
  </si>
  <si>
    <t>TODDLEBURN</t>
  </si>
  <si>
    <t>TORNESS</t>
  </si>
  <si>
    <t>TRALORG</t>
  </si>
  <si>
    <t>TRITON KNOLL OFFSHORE WIND FARM</t>
  </si>
  <si>
    <t>TWENTYSHILLING WIND FARM</t>
  </si>
  <si>
    <t>WALNEY 4</t>
  </si>
  <si>
    <t>WALNEY I</t>
  </si>
  <si>
    <t>WALNEY II</t>
  </si>
  <si>
    <t>WALNEY III</t>
  </si>
  <si>
    <t>WEST BURTON B</t>
  </si>
  <si>
    <t>WEST OF DUDDON SANDS</t>
  </si>
  <si>
    <t>WESTERMOST ROUGH</t>
  </si>
  <si>
    <t>WHITELEE</t>
  </si>
  <si>
    <t>WHITELEE EXTENSION</t>
  </si>
  <si>
    <t>WHITESIDE HILL</t>
  </si>
  <si>
    <t>WILTON</t>
  </si>
  <si>
    <t>WINDY RIG WIND FARM</t>
  </si>
  <si>
    <t>WINDY STANDARD II</t>
  </si>
  <si>
    <t>WISHAW ENERGY STORAGE FACILITY</t>
  </si>
  <si>
    <t>Station Name</t>
  </si>
  <si>
    <t>Specific ALF</t>
  </si>
  <si>
    <t>NationalEnergySO</t>
  </si>
  <si>
    <t>Carbon</t>
  </si>
  <si>
    <t>Low Carbon</t>
  </si>
  <si>
    <t>ALF (%)</t>
  </si>
  <si>
    <t>Peak Security (£/kW)</t>
  </si>
  <si>
    <t>Year Round Shared (£/kW)</t>
  </si>
  <si>
    <t>Year Round Not Shared (£/kW)</t>
  </si>
  <si>
    <t>Residual (£/kW)</t>
  </si>
  <si>
    <t>Wider Composite (£/kW)</t>
  </si>
  <si>
    <t>Local Circuit (£/kW)</t>
  </si>
  <si>
    <t>Local Substation (£/kW)</t>
  </si>
  <si>
    <t>YRS x ALF (£/kW)</t>
  </si>
  <si>
    <t>YRNS x ALF (£/kW)</t>
  </si>
  <si>
    <t>Sum of TEC Rating</t>
  </si>
  <si>
    <t>7.</t>
  </si>
  <si>
    <t>8.</t>
  </si>
  <si>
    <t>9.</t>
  </si>
  <si>
    <t>If you're completing the form for an existing site, ensure the spelling of the PS Name is exactly as it is on our tariff publications, so the formulas work correctly</t>
  </si>
  <si>
    <r>
      <t xml:space="preserve">Any cell with a </t>
    </r>
    <r>
      <rPr>
        <b/>
        <u/>
        <sz val="11"/>
        <color rgb="FFFF00FF"/>
        <rFont val="Calibri"/>
        <family val="2"/>
        <scheme val="minor"/>
      </rPr>
      <t>PINK</t>
    </r>
    <r>
      <rPr>
        <sz val="11"/>
        <color theme="0"/>
        <rFont val="Calibri"/>
        <family val="2"/>
        <scheme val="minor"/>
      </rPr>
      <t xml:space="preserve"> background contains a formula and is protected, please do not attempt to unprotect the sheet and change these. They will auto-populate.</t>
    </r>
  </si>
  <si>
    <t>Please note, if it is a new station you're checking the liability of and it doesn't have any published tariffs yet, the total will be an approximation.</t>
  </si>
  <si>
    <t>Financial Year:</t>
  </si>
  <si>
    <t>2026/27</t>
  </si>
  <si>
    <t>2025/26</t>
  </si>
  <si>
    <t>2027/28</t>
  </si>
  <si>
    <t>2028/29</t>
  </si>
  <si>
    <t>2029/30</t>
  </si>
  <si>
    <t>2030/31</t>
  </si>
  <si>
    <t>Abhainn Dubh Wind Farm</t>
  </si>
  <si>
    <t/>
  </si>
  <si>
    <t>AGS Calderside Battery Energy Storage System</t>
  </si>
  <si>
    <t>Aitkenhead Farm</t>
  </si>
  <si>
    <t>Alcemi Armadale BESS</t>
  </si>
  <si>
    <t>Alcemi Midmill BESF</t>
  </si>
  <si>
    <t>Arecleoch Extension</t>
  </si>
  <si>
    <t>Artfield Forest WF</t>
  </si>
  <si>
    <t>Aultmore Wind Farm</t>
  </si>
  <si>
    <t>Bankend Rig III WF</t>
  </si>
  <si>
    <t>Beauly Battey</t>
  </si>
  <si>
    <t>Beinn Tharsuinn Extension</t>
  </si>
  <si>
    <t>Bhlaraidh Extension</t>
  </si>
  <si>
    <t>Blackcraig</t>
  </si>
  <si>
    <t>Blacklaw</t>
  </si>
  <si>
    <t>Blacklaw Extension</t>
  </si>
  <si>
    <t>Blarghour Wind</t>
  </si>
  <si>
    <t>Braegrundie Farm</t>
  </si>
  <si>
    <t xml:space="preserve">Braidfield </t>
  </si>
  <si>
    <t>Branxton Battery</t>
  </si>
  <si>
    <t>Breakish Windfarm</t>
  </si>
  <si>
    <t>Breezy Hill</t>
  </si>
  <si>
    <t>Callisterhall Wind Farm</t>
  </si>
  <si>
    <t>Carn Fearna Wind Farm</t>
  </si>
  <si>
    <t>Carrrick</t>
  </si>
  <si>
    <t>Chirmorie</t>
  </si>
  <si>
    <t>Chleansaid</t>
  </si>
  <si>
    <t>Clash Gour</t>
  </si>
  <si>
    <t>Clauchrie</t>
  </si>
  <si>
    <t>Cloich Forest</t>
  </si>
  <si>
    <t>Cloiche</t>
  </si>
  <si>
    <t xml:space="preserve">Cloud Hill </t>
  </si>
  <si>
    <t>Clune Wind Farm</t>
  </si>
  <si>
    <t>Cnoc Buidhe Wind Farm</t>
  </si>
  <si>
    <t>Coire Glas Pumped Storage</t>
  </si>
  <si>
    <t>Creachan Wind Farm</t>
  </si>
  <si>
    <t>Culham Jet</t>
  </si>
  <si>
    <t>Daer</t>
  </si>
  <si>
    <t>Daviot Windfarm</t>
  </si>
  <si>
    <t>Dell Wind Farm</t>
  </si>
  <si>
    <t>East Anglia Coastal</t>
  </si>
  <si>
    <t>Elchies</t>
  </si>
  <si>
    <t>ER MSM Energy</t>
  </si>
  <si>
    <t>Eredine</t>
  </si>
  <si>
    <t>Euchanhead</t>
  </si>
  <si>
    <t>Fell</t>
  </si>
  <si>
    <t>Ffestiniog</t>
  </si>
  <si>
    <t>Forsa Energy Denny BESS</t>
  </si>
  <si>
    <t>Gala North</t>
  </si>
  <si>
    <t>Garvary Wind Farm</t>
  </si>
  <si>
    <t>Glen Ullinish windfarm</t>
  </si>
  <si>
    <t>Glendye</t>
  </si>
  <si>
    <t xml:space="preserve">Glenmuckloch Hydro Pumped Storage </t>
  </si>
  <si>
    <t>Glenshimmeroch</t>
  </si>
  <si>
    <t>Glenside Farm</t>
  </si>
  <si>
    <t>Grain West</t>
  </si>
  <si>
    <t>Greenburn</t>
  </si>
  <si>
    <t>Harestonhill Bess</t>
  </si>
  <si>
    <t>Heathland</t>
  </si>
  <si>
    <t>Highland BESS</t>
  </si>
  <si>
    <t>Highland Wind Farm</t>
  </si>
  <si>
    <t>Hopsrig collector</t>
  </si>
  <si>
    <t>Hunterston</t>
  </si>
  <si>
    <t>Kellas Wind Farm</t>
  </si>
  <si>
    <t>Kennoxhead</t>
  </si>
  <si>
    <t>Keppen Burn</t>
  </si>
  <si>
    <t>Killoch Bess</t>
  </si>
  <si>
    <t>Kirkton</t>
  </si>
  <si>
    <t>Knockodhar</t>
  </si>
  <si>
    <t>Ladyfield Renewable Energy Park</t>
  </si>
  <si>
    <t>Lairg South</t>
  </si>
  <si>
    <t>Lethans</t>
  </si>
  <si>
    <t>Lewis</t>
  </si>
  <si>
    <t>Loch Kemp</t>
  </si>
  <si>
    <t>Longcroft Energy Park</t>
  </si>
  <si>
    <t>Lorg</t>
  </si>
  <si>
    <t>Lorg Extension Wind Farm</t>
  </si>
  <si>
    <t>Melvich Wind Energy Hub</t>
  </si>
  <si>
    <t>MeyGen</t>
  </si>
  <si>
    <t>Millmoor Rig Wind Farm</t>
  </si>
  <si>
    <t>Mossy Hill</t>
  </si>
  <si>
    <t>Muaithebheal WF</t>
  </si>
  <si>
    <t>Newlands Hill Wind Energy Hub</t>
  </si>
  <si>
    <t>North Lanrigg</t>
  </si>
  <si>
    <t>Ochill</t>
  </si>
  <si>
    <t>Old Forest of Ae</t>
  </si>
  <si>
    <t>Ourack Wind Farm</t>
  </si>
  <si>
    <t>Overhill</t>
  </si>
  <si>
    <t>Pont Abraham</t>
  </si>
  <si>
    <t>Quantans Hill</t>
  </si>
  <si>
    <t>Rawhills</t>
  </si>
  <si>
    <t>Red John</t>
  </si>
  <si>
    <t>Red Moss WF</t>
  </si>
  <si>
    <t>Redshaw</t>
  </si>
  <si>
    <t>Ryhall</t>
  </si>
  <si>
    <t>Salamander OWF</t>
  </si>
  <si>
    <t>Scatsta</t>
  </si>
  <si>
    <t>Sclenteuch Energy Park</t>
  </si>
  <si>
    <t>Shrewsbury</t>
  </si>
  <si>
    <t>Slickly Wind Farm</t>
  </si>
  <si>
    <t>Spirebush</t>
  </si>
  <si>
    <t>Stornoway</t>
  </si>
  <si>
    <t>Strathy Wood</t>
  </si>
  <si>
    <t>Tangy IV</t>
  </si>
  <si>
    <t>Teindland Wind Farm</t>
  </si>
  <si>
    <t>Tomchrasky Wind Farm</t>
  </si>
  <si>
    <t>Torfichen Energy Park</t>
  </si>
  <si>
    <t>Troston</t>
  </si>
  <si>
    <t>West Andershaw Wind Farm</t>
  </si>
  <si>
    <t>Weston Marsh</t>
  </si>
  <si>
    <t>Yaxley</t>
  </si>
  <si>
    <t>Gunfleet Sands I</t>
  </si>
  <si>
    <t>Gunfleet Sands II</t>
  </si>
  <si>
    <t>Seagreen 1</t>
  </si>
  <si>
    <t>Please complete the cells in the Power Station Information Section. The rest will autimatically populate based on the information entered.</t>
  </si>
  <si>
    <t>Please note, since ALFs are an annual figure calculated each year, we cannot forecast these for future years, so the ALFs used in any calculations will be for to the current FY.</t>
  </si>
  <si>
    <t>Marston Vale</t>
  </si>
  <si>
    <t>BLACKLAW</t>
  </si>
  <si>
    <t>BLACKHILLOCK</t>
  </si>
  <si>
    <t>BRAMFORD (TERTIARY)</t>
  </si>
  <si>
    <t>BREACH SOLAR FARM</t>
  </si>
  <si>
    <t>BROKEN CROSS</t>
  </si>
  <si>
    <t>CLEVE HILL SOLAR PARK</t>
  </si>
  <si>
    <t>DEESIDE</t>
  </si>
  <si>
    <t>LAKESIDE ENERGY STORAGE</t>
  </si>
  <si>
    <t>LIMEKILN</t>
  </si>
  <si>
    <t>MORAY WEST OFFSHORE POWER STATION</t>
  </si>
  <si>
    <t>NATIVE RIVER</t>
  </si>
  <si>
    <t>NEART NA GAOITHE</t>
  </si>
  <si>
    <t>NORTH KYLE</t>
  </si>
  <si>
    <t>OCKER HILL TERTIARY</t>
  </si>
  <si>
    <t>SUNDON</t>
  </si>
  <si>
    <t>USKMOUTH</t>
  </si>
  <si>
    <t>VIKING WIND FARM</t>
  </si>
  <si>
    <t>WALPOLE BATTERY</t>
  </si>
  <si>
    <t>Return to Tool Instructions</t>
  </si>
  <si>
    <t>Click here once you've read all of the instructions, to view the Calculator Tool</t>
  </si>
  <si>
    <t>Tariffs Selected</t>
  </si>
  <si>
    <t>- Peak Security
- YRS x ALF
- YRNS x ALF
- Residual</t>
  </si>
  <si>
    <t>- Peak Security
- YRS x ALF
- Year Round Not Shared
- Residual</t>
  </si>
  <si>
    <t>- YRS x ALF
- Year Round Not Shared
- Residual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</si>
</sst>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_ ;[Red]\-0.000000\ "/>
    <numFmt numFmtId="165" formatCode="0.0000%"/>
    <numFmt numFmtId="166" formatCode="0.000000"/>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6"/>
      <color theme="0"/>
      <name val="Calibri"/>
      <family val="2"/>
      <scheme val="minor"/>
    </font>
    <font>
      <b/>
      <sz val="15"/>
      <color theme="0"/>
      <name val="Calibri"/>
      <family val="2"/>
      <scheme val="minor"/>
    </font>
    <font>
      <sz val="14"/>
      <color theme="0"/>
      <name val="Calibri"/>
      <family val="2"/>
      <scheme val="minor"/>
    </font>
    <font>
      <sz val="11"/>
      <name val="Calibri"/>
      <family val="2"/>
      <scheme val="minor"/>
    </font>
    <font>
      <b/>
      <sz val="11"/>
      <name val="Calibri"/>
      <family val="2"/>
      <scheme val="minor"/>
    </font>
    <font>
      <sz val="10"/>
      <name val="Arial"/>
      <family val="2"/>
    </font>
    <font>
      <sz val="8"/>
      <name val="Arial"/>
      <family val="2"/>
    </font>
    <font>
      <sz val="11"/>
      <color rgb="FF3F0731"/>
      <name val="Calibri"/>
      <family val="2"/>
      <scheme val="minor"/>
    </font>
    <font>
      <b/>
      <u/>
      <sz val="16"/>
      <color theme="0"/>
      <name val="Calibri"/>
      <family val="2"/>
      <scheme val="minor"/>
    </font>
    <font>
      <b/>
      <u/>
      <sz val="20"/>
      <color theme="0"/>
      <name val="Calibri"/>
      <family val="2"/>
      <scheme val="minor"/>
    </font>
    <font>
      <b/>
      <sz val="11"/>
      <color rgb="FF3F0731"/>
      <name val="Calibri"/>
      <family val="2"/>
      <scheme val="minor"/>
    </font>
    <font>
      <b/>
      <u/>
      <sz val="11"/>
      <color rgb="FF7A3864"/>
      <name val="Calibri"/>
      <family val="2"/>
      <scheme val="minor"/>
    </font>
    <font>
      <b/>
      <u/>
      <sz val="11"/>
      <color rgb="FFFF00FF"/>
      <name val="Calibri"/>
      <family val="2"/>
      <scheme val="minor"/>
    </font>
    <font>
      <b/>
      <u/>
      <sz val="11"/>
      <color theme="0"/>
      <name val="Calibri"/>
      <family val="2"/>
      <scheme val="minor"/>
    </font>
    <font>
      <b/>
      <sz val="8"/>
      <name val="Arial"/>
      <family val="2"/>
    </font>
    <font>
      <sz val="8"/>
      <name val="Arial"/>
      <family val="2"/>
    </font>
    <font>
      <b/>
      <sz val="12"/>
      <name val="Calibri"/>
      <family val="2"/>
      <scheme val="minor"/>
    </font>
    <font>
      <b/>
      <sz val="14"/>
      <color theme="1"/>
      <name val="Calibri"/>
      <family val="2"/>
      <scheme val="minor"/>
    </font>
    <font>
      <u/>
      <sz val="11"/>
      <color theme="10"/>
      <name val="Calibri"/>
      <family val="2"/>
      <scheme val="minor"/>
    </font>
    <font>
      <u/>
      <sz val="18"/>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3F0731"/>
        <bgColor indexed="64"/>
      </patternFill>
    </fill>
    <fill>
      <patternFill patternType="solid">
        <fgColor rgb="FFFF00FF"/>
        <bgColor indexed="64"/>
      </patternFill>
    </fill>
    <fill>
      <patternFill patternType="solid">
        <fgColor rgb="FF7A3864"/>
        <bgColor indexed="64"/>
      </patternFill>
    </fill>
    <fill>
      <patternFill patternType="solid">
        <fgColor theme="1"/>
        <bgColor indexed="64"/>
      </patternFill>
    </fill>
  </fills>
  <borders count="15">
    <border>
      <left/>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n">
        <color indexed="64"/>
      </left>
      <right style="thin">
        <color indexed="64"/>
      </right>
      <top style="thin">
        <color indexed="64"/>
      </top>
      <bottom style="thin">
        <color indexed="64"/>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top/>
      <bottom style="medium">
        <color theme="0"/>
      </bottom>
      <diagonal/>
    </border>
    <border>
      <left/>
      <right/>
      <top style="medium">
        <color theme="0"/>
      </top>
      <bottom style="medium">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s>
  <cellStyleXfs count="5">
    <xf numFmtId="0" fontId="0" fillId="0" borderId="0"/>
    <xf numFmtId="9" fontId="1" fillId="0" borderId="0" applyFont="0" applyFill="0" applyBorder="0" applyAlignment="0" applyProtection="0"/>
    <xf numFmtId="0" fontId="11" fillId="0" borderId="0"/>
    <xf numFmtId="44" fontId="1" fillId="0" borderId="0" applyFont="0" applyFill="0" applyBorder="0" applyAlignment="0" applyProtection="0"/>
    <xf numFmtId="0" fontId="24" fillId="0" borderId="0" applyNumberFormat="0" applyFill="0" applyBorder="0" applyAlignment="0" applyProtection="0"/>
  </cellStyleXfs>
  <cellXfs count="82">
    <xf numFmtId="0" fontId="0" fillId="0" borderId="0" xfId="0"/>
    <xf numFmtId="0" fontId="3" fillId="0" borderId="0" xfId="0" applyFont="1"/>
    <xf numFmtId="0" fontId="0" fillId="2" borderId="0" xfId="0" applyFill="1"/>
    <xf numFmtId="49" fontId="4" fillId="3" borderId="0" xfId="0" applyNumberFormat="1" applyFont="1" applyFill="1"/>
    <xf numFmtId="49" fontId="5" fillId="3" borderId="0" xfId="0" applyNumberFormat="1" applyFont="1" applyFill="1"/>
    <xf numFmtId="49" fontId="4" fillId="3" borderId="0" xfId="0" applyNumberFormat="1" applyFont="1" applyFill="1" applyAlignment="1">
      <alignment horizontal="right" vertical="center"/>
    </xf>
    <xf numFmtId="49" fontId="4" fillId="3" borderId="1" xfId="0" applyNumberFormat="1" applyFont="1" applyFill="1" applyBorder="1"/>
    <xf numFmtId="49" fontId="4" fillId="3" borderId="2" xfId="0" applyNumberFormat="1" applyFont="1" applyFill="1" applyBorder="1" applyAlignment="1">
      <alignment horizontal="right" vertical="center"/>
    </xf>
    <xf numFmtId="49" fontId="4" fillId="3" borderId="2" xfId="0" applyNumberFormat="1" applyFont="1" applyFill="1" applyBorder="1"/>
    <xf numFmtId="49" fontId="4" fillId="3" borderId="3" xfId="0" applyNumberFormat="1" applyFont="1" applyFill="1" applyBorder="1"/>
    <xf numFmtId="49" fontId="4" fillId="3" borderId="4" xfId="0" applyNumberFormat="1" applyFont="1" applyFill="1" applyBorder="1"/>
    <xf numFmtId="49" fontId="4" fillId="3" borderId="5" xfId="0" applyNumberFormat="1" applyFont="1" applyFill="1" applyBorder="1"/>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12" fillId="0" borderId="6" xfId="2" applyFont="1" applyBorder="1"/>
    <xf numFmtId="1" fontId="12" fillId="0" borderId="6" xfId="2" applyNumberFormat="1" applyFont="1" applyBorder="1"/>
    <xf numFmtId="0" fontId="0" fillId="6" borderId="0" xfId="0" applyFill="1"/>
    <xf numFmtId="0" fontId="20" fillId="0" borderId="6" xfId="0" applyFont="1" applyBorder="1" applyAlignment="1">
      <alignment horizontal="center" vertical="center" wrapText="1"/>
    </xf>
    <xf numFmtId="164" fontId="21" fillId="0" borderId="6" xfId="2" applyNumberFormat="1" applyFont="1" applyBorder="1"/>
    <xf numFmtId="165" fontId="0" fillId="0" borderId="0" xfId="1" applyNumberFormat="1" applyFont="1"/>
    <xf numFmtId="0" fontId="4" fillId="3" borderId="0" xfId="0" applyFont="1" applyFill="1"/>
    <xf numFmtId="0" fontId="15" fillId="3" borderId="0" xfId="0" applyFont="1" applyFill="1"/>
    <xf numFmtId="0" fontId="6" fillId="3" borderId="0" xfId="0" applyFont="1" applyFill="1" applyAlignment="1">
      <alignment horizontal="center"/>
    </xf>
    <xf numFmtId="0" fontId="4" fillId="3" borderId="1" xfId="0" applyFont="1" applyFill="1" applyBorder="1"/>
    <xf numFmtId="0" fontId="4" fillId="3" borderId="2" xfId="0" applyFont="1" applyFill="1" applyBorder="1"/>
    <xf numFmtId="0" fontId="6" fillId="3" borderId="2" xfId="0" applyFont="1" applyFill="1" applyBorder="1" applyAlignment="1">
      <alignment vertical="center"/>
    </xf>
    <xf numFmtId="0" fontId="4" fillId="3" borderId="3" xfId="0" applyFont="1" applyFill="1" applyBorder="1"/>
    <xf numFmtId="0" fontId="4" fillId="3" borderId="4" xfId="0" applyFont="1" applyFill="1" applyBorder="1"/>
    <xf numFmtId="0" fontId="2" fillId="3" borderId="0" xfId="0" applyFont="1" applyFill="1"/>
    <xf numFmtId="0" fontId="4" fillId="3" borderId="5" xfId="0" applyFont="1" applyFill="1" applyBorder="1"/>
    <xf numFmtId="0" fontId="2" fillId="3" borderId="0" xfId="0" applyFont="1" applyFill="1" applyAlignment="1">
      <alignment horizontal="center" wrapText="1"/>
    </xf>
    <xf numFmtId="0" fontId="4" fillId="3" borderId="0" xfId="0" applyFont="1" applyFill="1" applyAlignment="1">
      <alignment horizontal="center" vertical="center"/>
    </xf>
    <xf numFmtId="0" fontId="2" fillId="3" borderId="0" xfId="0" applyFont="1" applyFill="1" applyAlignment="1">
      <alignment horizontal="center" vertical="center" wrapText="1"/>
    </xf>
    <xf numFmtId="0" fontId="10" fillId="3" borderId="0" xfId="0" applyFont="1" applyFill="1" applyAlignment="1">
      <alignment horizontal="center" vertical="center"/>
    </xf>
    <xf numFmtId="0" fontId="2" fillId="3" borderId="0" xfId="0" applyFont="1" applyFill="1" applyAlignment="1">
      <alignment horizontal="center" vertical="center"/>
    </xf>
    <xf numFmtId="0" fontId="9" fillId="4" borderId="0" xfId="0" applyFont="1" applyFill="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horizontal="center" wrapText="1"/>
    </xf>
    <xf numFmtId="0" fontId="6" fillId="3" borderId="0" xfId="0" applyFont="1" applyFill="1" applyAlignment="1">
      <alignment vertical="center" wrapText="1"/>
    </xf>
    <xf numFmtId="0" fontId="16" fillId="3" borderId="0" xfId="0" applyFont="1" applyFill="1" applyAlignment="1">
      <alignment horizontal="center" vertical="center"/>
    </xf>
    <xf numFmtId="0" fontId="13" fillId="3" borderId="0" xfId="0" applyFont="1" applyFill="1" applyAlignment="1">
      <alignment horizontal="center" vertical="center" wrapText="1"/>
    </xf>
    <xf numFmtId="165" fontId="9" fillId="4" borderId="0" xfId="1" applyNumberFormat="1" applyFont="1" applyFill="1" applyBorder="1" applyAlignment="1" applyProtection="1">
      <alignment horizontal="center"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22" fillId="4" borderId="0" xfId="0" applyFont="1" applyFill="1" applyAlignment="1">
      <alignment horizontal="center" vertical="center" wrapText="1"/>
    </xf>
    <xf numFmtId="44" fontId="22" fillId="4" borderId="0" xfId="3" applyFont="1" applyFill="1" applyBorder="1" applyAlignment="1" applyProtection="1">
      <alignment horizontal="center" vertical="center" wrapText="1"/>
    </xf>
    <xf numFmtId="0" fontId="4" fillId="3" borderId="7" xfId="0" applyFont="1" applyFill="1" applyBorder="1"/>
    <xf numFmtId="0" fontId="4" fillId="3" borderId="8" xfId="0" applyFont="1" applyFill="1" applyBorder="1"/>
    <xf numFmtId="0" fontId="4" fillId="3" borderId="9" xfId="0" applyFont="1" applyFill="1" applyBorder="1"/>
    <xf numFmtId="0" fontId="9" fillId="2"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3" borderId="0" xfId="0" applyFont="1" applyFill="1" applyAlignment="1">
      <alignment vertical="center"/>
    </xf>
    <xf numFmtId="0" fontId="14" fillId="3" borderId="0" xfId="0" applyFont="1" applyFill="1" applyAlignment="1">
      <alignment vertical="center" wrapText="1"/>
    </xf>
    <xf numFmtId="0" fontId="14" fillId="3" borderId="2" xfId="0" applyFont="1" applyFill="1" applyBorder="1" applyAlignment="1">
      <alignment vertical="center"/>
    </xf>
    <xf numFmtId="49" fontId="5" fillId="3" borderId="4" xfId="0" applyNumberFormat="1" applyFont="1" applyFill="1" applyBorder="1" applyAlignment="1">
      <alignment horizontal="center" vertical="center"/>
    </xf>
    <xf numFmtId="49" fontId="4" fillId="3" borderId="7" xfId="0" applyNumberFormat="1" applyFont="1" applyFill="1" applyBorder="1"/>
    <xf numFmtId="49" fontId="4" fillId="3" borderId="8" xfId="0" applyNumberFormat="1" applyFont="1" applyFill="1" applyBorder="1" applyAlignment="1">
      <alignment horizontal="right" vertical="center"/>
    </xf>
    <xf numFmtId="49" fontId="4" fillId="3" borderId="8" xfId="0" applyNumberFormat="1" applyFont="1" applyFill="1" applyBorder="1"/>
    <xf numFmtId="49" fontId="4" fillId="3" borderId="9" xfId="0" applyNumberFormat="1" applyFont="1" applyFill="1" applyBorder="1"/>
    <xf numFmtId="0" fontId="14" fillId="3" borderId="0" xfId="0" applyFont="1" applyFill="1"/>
    <xf numFmtId="0" fontId="14" fillId="3" borderId="13" xfId="0" applyFont="1" applyFill="1" applyBorder="1" applyAlignment="1">
      <alignment horizontal="center"/>
    </xf>
    <xf numFmtId="0" fontId="4" fillId="3" borderId="14" xfId="0" applyFont="1" applyFill="1" applyBorder="1"/>
    <xf numFmtId="0" fontId="14" fillId="5" borderId="12" xfId="0" applyFont="1" applyFill="1" applyBorder="1" applyAlignment="1" applyProtection="1">
      <alignment horizontal="center" vertical="center" wrapText="1"/>
      <protection locked="0"/>
    </xf>
    <xf numFmtId="0" fontId="23" fillId="0" borderId="0" xfId="0" applyFont="1"/>
    <xf numFmtId="0" fontId="23" fillId="6" borderId="0" xfId="0" applyFont="1" applyFill="1"/>
    <xf numFmtId="166" fontId="9" fillId="4" borderId="0" xfId="0" applyNumberFormat="1" applyFont="1" applyFill="1" applyAlignment="1">
      <alignment horizontal="center" vertical="center" wrapText="1"/>
    </xf>
    <xf numFmtId="0" fontId="0" fillId="0" borderId="0" xfId="0" quotePrefix="1" applyAlignment="1">
      <alignment wrapText="1"/>
    </xf>
    <xf numFmtId="0" fontId="14" fillId="3" borderId="0" xfId="0" applyFont="1" applyFill="1" applyAlignment="1">
      <alignment horizontal="center" vertical="center" wrapText="1"/>
    </xf>
    <xf numFmtId="0" fontId="14" fillId="3" borderId="0" xfId="0" applyFont="1" applyFill="1" applyAlignment="1">
      <alignment horizontal="center" vertical="center"/>
    </xf>
    <xf numFmtId="0" fontId="4" fillId="3" borderId="0" xfId="0" applyFont="1" applyFill="1" applyAlignment="1">
      <alignment horizontal="left" wrapText="1"/>
    </xf>
    <xf numFmtId="49" fontId="4" fillId="3" borderId="11" xfId="0" applyNumberFormat="1" applyFont="1" applyFill="1" applyBorder="1" applyAlignment="1">
      <alignment vertical="center" wrapText="1"/>
    </xf>
    <xf numFmtId="49" fontId="4" fillId="3" borderId="11" xfId="0" applyNumberFormat="1" applyFont="1" applyFill="1" applyBorder="1" applyAlignment="1">
      <alignment horizontal="left" vertical="center" wrapText="1"/>
    </xf>
    <xf numFmtId="49" fontId="7" fillId="3" borderId="0" xfId="0" applyNumberFormat="1" applyFont="1" applyFill="1" applyAlignment="1">
      <alignment horizontal="center" vertical="center"/>
    </xf>
    <xf numFmtId="49" fontId="8" fillId="3" borderId="0" xfId="0" applyNumberFormat="1" applyFont="1" applyFill="1" applyAlignment="1">
      <alignment horizontal="center"/>
    </xf>
    <xf numFmtId="49" fontId="4" fillId="3" borderId="10" xfId="0" applyNumberFormat="1" applyFont="1" applyFill="1" applyBorder="1" applyAlignment="1">
      <alignment horizontal="left" vertical="center" wrapText="1"/>
    </xf>
    <xf numFmtId="0" fontId="0" fillId="0" borderId="0" xfId="0" applyAlignment="1">
      <alignment horizontal="center"/>
    </xf>
    <xf numFmtId="0" fontId="25" fillId="3" borderId="0" xfId="4" applyFont="1" applyFill="1" applyAlignment="1" applyProtection="1">
      <alignment horizontal="center"/>
      <protection locked="0"/>
    </xf>
    <xf numFmtId="49" fontId="24" fillId="3" borderId="11" xfId="4" applyNumberFormat="1" applyFill="1" applyBorder="1" applyAlignment="1" applyProtection="1">
      <alignment vertical="center" wrapText="1"/>
      <protection locked="0"/>
    </xf>
  </cellXfs>
  <cellStyles count="5">
    <cellStyle name="Currency" xfId="3" builtinId="4"/>
    <cellStyle name="Hyperlink" xfId="4" builtinId="8"/>
    <cellStyle name="Normal" xfId="0" builtinId="0"/>
    <cellStyle name="Normal_Feb 11-12 Generation Liability" xfId="2" xr:uid="{FC5B954C-2AD2-416A-B09C-D8F715DA1059}"/>
    <cellStyle name="Percent" xfId="1" builtinId="5"/>
  </cellStyles>
  <dxfs count="6">
    <dxf>
      <font>
        <color rgb="FF3F0731"/>
      </font>
      <fill>
        <patternFill>
          <bgColor rgb="FF3F0731"/>
        </patternFill>
      </fill>
    </dxf>
    <dxf>
      <font>
        <color rgb="FF3F0731"/>
      </font>
    </dxf>
    <dxf>
      <font>
        <color rgb="FF3F0731"/>
      </font>
      <fill>
        <patternFill>
          <bgColor rgb="FF3F0731"/>
        </patternFill>
      </fill>
    </dxf>
    <dxf>
      <font>
        <color rgb="FF3F0731"/>
      </font>
    </dxf>
    <dxf>
      <font>
        <color rgb="FF3F0731"/>
      </font>
      <fill>
        <patternFill>
          <bgColor rgb="FF3F0731"/>
        </patternFill>
      </fill>
    </dxf>
    <dxf>
      <font>
        <color rgb="FF3F0731"/>
      </font>
    </dxf>
  </dxfs>
  <tableStyles count="0" defaultTableStyle="TableStyleMedium2" defaultPivotStyle="PivotStyleLight16"/>
  <colors>
    <mruColors>
      <color rgb="FF7A3864"/>
      <color rgb="FFFF00FF"/>
      <color rgb="FF3F073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601883</xdr:colOff>
      <xdr:row>0</xdr:row>
      <xdr:rowOff>21590</xdr:rowOff>
    </xdr:from>
    <xdr:to>
      <xdr:col>11</xdr:col>
      <xdr:colOff>730251</xdr:colOff>
      <xdr:row>3</xdr:row>
      <xdr:rowOff>143510</xdr:rowOff>
    </xdr:to>
    <xdr:pic>
      <xdr:nvPicPr>
        <xdr:cNvPr id="3" name="Picture 2">
          <a:extLst>
            <a:ext uri="{FF2B5EF4-FFF2-40B4-BE49-F238E27FC236}">
              <a16:creationId xmlns:a16="http://schemas.microsoft.com/office/drawing/2014/main" id="{ACD373E4-0435-486C-B2F1-ED6B9C12C7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99" t="25570" r="9460" b="25545"/>
        <a:stretch/>
      </xdr:blipFill>
      <xdr:spPr>
        <a:xfrm>
          <a:off x="7167783" y="21590"/>
          <a:ext cx="1621888" cy="668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172647</xdr:colOff>
      <xdr:row>0</xdr:row>
      <xdr:rowOff>0</xdr:rowOff>
    </xdr:from>
    <xdr:to>
      <xdr:col>30</xdr:col>
      <xdr:colOff>493253</xdr:colOff>
      <xdr:row>2</xdr:row>
      <xdr:rowOff>292835</xdr:rowOff>
    </xdr:to>
    <xdr:pic>
      <xdr:nvPicPr>
        <xdr:cNvPr id="2" name="Picture 1">
          <a:extLst>
            <a:ext uri="{FF2B5EF4-FFF2-40B4-BE49-F238E27FC236}">
              <a16:creationId xmlns:a16="http://schemas.microsoft.com/office/drawing/2014/main" id="{5C16A71F-43B9-46FB-9D9F-DE44F9FB5B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699" t="25570" r="9460" b="25545"/>
        <a:stretch/>
      </xdr:blipFill>
      <xdr:spPr>
        <a:xfrm>
          <a:off x="13473011" y="0"/>
          <a:ext cx="2246387" cy="9578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DF43-4138-4D8E-AB82-93172F6EF6EF}">
  <sheetPr codeName="Sheet1">
    <tabColor theme="5" tint="-0.499984740745262"/>
  </sheetPr>
  <dimension ref="B1:L33"/>
  <sheetViews>
    <sheetView showRowColHeaders="0" tabSelected="1" topLeftCell="B1" zoomScale="85" zoomScaleNormal="85" workbookViewId="0">
      <selection activeCell="D17" sqref="D17:J17"/>
    </sheetView>
  </sheetViews>
  <sheetFormatPr defaultColWidth="0" defaultRowHeight="14.4" zeroHeight="1" x14ac:dyDescent="0.3"/>
  <cols>
    <col min="1" max="1" width="8.88671875" style="3" hidden="1" customWidth="1"/>
    <col min="2" max="3" width="10.6640625" style="3" customWidth="1"/>
    <col min="4" max="4" width="10.6640625" style="5" customWidth="1"/>
    <col min="5" max="12" width="10.6640625" style="3" customWidth="1"/>
    <col min="13" max="16384" width="8.88671875" style="3" hidden="1"/>
  </cols>
  <sheetData>
    <row r="1" spans="3:11" x14ac:dyDescent="0.3"/>
    <row r="2" spans="3:11" x14ac:dyDescent="0.3"/>
    <row r="3" spans="3:11" ht="14.4" customHeight="1" x14ac:dyDescent="0.3">
      <c r="E3" s="76" t="s">
        <v>54</v>
      </c>
      <c r="F3" s="76"/>
      <c r="G3" s="76"/>
      <c r="H3" s="76"/>
      <c r="I3" s="76"/>
    </row>
    <row r="4" spans="3:11" ht="14.4" customHeight="1" x14ac:dyDescent="0.3">
      <c r="E4" s="76"/>
      <c r="F4" s="76"/>
      <c r="G4" s="76"/>
      <c r="H4" s="76"/>
      <c r="I4" s="76"/>
    </row>
    <row r="5" spans="3:11" ht="14.4" customHeight="1" x14ac:dyDescent="0.35">
      <c r="E5" s="4"/>
      <c r="F5" s="77" t="s">
        <v>55</v>
      </c>
      <c r="G5" s="77"/>
      <c r="H5" s="77"/>
      <c r="I5" s="4"/>
    </row>
    <row r="6" spans="3:11" ht="15" thickBot="1" x14ac:dyDescent="0.35"/>
    <row r="7" spans="3:11" ht="15" thickTop="1" x14ac:dyDescent="0.3">
      <c r="C7" s="6"/>
      <c r="D7" s="7"/>
      <c r="E7" s="8"/>
      <c r="F7" s="8"/>
      <c r="G7" s="8"/>
      <c r="H7" s="8"/>
      <c r="I7" s="8"/>
      <c r="J7" s="8"/>
      <c r="K7" s="9"/>
    </row>
    <row r="8" spans="3:11" x14ac:dyDescent="0.3">
      <c r="C8" s="10"/>
      <c r="K8" s="11"/>
    </row>
    <row r="9" spans="3:11" ht="36" customHeight="1" thickBot="1" x14ac:dyDescent="0.35">
      <c r="C9" s="58" t="s">
        <v>56</v>
      </c>
      <c r="D9" s="78" t="s">
        <v>547</v>
      </c>
      <c r="E9" s="78"/>
      <c r="F9" s="78"/>
      <c r="G9" s="78"/>
      <c r="H9" s="78"/>
      <c r="I9" s="78"/>
      <c r="J9" s="78"/>
      <c r="K9" s="11"/>
    </row>
    <row r="10" spans="3:11" ht="36" customHeight="1" thickBot="1" x14ac:dyDescent="0.35">
      <c r="C10" s="58" t="s">
        <v>57</v>
      </c>
      <c r="D10" s="75" t="s">
        <v>178</v>
      </c>
      <c r="E10" s="75"/>
      <c r="F10" s="75"/>
      <c r="G10" s="75"/>
      <c r="H10" s="75"/>
      <c r="I10" s="75"/>
      <c r="J10" s="75"/>
      <c r="K10" s="11"/>
    </row>
    <row r="11" spans="3:11" ht="36" customHeight="1" thickBot="1" x14ac:dyDescent="0.35">
      <c r="C11" s="58" t="s">
        <v>58</v>
      </c>
      <c r="D11" s="75" t="s">
        <v>423</v>
      </c>
      <c r="E11" s="75"/>
      <c r="F11" s="75"/>
      <c r="G11" s="75"/>
      <c r="H11" s="75"/>
      <c r="I11" s="75"/>
      <c r="J11" s="75"/>
      <c r="K11" s="11"/>
    </row>
    <row r="12" spans="3:11" ht="36" customHeight="1" thickBot="1" x14ac:dyDescent="0.35">
      <c r="C12" s="58" t="s">
        <v>59</v>
      </c>
      <c r="D12" s="75" t="s">
        <v>424</v>
      </c>
      <c r="E12" s="75"/>
      <c r="F12" s="75"/>
      <c r="G12" s="75"/>
      <c r="H12" s="75"/>
      <c r="I12" s="75"/>
      <c r="J12" s="75"/>
      <c r="K12" s="11"/>
    </row>
    <row r="13" spans="3:11" ht="36" customHeight="1" thickBot="1" x14ac:dyDescent="0.35">
      <c r="C13" s="58" t="s">
        <v>60</v>
      </c>
      <c r="D13" s="74" t="s">
        <v>179</v>
      </c>
      <c r="E13" s="74"/>
      <c r="F13" s="74"/>
      <c r="G13" s="74"/>
      <c r="H13" s="74"/>
      <c r="I13" s="74"/>
      <c r="J13" s="74"/>
      <c r="K13" s="11"/>
    </row>
    <row r="14" spans="3:11" ht="36" customHeight="1" thickBot="1" x14ac:dyDescent="0.35">
      <c r="C14" s="58" t="s">
        <v>61</v>
      </c>
      <c r="D14" s="74" t="s">
        <v>75</v>
      </c>
      <c r="E14" s="74"/>
      <c r="F14" s="74"/>
      <c r="G14" s="74"/>
      <c r="H14" s="74"/>
      <c r="I14" s="74"/>
      <c r="J14" s="74"/>
      <c r="K14" s="11"/>
    </row>
    <row r="15" spans="3:11" ht="36" customHeight="1" thickBot="1" x14ac:dyDescent="0.35">
      <c r="C15" s="58" t="s">
        <v>420</v>
      </c>
      <c r="D15" s="74" t="s">
        <v>425</v>
      </c>
      <c r="E15" s="74"/>
      <c r="F15" s="74"/>
      <c r="G15" s="74"/>
      <c r="H15" s="74"/>
      <c r="I15" s="74"/>
      <c r="J15" s="74"/>
      <c r="K15" s="11"/>
    </row>
    <row r="16" spans="3:11" ht="36" customHeight="1" thickBot="1" x14ac:dyDescent="0.35">
      <c r="C16" s="58" t="s">
        <v>421</v>
      </c>
      <c r="D16" s="74" t="s">
        <v>548</v>
      </c>
      <c r="E16" s="74"/>
      <c r="F16" s="74"/>
      <c r="G16" s="74"/>
      <c r="H16" s="74"/>
      <c r="I16" s="74"/>
      <c r="J16" s="74"/>
      <c r="K16" s="11"/>
    </row>
    <row r="17" spans="3:11" ht="36" customHeight="1" thickBot="1" x14ac:dyDescent="0.35">
      <c r="C17" s="58" t="s">
        <v>422</v>
      </c>
      <c r="D17" s="81" t="s">
        <v>569</v>
      </c>
      <c r="E17" s="81"/>
      <c r="F17" s="81"/>
      <c r="G17" s="81"/>
      <c r="H17" s="81"/>
      <c r="I17" s="81"/>
      <c r="J17" s="81"/>
      <c r="K17" s="11"/>
    </row>
    <row r="18" spans="3:11" ht="36" customHeight="1" thickBot="1" x14ac:dyDescent="0.35">
      <c r="C18" s="59"/>
      <c r="D18" s="60"/>
      <c r="E18" s="61"/>
      <c r="F18" s="61"/>
      <c r="G18" s="61"/>
      <c r="H18" s="61"/>
      <c r="I18" s="61"/>
      <c r="J18" s="61"/>
      <c r="K18" s="62"/>
    </row>
    <row r="19" spans="3:11" ht="36" customHeight="1" thickTop="1" x14ac:dyDescent="0.3"/>
    <row r="33" spans="12:12" hidden="1" x14ac:dyDescent="0.3">
      <c r="L33" s="3" t="s">
        <v>406</v>
      </c>
    </row>
  </sheetData>
  <sheetProtection algorithmName="SHA-512" hashValue="j6/UTPdeJmrzrDdcqAVqBGzh4CAAvdriFSX474DzSC/4nMMsEF9c2ghhxNqZ1FkYA7oUjPq/gLEEh64NCL1UhA==" saltValue="xn//nj8s84ogd/ccQtNVJA==" spinCount="100000" sheet="1" objects="1" scenarios="1" selectLockedCells="1"/>
  <mergeCells count="11">
    <mergeCell ref="E3:I4"/>
    <mergeCell ref="F5:H5"/>
    <mergeCell ref="D9:J9"/>
    <mergeCell ref="D10:J10"/>
    <mergeCell ref="D11:J11"/>
    <mergeCell ref="D15:J15"/>
    <mergeCell ref="D16:J16"/>
    <mergeCell ref="D17:J17"/>
    <mergeCell ref="D12:J12"/>
    <mergeCell ref="D13:J13"/>
    <mergeCell ref="D14:J14"/>
  </mergeCells>
  <hyperlinks>
    <hyperlink ref="D17:J17" location="'Liability Calculator'!A1" display="Click here once you've read all of the rules, to view the Calculator Tool" xr:uid="{E18E23A0-DE46-4A42-BD2F-22642C7559B8}"/>
  </hyperlinks>
  <pageMargins left="0.7" right="0.7" top="0.75" bottom="0.75" header="0.3" footer="0.3"/>
  <pageSetup paperSize="9" orientation="portrait" r:id="rId1"/>
  <headerFooter>
    <oddHeader>&amp;L&amp;"Poppins"&amp;12&amp;KFF00FF Confidential&amp;1#_x000D_</oddHeader>
  </headerFooter>
  <ignoredErrors>
    <ignoredError sqref="C9:C14 C15:C1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655D-676E-4BA7-80B0-074C8D9E5C57}">
  <sheetPr codeName="Sheet2">
    <tabColor rgb="FF00B0F0"/>
  </sheetPr>
  <dimension ref="A1:AE38"/>
  <sheetViews>
    <sheetView showRowColHeaders="0" zoomScale="55" zoomScaleNormal="55" workbookViewId="0">
      <selection activeCell="S2" sqref="S2:W2"/>
    </sheetView>
  </sheetViews>
  <sheetFormatPr defaultColWidth="0" defaultRowHeight="14.4" zeroHeight="1" x14ac:dyDescent="0.3"/>
  <cols>
    <col min="1" max="3" width="7.5546875" style="24" customWidth="1"/>
    <col min="4" max="4" width="0.44140625" style="24" customWidth="1"/>
    <col min="5" max="5" width="7.5546875" style="24" customWidth="1"/>
    <col min="6" max="6" width="0.44140625" style="24" customWidth="1"/>
    <col min="7" max="7" width="18.77734375" style="24" customWidth="1"/>
    <col min="8" max="8" width="0.44140625" style="24" customWidth="1"/>
    <col min="9" max="9" width="12.77734375" style="24" customWidth="1"/>
    <col min="10" max="10" width="0.44140625" style="24" customWidth="1"/>
    <col min="11" max="11" width="18.77734375" style="24" customWidth="1"/>
    <col min="12" max="12" width="0.44140625" style="24" customWidth="1"/>
    <col min="13" max="13" width="18.77734375" style="24" customWidth="1"/>
    <col min="14" max="14" width="0.44140625" style="24" customWidth="1"/>
    <col min="15" max="15" width="19.5546875" style="24" customWidth="1"/>
    <col min="16" max="16" width="0.44140625" style="24" customWidth="1"/>
    <col min="17" max="17" width="19.5546875" style="24" customWidth="1"/>
    <col min="18" max="18" width="0.44140625" style="24" customWidth="1"/>
    <col min="19" max="19" width="12.77734375" style="24" customWidth="1"/>
    <col min="20" max="20" width="0.44140625" style="24" customWidth="1"/>
    <col min="21" max="21" width="12.77734375" style="24" customWidth="1"/>
    <col min="22" max="22" width="0.44140625" style="24" customWidth="1"/>
    <col min="23" max="23" width="12.77734375" style="24" customWidth="1"/>
    <col min="24" max="24" width="0.44140625" style="24" customWidth="1"/>
    <col min="25" max="25" width="12.77734375" style="24" customWidth="1"/>
    <col min="26" max="26" width="0.44140625" style="24" customWidth="1"/>
    <col min="27" max="27" width="12.77734375" style="24" customWidth="1"/>
    <col min="28" max="28" width="0.44140625" style="24" customWidth="1"/>
    <col min="29" max="31" width="7.5546875" style="24" customWidth="1"/>
    <col min="32" max="16384" width="8.88671875" style="24" hidden="1"/>
  </cols>
  <sheetData>
    <row r="1" spans="1:30" ht="25.95" customHeight="1" thickBot="1" x14ac:dyDescent="0.35"/>
    <row r="2" spans="1:30" ht="25.95" customHeight="1" thickTop="1" thickBot="1" x14ac:dyDescent="0.55000000000000004">
      <c r="B2" s="25" t="s">
        <v>54</v>
      </c>
      <c r="O2" s="64" t="s">
        <v>426</v>
      </c>
      <c r="P2" s="65"/>
      <c r="Q2" s="66"/>
      <c r="S2" s="80" t="s">
        <v>568</v>
      </c>
      <c r="T2" s="80"/>
      <c r="U2" s="80"/>
      <c r="V2" s="80"/>
      <c r="W2" s="80"/>
    </row>
    <row r="3" spans="1:30" ht="25.95" customHeight="1" thickTop="1" thickBot="1" x14ac:dyDescent="0.45">
      <c r="A3" s="26"/>
      <c r="B3" s="26"/>
      <c r="C3" s="26"/>
      <c r="D3" s="26"/>
      <c r="E3" s="26"/>
      <c r="F3" s="26"/>
      <c r="G3" s="26"/>
      <c r="H3" s="26"/>
      <c r="I3" s="26"/>
      <c r="J3" s="26"/>
      <c r="O3" s="51"/>
      <c r="P3" s="51"/>
      <c r="Q3" s="51"/>
    </row>
    <row r="4" spans="1:30" ht="25.95" customHeight="1" thickTop="1" x14ac:dyDescent="0.4">
      <c r="A4" s="26"/>
      <c r="B4" s="27"/>
      <c r="C4" s="28"/>
      <c r="D4" s="28"/>
      <c r="E4" s="28"/>
      <c r="F4" s="28"/>
      <c r="G4" s="28"/>
      <c r="H4" s="28"/>
      <c r="I4" s="29"/>
      <c r="J4" s="29"/>
      <c r="K4" s="29"/>
      <c r="L4" s="29"/>
      <c r="M4" s="29"/>
      <c r="N4" s="57"/>
      <c r="R4" s="28"/>
      <c r="S4" s="28"/>
      <c r="T4" s="28"/>
      <c r="U4" s="28"/>
      <c r="V4" s="28"/>
      <c r="W4" s="28"/>
      <c r="X4" s="28"/>
      <c r="Y4" s="28"/>
      <c r="Z4" s="28"/>
      <c r="AA4" s="28"/>
      <c r="AB4" s="28"/>
      <c r="AC4" s="28"/>
      <c r="AD4" s="30"/>
    </row>
    <row r="5" spans="1:30" ht="21" x14ac:dyDescent="0.4">
      <c r="B5" s="31"/>
      <c r="C5" s="63"/>
      <c r="D5" s="63"/>
      <c r="E5" s="63"/>
      <c r="F5" s="63"/>
      <c r="G5" s="63"/>
      <c r="O5" s="72" t="s">
        <v>68</v>
      </c>
      <c r="P5" s="72"/>
      <c r="Q5" s="72"/>
      <c r="AD5" s="33"/>
    </row>
    <row r="6" spans="1:30" ht="18" customHeight="1" x14ac:dyDescent="0.3">
      <c r="B6" s="31"/>
      <c r="E6" s="32"/>
      <c r="AD6" s="33"/>
    </row>
    <row r="7" spans="1:30" ht="40.049999999999997" customHeight="1" x14ac:dyDescent="0.3">
      <c r="B7" s="31"/>
      <c r="G7" s="34" t="s">
        <v>166</v>
      </c>
      <c r="H7" s="35"/>
      <c r="I7" s="34" t="s">
        <v>171</v>
      </c>
      <c r="J7" s="34"/>
      <c r="K7" s="34" t="s">
        <v>160</v>
      </c>
      <c r="M7" s="34" t="s">
        <v>172</v>
      </c>
      <c r="O7" s="34" t="s">
        <v>170</v>
      </c>
      <c r="P7" s="34"/>
      <c r="Q7" s="34" t="s">
        <v>0</v>
      </c>
      <c r="S7" s="34" t="s">
        <v>52</v>
      </c>
      <c r="T7" s="34"/>
      <c r="U7" s="34" t="s">
        <v>1</v>
      </c>
      <c r="V7" s="34"/>
      <c r="W7" s="34" t="s">
        <v>2</v>
      </c>
      <c r="X7" s="34"/>
      <c r="Y7" s="34" t="s">
        <v>62</v>
      </c>
      <c r="Z7" s="34"/>
      <c r="AA7" s="34" t="s">
        <v>65</v>
      </c>
      <c r="AD7" s="33"/>
    </row>
    <row r="8" spans="1:30" ht="4.95" customHeight="1" x14ac:dyDescent="0.3">
      <c r="B8" s="31"/>
      <c r="G8" s="35"/>
      <c r="H8" s="35"/>
      <c r="I8" s="36"/>
      <c r="J8" s="36"/>
      <c r="K8" s="35"/>
      <c r="M8" s="36"/>
      <c r="O8" s="36"/>
      <c r="P8" s="36"/>
      <c r="Q8" s="36"/>
      <c r="R8" s="36"/>
      <c r="S8" s="36"/>
      <c r="T8" s="36"/>
      <c r="U8" s="36"/>
      <c r="V8" s="36"/>
      <c r="W8" s="36"/>
      <c r="X8" s="36"/>
      <c r="Y8" s="36"/>
      <c r="Z8" s="36"/>
      <c r="AA8" s="36"/>
      <c r="AD8" s="33"/>
    </row>
    <row r="9" spans="1:30" ht="34.950000000000003" customHeight="1" x14ac:dyDescent="0.3">
      <c r="B9" s="31"/>
      <c r="G9" s="53"/>
      <c r="H9" s="35"/>
      <c r="I9" s="53"/>
      <c r="J9" s="37"/>
      <c r="K9" s="53"/>
      <c r="M9" s="54"/>
      <c r="N9" s="35"/>
      <c r="O9" s="54"/>
      <c r="P9" s="35"/>
      <c r="Q9" s="54"/>
      <c r="R9" s="38"/>
      <c r="S9" s="54"/>
      <c r="T9" s="35"/>
      <c r="U9" s="54"/>
      <c r="V9" s="35"/>
      <c r="W9" s="54"/>
      <c r="X9" s="35"/>
      <c r="Y9" s="54"/>
      <c r="Z9" s="35"/>
      <c r="AA9" s="54"/>
      <c r="AD9" s="33"/>
    </row>
    <row r="10" spans="1:30" ht="15" customHeight="1" x14ac:dyDescent="0.3">
      <c r="B10" s="31"/>
      <c r="C10" s="35"/>
      <c r="D10" s="35"/>
      <c r="E10" s="35"/>
      <c r="F10" s="35"/>
      <c r="G10" s="35"/>
      <c r="H10" s="35"/>
      <c r="I10" s="35"/>
      <c r="J10" s="35"/>
      <c r="K10" s="35"/>
      <c r="L10" s="35"/>
      <c r="M10" s="35"/>
      <c r="N10" s="35"/>
      <c r="O10" s="35"/>
      <c r="P10" s="35"/>
      <c r="Q10" s="35"/>
      <c r="R10" s="35"/>
      <c r="S10" s="35"/>
      <c r="T10" s="35"/>
      <c r="V10" s="35"/>
      <c r="W10" s="35"/>
      <c r="AD10" s="33"/>
    </row>
    <row r="11" spans="1:30" ht="15" customHeight="1" x14ac:dyDescent="0.3">
      <c r="B11" s="31"/>
      <c r="C11" s="35"/>
      <c r="D11" s="35"/>
      <c r="E11" s="40"/>
      <c r="F11" s="40"/>
      <c r="H11" s="41"/>
      <c r="I11" s="40"/>
      <c r="J11" s="41"/>
      <c r="K11" s="41"/>
      <c r="L11" s="41"/>
      <c r="M11" s="40"/>
      <c r="N11" s="41"/>
      <c r="O11" s="41"/>
      <c r="P11" s="41"/>
      <c r="Q11" s="41"/>
      <c r="R11" s="41"/>
      <c r="S11" s="41"/>
      <c r="T11" s="40"/>
      <c r="U11" s="40"/>
      <c r="V11" s="40"/>
      <c r="W11" s="40"/>
      <c r="AD11" s="33"/>
    </row>
    <row r="12" spans="1:30" ht="18" customHeight="1" x14ac:dyDescent="0.3">
      <c r="B12" s="31"/>
      <c r="C12" s="35"/>
      <c r="D12" s="35"/>
      <c r="E12" s="40"/>
      <c r="F12" s="40"/>
      <c r="H12" s="40"/>
      <c r="I12" s="42"/>
      <c r="J12" s="42"/>
      <c r="K12" s="42"/>
      <c r="L12" s="42"/>
      <c r="N12" s="56"/>
      <c r="O12" s="71" t="s">
        <v>69</v>
      </c>
      <c r="P12" s="71"/>
      <c r="Q12" s="71"/>
      <c r="R12" s="40"/>
      <c r="S12" s="40"/>
      <c r="T12" s="40"/>
      <c r="U12" s="40"/>
      <c r="V12" s="40"/>
      <c r="W12" s="40"/>
      <c r="AD12" s="33"/>
    </row>
    <row r="13" spans="1:30" ht="18" customHeight="1" x14ac:dyDescent="0.3">
      <c r="B13" s="31"/>
      <c r="C13" s="35"/>
      <c r="D13" s="35"/>
      <c r="E13" s="40"/>
      <c r="F13" s="40"/>
      <c r="H13" s="40"/>
      <c r="I13" s="40"/>
      <c r="J13" s="40"/>
      <c r="K13" s="40"/>
      <c r="L13" s="40"/>
      <c r="M13" s="40"/>
      <c r="N13" s="40"/>
      <c r="O13" s="40"/>
      <c r="P13" s="40"/>
      <c r="Q13" s="40"/>
      <c r="R13" s="40"/>
      <c r="S13" s="40"/>
      <c r="T13" s="40"/>
      <c r="U13" s="40"/>
      <c r="V13" s="40"/>
      <c r="W13" s="40"/>
      <c r="AD13" s="33"/>
    </row>
    <row r="14" spans="1:30" ht="40.049999999999997" customHeight="1" x14ac:dyDescent="0.3">
      <c r="B14" s="31"/>
      <c r="K14" s="36" t="s">
        <v>76</v>
      </c>
      <c r="L14" s="55"/>
      <c r="M14" s="36" t="s">
        <v>409</v>
      </c>
      <c r="N14" s="36"/>
      <c r="O14" s="36" t="s">
        <v>410</v>
      </c>
      <c r="P14" s="36"/>
      <c r="Q14" s="36" t="s">
        <v>411</v>
      </c>
      <c r="R14" s="43"/>
      <c r="S14" s="36" t="s">
        <v>417</v>
      </c>
      <c r="T14" s="36"/>
      <c r="U14" s="36" t="s">
        <v>412</v>
      </c>
      <c r="AD14" s="33"/>
    </row>
    <row r="15" spans="1:30" ht="4.95" customHeight="1" x14ac:dyDescent="0.3">
      <c r="B15" s="31"/>
      <c r="M15" s="35"/>
      <c r="N15" s="35"/>
      <c r="O15" s="40"/>
      <c r="P15" s="40"/>
      <c r="Q15" s="40"/>
      <c r="R15" s="44"/>
      <c r="S15" s="40"/>
      <c r="T15" s="40"/>
      <c r="U15" s="40"/>
      <c r="AD15" s="33"/>
    </row>
    <row r="16" spans="1:30" ht="34.950000000000003" customHeight="1" x14ac:dyDescent="0.3">
      <c r="B16" s="31"/>
      <c r="K16" s="39" t="str">
        <f>IF(ISBLANK(Q9),"",INDEX('LU!'!F2:F15,MATCH(Q9,Fuel_Type,0)))</f>
        <v/>
      </c>
      <c r="M16" s="45" t="str">
        <f>IF(ISBLANK(AA9),"",IF(AA9="Generic",VLOOKUP(Q9,'Generic ALFs'!A2:B15,2,FALSE),IF(AA9="Specific",INDEX('Specific ALFs'!B:B,MATCH(G9,'Specific ALFs'!A:A,0)),"Contact Support")))</f>
        <v/>
      </c>
      <c r="N16" s="35"/>
      <c r="O16" s="39" t="str">
        <f>IF(OR(ISBLANK(W9),ISBLANK(Q2)),"",IF(Q2="2025/26",VLOOKUP(W9,'Gen Tariffs'!A2:F29,3,FALSE),IF(Q2="2026/27",VLOOKUP(W9,'Gen Tariffs'!H2:M29,3,FALSE),IF(Q2="2027/28",VLOOKUP(W9,'Gen Tariffs'!O2:T29,3,FALSE),IF(Q2="2028/29",VLOOKUP(W9,'Gen Tariffs'!V2:AA29,3,FALSE),IF(Q2="2029/30",VLOOKUP(W9,'Gen Tariffs'!AC2:AH29,3,FALSE),IF(Q2="2030/31",VLOOKUP(W9,'Gen Tariffs'!AJ2:AO29,3,FALSE),)))))))</f>
        <v/>
      </c>
      <c r="P16" s="35"/>
      <c r="Q16" s="39" t="str">
        <f>IF(OR(ISBLANK(W9),ISBLANK(Q2)),"",IF(Q2="2025/26",VLOOKUP(W9,'Gen Tariffs'!A2:F29,4,FALSE),IF(Q2="2026/27",VLOOKUP(W9,'Gen Tariffs'!H2:M29,4,FALSE),IF(Q2="2027/28",VLOOKUP(W9,'Gen Tariffs'!O2:T29,4,FALSE),IF(Q2="2028/29",VLOOKUP(W9,'Gen Tariffs'!V2:AA29,4,FALSE),IF(Q2="2029/30",VLOOKUP(W9,'Gen Tariffs'!AC2:AH29,4,FALSE),IF(Q2="2030/31",VLOOKUP(W9,'Gen Tariffs'!AJ2:AO29,4,FALSE),)))))))</f>
        <v/>
      </c>
      <c r="R16" s="46"/>
      <c r="S16" s="39" t="str">
        <f>IF(OR(Q16="",M16=""),"",ROUND(Q16*M16,6))</f>
        <v/>
      </c>
      <c r="T16" s="46"/>
      <c r="U16" s="39" t="str">
        <f>IF(OR(ISBLANK(W9),ISBLANK(Q2)),"",IF(Q2="2025/26",VLOOKUP(W9,'Gen Tariffs'!A2:F29,5,FALSE),IF(Q2="2026/27",VLOOKUP(W9,'Gen Tariffs'!H2:M29,5,FALSE),IF(Q2="2027/28",VLOOKUP(W9,'Gen Tariffs'!O2:T29,5,FALSE),IF(Q2="2028/29",VLOOKUP(W9,'Gen Tariffs'!V2:AA29,5,FALSE),IF(Q2="2029/30",VLOOKUP(W9,'Gen Tariffs'!AC2:AH29,5,FALSE),IF(Q2="2030/31",VLOOKUP(W9,'Gen Tariffs'!AJ2:AO29,5,FALSE),)))))))</f>
        <v/>
      </c>
      <c r="AD16" s="33"/>
    </row>
    <row r="17" spans="2:30" ht="18" customHeight="1" x14ac:dyDescent="0.3">
      <c r="B17" s="31"/>
      <c r="AD17" s="33"/>
    </row>
    <row r="18" spans="2:30" ht="43.2" x14ac:dyDescent="0.3">
      <c r="B18" s="31"/>
      <c r="I18" s="36" t="s">
        <v>418</v>
      </c>
      <c r="J18" s="43"/>
      <c r="K18" s="36" t="s">
        <v>413</v>
      </c>
      <c r="L18" s="36"/>
      <c r="M18" s="36" t="s">
        <v>414</v>
      </c>
      <c r="N18" s="36"/>
      <c r="O18" s="36" t="s">
        <v>415</v>
      </c>
      <c r="P18" s="36"/>
      <c r="Q18" s="36" t="s">
        <v>416</v>
      </c>
      <c r="R18" s="36"/>
      <c r="S18" s="36" t="str">
        <f>IF(U9="Onshore","N/A","Offshore Local Circuit (£/kW)")</f>
        <v>Offshore Local Circuit (£/kW)</v>
      </c>
      <c r="T18" s="36"/>
      <c r="U18" s="36" t="str">
        <f>IF(U9="Onshore","N/A","Offshore Local Sub (£/kW)")</f>
        <v>Offshore Local Sub (£/kW)</v>
      </c>
      <c r="W18" s="36" t="str">
        <f>IF(U9="Onshore","N/A","ETUoS Tariff (£/kW)")</f>
        <v>ETUoS Tariff (£/kW)</v>
      </c>
      <c r="AD18" s="33"/>
    </row>
    <row r="19" spans="2:30" ht="4.95" customHeight="1" x14ac:dyDescent="0.3">
      <c r="B19" s="31"/>
      <c r="I19" s="40"/>
      <c r="J19" s="44"/>
      <c r="K19" s="40"/>
      <c r="L19" s="40"/>
      <c r="M19" s="40"/>
      <c r="N19" s="40"/>
      <c r="O19" s="40"/>
      <c r="P19" s="40"/>
      <c r="Q19" s="40"/>
      <c r="R19" s="40"/>
      <c r="S19" s="40"/>
      <c r="T19" s="40"/>
      <c r="U19" s="40"/>
      <c r="W19" s="40"/>
      <c r="AD19" s="33"/>
    </row>
    <row r="20" spans="2:30" ht="34.950000000000003" customHeight="1" x14ac:dyDescent="0.3">
      <c r="B20" s="31"/>
      <c r="I20" s="39" t="str">
        <f>IF(OR(U16="",M16=""),"",ROUND(U16*M16,6))</f>
        <v/>
      </c>
      <c r="J20" s="46" t="e">
        <f>ROUND(I20*M16,6)</f>
        <v>#VALUE!</v>
      </c>
      <c r="K20" s="69" t="str">
        <f>IF(OR(ISBLANK(W9),ISBLANK(Q2)),"",IF(Q2="2025/26",VLOOKUP(W9,'Gen Tariffs'!A2:F29,6,FALSE),IF(Q2="2026/27",VLOOKUP(W9,'Gen Tariffs'!H2:M29,6,FALSE),IF(Q2="2027/28",VLOOKUP(W9,'Gen Tariffs'!O2:T29,6,FALSE),IF(Q2="2028/29",VLOOKUP(W9,'Gen Tariffs'!V2:AA29,6,FALSE),IF(Q2="2029/30",VLOOKUP(W9,'Gen Tariffs'!AC2:AH29,6,FALSE),IF(Q2="2030/31",VLOOKUP(W9,'Gen Tariffs'!AJ2:AO29,6,FALSE),)))))))</f>
        <v/>
      </c>
      <c r="L20" s="47"/>
      <c r="M20" s="39" t="str">
        <f>IF(OR(K16="",O16="",S16="",U16=""),"",IF(K16="Carbon",O16+S16+I20+K20,IF(K16="Low Carbon",O16+S16+U16+K20,IF(K16="Intermittent",S16+U16+K20,""))))</f>
        <v/>
      </c>
      <c r="N20" s="35"/>
      <c r="O20" s="39" t="str">
        <f>IFERROR(IF(OR(ISBLANK(K9),ISBLANK(Q2)),"",VLOOKUP(K9,'Local Cct. Tariffs'!A3:G201,_xlfn.XLOOKUP('Liability Calculator'!Q2,'Local Cct. Tariffs'!B2:G2,'Local Cct. Tariffs'!B1:G1),FALSE)),0)</f>
        <v/>
      </c>
      <c r="P20" s="35"/>
      <c r="Q20" s="39" t="str">
        <f>IF(OR(ISBLANK(O9),ISBLANK(S9),ISBLANK(M9),ISBLANK(Q2)),"",IF(M9="&lt;1320",INDEX('Local Sub. Tariffs'!E2:E7,MATCH(O9&amp;S9,'Local Sub. Tariffs'!D2:D7,0)),IF(M9="&gt;=1320",INDEX('Local Sub. Tariffs'!K2:K7,MATCH(O9&amp;S9,'Local Sub. Tariffs'!J2:J7,0)),"Contact Support")))</f>
        <v/>
      </c>
      <c r="R20" s="35"/>
      <c r="S20" s="39" t="str">
        <f>IFERROR(IF(U9="Onshore","N/A",IF(AND(ISBLANK(G9),ISBLANK(U9)),"",IF(AND(ISBLANK(U9),NOT(ISBLANK(G9))),"Select On or Offshore",IF(AND(ISBLANK(G9),U9="Offshore"),"Enter Station Name",IF(AND(NOT(ISBLANK(G9)),NOT(ISBLANK(U9))),INDEX('Offshore Tariffs'!C4:C38,MATCH(G9,'Offshore Tariffs'!A4:A38,0)),"Contact Support"))))),0)</f>
        <v/>
      </c>
      <c r="T20" s="35"/>
      <c r="U20" s="39" t="str">
        <f>IFERROR(IF(U9="Onshore","N/A",IF(AND(ISBLANK(G9),ISBLANK(U9)),"",IF(AND(ISBLANK(U9),NOT(ISBLANK(G9))),"Select On or Offshore",IF(AND(ISBLANK(G9),U9="Offshore"),"Enter Station Name",IF(AND(NOT(ISBLANK(G9)),NOT(ISBLANK(U9))),INDEX('Offshore Tariffs'!B4:B38,MATCH(G9,'Offshore Tariffs'!A4:A38,0)),"Contact Support"))))),0)</f>
        <v/>
      </c>
      <c r="V20" s="35"/>
      <c r="W20" s="39" t="str">
        <f>IFERROR(IF(U9="Onshore","N/A",IF(AND(ISBLANK(G9),ISBLANK(U9)),"",IF(AND(ISBLANK(U9),NOT(ISBLANK(G9))),"Select On or Offshore",IF(AND(ISBLANK(G9),U9="Offshore"),"Enter Station Name",IF(AND(NOT(ISBLANK(G9)),NOT(ISBLANK(U9))),INDEX('Offshore Tariffs'!D4:D38,MATCH(G9,'Offshore Tariffs'!A4:A38,0)),"Contact Support"))))),0)</f>
        <v/>
      </c>
      <c r="AD20" s="33"/>
    </row>
    <row r="21" spans="2:30" ht="15" customHeight="1" x14ac:dyDescent="0.3">
      <c r="B21" s="31"/>
      <c r="I21" s="42"/>
      <c r="J21" s="42"/>
      <c r="K21" s="42"/>
      <c r="L21" s="42"/>
      <c r="AD21" s="33"/>
    </row>
    <row r="22" spans="2:30" ht="15" customHeight="1" x14ac:dyDescent="0.3">
      <c r="B22" s="31"/>
      <c r="C22" s="73" t="str">
        <f>IF(ISBLANK(Q9),"","Based on the selected Fuel Type, "&amp;Q9&amp;", this site is considered as "&amp;K16&amp;" therefore, the applicable tariffs for the Wider Composite are: 
"&amp;VLOOKUP(K16,Plant_Type_Tariffs,2,FALSE))</f>
        <v/>
      </c>
      <c r="D22" s="73"/>
      <c r="E22" s="73"/>
      <c r="F22" s="73"/>
      <c r="G22" s="73"/>
      <c r="H22" s="73"/>
      <c r="I22" s="73"/>
      <c r="J22" s="73"/>
      <c r="K22" s="73"/>
      <c r="L22" s="42"/>
      <c r="AD22" s="33"/>
    </row>
    <row r="23" spans="2:30" ht="21" customHeight="1" x14ac:dyDescent="0.3">
      <c r="B23" s="31"/>
      <c r="C23" s="73"/>
      <c r="D23" s="73"/>
      <c r="E23" s="73"/>
      <c r="F23" s="73"/>
      <c r="G23" s="73"/>
      <c r="H23" s="73"/>
      <c r="I23" s="73"/>
      <c r="J23" s="73"/>
      <c r="K23" s="73"/>
      <c r="L23" s="42"/>
      <c r="N23" s="56"/>
      <c r="O23" s="71" t="s">
        <v>167</v>
      </c>
      <c r="P23" s="71"/>
      <c r="Q23" s="71"/>
      <c r="AD23" s="33"/>
    </row>
    <row r="24" spans="2:30" ht="18" customHeight="1" x14ac:dyDescent="0.3">
      <c r="B24" s="31"/>
      <c r="C24" s="73"/>
      <c r="D24" s="73"/>
      <c r="E24" s="73"/>
      <c r="F24" s="73"/>
      <c r="G24" s="73"/>
      <c r="H24" s="73"/>
      <c r="I24" s="73"/>
      <c r="J24" s="73"/>
      <c r="K24" s="73"/>
      <c r="AD24" s="33"/>
    </row>
    <row r="25" spans="2:30" ht="40.049999999999997" customHeight="1" x14ac:dyDescent="0.3">
      <c r="B25" s="31"/>
      <c r="C25" s="73"/>
      <c r="D25" s="73"/>
      <c r="E25" s="73"/>
      <c r="F25" s="73"/>
      <c r="G25" s="73"/>
      <c r="H25" s="73"/>
      <c r="I25" s="73"/>
      <c r="J25" s="73"/>
      <c r="K25" s="73"/>
      <c r="O25" s="36" t="s">
        <v>220</v>
      </c>
      <c r="Q25" s="36" t="s">
        <v>221</v>
      </c>
      <c r="AD25" s="33"/>
    </row>
    <row r="26" spans="2:30" ht="4.95" customHeight="1" x14ac:dyDescent="0.3">
      <c r="B26" s="31"/>
      <c r="C26" s="73"/>
      <c r="D26" s="73"/>
      <c r="E26" s="73"/>
      <c r="F26" s="73"/>
      <c r="G26" s="73"/>
      <c r="H26" s="73"/>
      <c r="I26" s="73"/>
      <c r="J26" s="73"/>
      <c r="K26" s="73"/>
      <c r="AD26" s="33"/>
    </row>
    <row r="27" spans="2:30" ht="40.049999999999997" customHeight="1" x14ac:dyDescent="0.3">
      <c r="B27" s="31"/>
      <c r="C27" s="73"/>
      <c r="D27" s="73"/>
      <c r="E27" s="73"/>
      <c r="F27" s="73"/>
      <c r="G27" s="73"/>
      <c r="H27" s="73"/>
      <c r="I27" s="73"/>
      <c r="J27" s="73"/>
      <c r="K27" s="73"/>
      <c r="O27" s="48" t="str">
        <f>IFERROR(IF(ISBLANK(U9),"",IF(U9="Offshore",SUM(M20+O20+Q20+S20+U20+W20),SUM(M20+O20+Q20))),"")</f>
        <v/>
      </c>
      <c r="Q27" s="49" t="str">
        <f>IF(O27="","",ROUND(I9*O27*1000,2))</f>
        <v/>
      </c>
      <c r="AD27" s="33"/>
    </row>
    <row r="28" spans="2:30" x14ac:dyDescent="0.3">
      <c r="B28" s="31"/>
      <c r="C28" s="73"/>
      <c r="D28" s="73"/>
      <c r="E28" s="73"/>
      <c r="F28" s="73"/>
      <c r="G28" s="73"/>
      <c r="H28" s="73"/>
      <c r="I28" s="73"/>
      <c r="J28" s="73"/>
      <c r="K28" s="73"/>
      <c r="AD28" s="33"/>
    </row>
    <row r="29" spans="2:30" x14ac:dyDescent="0.3">
      <c r="B29" s="31"/>
      <c r="AD29" s="33"/>
    </row>
    <row r="30" spans="2:30" ht="15" thickBot="1" x14ac:dyDescent="0.3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2"/>
    </row>
    <row r="31" spans="2:30" ht="15" thickTop="1" x14ac:dyDescent="0.3"/>
    <row r="32" spans="2:30" x14ac:dyDescent="0.3"/>
    <row r="33" s="24" customFormat="1" x14ac:dyDescent="0.3"/>
    <row r="34" s="24" customFormat="1" x14ac:dyDescent="0.3"/>
    <row r="35" s="24" customFormat="1" hidden="1" x14ac:dyDescent="0.3"/>
    <row r="36" s="24" customFormat="1" hidden="1" x14ac:dyDescent="0.3"/>
    <row r="37" s="24" customFormat="1" hidden="1" x14ac:dyDescent="0.3"/>
    <row r="38" s="24" customFormat="1" hidden="1" x14ac:dyDescent="0.3"/>
  </sheetData>
  <sheetProtection algorithmName="SHA-512" hashValue="zLgL+EyiLDrGvxD8PSLCIwJtfbSitbvn5F4iYGZIX/tWQZzNx7MYi+E8dzijYOMQvOwA3hszerlfAeCzby3e/w==" saltValue="rb4Mec3HOg4NcphalJ61zA==" spinCount="100000" sheet="1" objects="1" scenarios="1" selectLockedCells="1"/>
  <mergeCells count="5">
    <mergeCell ref="O23:Q23"/>
    <mergeCell ref="O12:Q12"/>
    <mergeCell ref="O5:Q5"/>
    <mergeCell ref="S2:W2"/>
    <mergeCell ref="C22:K28"/>
  </mergeCells>
  <conditionalFormatting sqref="S18">
    <cfRule type="cellIs" dxfId="5" priority="4" operator="equal">
      <formula>"N/A"</formula>
    </cfRule>
  </conditionalFormatting>
  <conditionalFormatting sqref="S20">
    <cfRule type="cellIs" dxfId="4" priority="6" operator="equal">
      <formula>"N/A"</formula>
    </cfRule>
  </conditionalFormatting>
  <conditionalFormatting sqref="U18">
    <cfRule type="cellIs" dxfId="3" priority="3" operator="equal">
      <formula>"N/A"</formula>
    </cfRule>
  </conditionalFormatting>
  <conditionalFormatting sqref="U20">
    <cfRule type="cellIs" dxfId="2" priority="5" operator="equal">
      <formula>"N/A"</formula>
    </cfRule>
  </conditionalFormatting>
  <conditionalFormatting sqref="W18">
    <cfRule type="cellIs" dxfId="1" priority="1" operator="equal">
      <formula>"N/A"</formula>
    </cfRule>
  </conditionalFormatting>
  <conditionalFormatting sqref="W20">
    <cfRule type="cellIs" dxfId="0" priority="2" operator="equal">
      <formula>"N/A"</formula>
    </cfRule>
  </conditionalFormatting>
  <dataValidations count="12">
    <dataValidation type="decimal" allowBlank="1" showInputMessage="1" showErrorMessage="1" errorTitle="Incorrect Data Input Type" error="Please enter a numeric value between 0 and 10,000" promptTitle="TEC of Power Station" prompt="Please enter the total TEC that the power station you are trying to calculate will be connecting at." sqref="I9" xr:uid="{C910A113-E08F-4164-99FF-A3802A2C7111}">
      <formula1>0</formula1>
      <formula2>10000</formula2>
    </dataValidation>
    <dataValidation type="list" allowBlank="1" showInputMessage="1" showErrorMessage="1" sqref="Q9" xr:uid="{E81A9647-CB61-458D-914D-2D5135F5571F}">
      <formula1>Fuel_Type</formula1>
    </dataValidation>
    <dataValidation type="list" allowBlank="1" showInputMessage="1" showErrorMessage="1" sqref="S9" xr:uid="{251AD250-209A-4D44-8839-A2160AB236FB}">
      <formula1>Redundancy</formula1>
    </dataValidation>
    <dataValidation type="list" allowBlank="1" showInputMessage="1" showErrorMessage="1" sqref="U9" xr:uid="{D5DC4A42-0A28-4ADB-8429-0A26CA80D317}">
      <formula1>Onshore_Offshore</formula1>
    </dataValidation>
    <dataValidation type="list" allowBlank="1" showInputMessage="1" showErrorMessage="1" sqref="W9" xr:uid="{EA03299E-F21F-4957-ABA3-85B736AD5386}">
      <formula1>Gen_Zone</formula1>
    </dataValidation>
    <dataValidation type="list" allowBlank="1" showInputMessage="1" showErrorMessage="1" sqref="Y9" xr:uid="{640317DA-F3B7-473E-8569-A5904D225BB1}">
      <formula1>MITS</formula1>
    </dataValidation>
    <dataValidation type="list" allowBlank="1" showInputMessage="1" showErrorMessage="1" sqref="AA9" xr:uid="{718EF948-685C-4DB7-B3B1-2D859D12BE3E}">
      <formula1>ALF_Type</formula1>
    </dataValidation>
    <dataValidation type="textLength" allowBlank="1" showInputMessage="1" showErrorMessage="1" errorTitle="Incorrect Data Input Type" error="Please enter text only, up to a maximum of 250 characters." promptTitle="Power Station Name" prompt="To ensure all lookups work, if applicable, please enter the station name as it appears on the published tariffs for the relevant financial year selected" sqref="G9" xr:uid="{AD1A2CCF-25A4-4D30-880D-3B2773F5E904}">
      <formula1>0</formula1>
      <formula2>250</formula2>
    </dataValidation>
    <dataValidation type="list" allowBlank="1" showInputMessage="1" showErrorMessage="1" sqref="O9" xr:uid="{B3C36587-862C-4D5D-BB1E-39DBB877FA9D}">
      <formula1>Conn_Volt</formula1>
    </dataValidation>
    <dataValidation type="list" allowBlank="1" showInputMessage="1" showErrorMessage="1" sqref="M9" xr:uid="{7B1C3F03-EF19-4911-9DC4-41CC78247507}">
      <formula1>Sum_of_TEC</formula1>
    </dataValidation>
    <dataValidation type="list" allowBlank="1" showInputMessage="1" showErrorMessage="1" sqref="Q2" xr:uid="{09A67ACF-19B3-4399-8EAB-7567FD01477C}">
      <formula1>"2025/26,2026/27,2027/28,2028/29,2029/30,2030/31"</formula1>
    </dataValidation>
    <dataValidation type="textLength" allowBlank="1" showInputMessage="1" showErrorMessage="1" errorTitle="Incorrect Data Input Type" error="Please enter text only, up to a maximum of 250 characters." promptTitle="Substation Name" prompt="To ensure all lookups work, if applicable, please enter the substation name as it appears on the published local cct tariffs for the relevant financial year selected, otherwise the Local Cct Tariff will default to 0" sqref="K9" xr:uid="{9D7144A5-55AD-40D9-9780-B8641CA9C884}">
      <formula1>0</formula1>
      <formula2>250</formula2>
    </dataValidation>
  </dataValidations>
  <hyperlinks>
    <hyperlink ref="S2:W2" location="'Tool Instructions'!A1" display="Return to Tool Instructions" xr:uid="{5B9E6F8A-7E2D-4ADE-9435-0608776FAA5B}"/>
  </hyperlinks>
  <pageMargins left="0.7" right="0.7" top="0.75" bottom="0.75" header="0.3" footer="0.3"/>
  <pageSetup paperSize="9" orientation="portrait" r:id="rId1"/>
  <headerFooter>
    <oddHeader>&amp;L&amp;"Poppins"&amp;12&amp;KFF00FF Confidential&amp;1#_x000D_</oddHeader>
  </headerFooter>
  <ignoredErrors>
    <ignoredError sqref="O2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5286-57C4-4A3B-A303-CA0448B525CB}">
  <sheetPr codeName="Sheet3">
    <tabColor rgb="FF92D050"/>
  </sheetPr>
  <dimension ref="A1:AO29"/>
  <sheetViews>
    <sheetView workbookViewId="0">
      <selection activeCell="J3" sqref="J3"/>
    </sheetView>
  </sheetViews>
  <sheetFormatPr defaultColWidth="0" defaultRowHeight="14.4" zeroHeight="1" x14ac:dyDescent="0.3"/>
  <cols>
    <col min="1" max="1" width="9.77734375" bestFit="1" customWidth="1"/>
    <col min="2" max="2" width="26.5546875" bestFit="1" customWidth="1"/>
    <col min="3" max="3" width="7.77734375" bestFit="1" customWidth="1"/>
    <col min="4" max="4" width="8.5546875" bestFit="1" customWidth="1"/>
    <col min="5" max="5" width="8.77734375" bestFit="1" customWidth="1"/>
    <col min="6" max="6" width="7.77734375" bestFit="1" customWidth="1"/>
    <col min="7" max="7" width="0.77734375" style="20" customWidth="1"/>
    <col min="8" max="8" width="9.77734375" bestFit="1" customWidth="1"/>
    <col min="9" max="9" width="26.5546875" bestFit="1" customWidth="1"/>
    <col min="10" max="10" width="7.77734375" bestFit="1" customWidth="1"/>
    <col min="11" max="11" width="8.5546875" bestFit="1" customWidth="1"/>
    <col min="12" max="12" width="8.77734375" bestFit="1" customWidth="1"/>
    <col min="13" max="13" width="7.77734375" bestFit="1" customWidth="1"/>
    <col min="14" max="14" width="0.77734375" style="20" customWidth="1"/>
    <col min="15" max="15" width="9.77734375" bestFit="1" customWidth="1"/>
    <col min="16" max="16" width="26.5546875" bestFit="1" customWidth="1"/>
    <col min="17" max="17" width="7.77734375" bestFit="1" customWidth="1"/>
    <col min="18" max="18" width="8.5546875" bestFit="1" customWidth="1"/>
    <col min="19" max="19" width="8.77734375" bestFit="1" customWidth="1"/>
    <col min="20" max="20" width="7.77734375" bestFit="1" customWidth="1"/>
    <col min="21" max="21" width="0.77734375" style="20" customWidth="1"/>
    <col min="22" max="22" width="9.77734375" bestFit="1" customWidth="1"/>
    <col min="23" max="23" width="26.5546875" bestFit="1" customWidth="1"/>
    <col min="24" max="24" width="7.77734375" bestFit="1" customWidth="1"/>
    <col min="25" max="25" width="8.5546875" bestFit="1" customWidth="1"/>
    <col min="26" max="26" width="8.77734375" bestFit="1" customWidth="1"/>
    <col min="27" max="27" width="7.77734375" bestFit="1" customWidth="1"/>
    <col min="28" max="28" width="0.77734375" style="20" customWidth="1"/>
    <col min="29" max="29" width="9.77734375" bestFit="1" customWidth="1"/>
    <col min="30" max="30" width="26.5546875" bestFit="1" customWidth="1"/>
    <col min="31" max="31" width="7.77734375" bestFit="1" customWidth="1"/>
    <col min="32" max="32" width="8.5546875" bestFit="1" customWidth="1"/>
    <col min="33" max="33" width="8.77734375" bestFit="1" customWidth="1"/>
    <col min="34" max="34" width="7.77734375" bestFit="1" customWidth="1"/>
    <col min="35" max="35" width="0.77734375" style="20" customWidth="1"/>
    <col min="36" max="36" width="9.77734375" bestFit="1" customWidth="1"/>
    <col min="37" max="37" width="26.5546875" bestFit="1" customWidth="1"/>
    <col min="38" max="38" width="7.77734375" bestFit="1" customWidth="1"/>
    <col min="39" max="39" width="8.5546875" bestFit="1" customWidth="1"/>
    <col min="40" max="40" width="8.77734375" bestFit="1" customWidth="1"/>
    <col min="41" max="41" width="7.77734375" bestFit="1" customWidth="1"/>
    <col min="42" max="16384" width="8.88671875" hidden="1"/>
  </cols>
  <sheetData>
    <row r="1" spans="1:41" s="67" customFormat="1" ht="18" x14ac:dyDescent="0.35">
      <c r="A1" s="67" t="s">
        <v>428</v>
      </c>
      <c r="G1" s="68"/>
      <c r="H1" s="67" t="s">
        <v>427</v>
      </c>
      <c r="N1" s="68"/>
      <c r="O1" s="67" t="s">
        <v>429</v>
      </c>
      <c r="U1" s="68"/>
      <c r="V1" s="67" t="s">
        <v>430</v>
      </c>
      <c r="AB1" s="68"/>
      <c r="AC1" s="67" t="s">
        <v>431</v>
      </c>
      <c r="AI1" s="68"/>
      <c r="AJ1" s="67" t="s">
        <v>432</v>
      </c>
    </row>
    <row r="2" spans="1:41" ht="30.6" x14ac:dyDescent="0.3">
      <c r="A2" s="18" t="s">
        <v>70</v>
      </c>
      <c r="B2" s="18" t="s">
        <v>38</v>
      </c>
      <c r="C2" s="21" t="s">
        <v>71</v>
      </c>
      <c r="D2" s="21" t="s">
        <v>72</v>
      </c>
      <c r="E2" s="21" t="s">
        <v>73</v>
      </c>
      <c r="F2" s="21" t="s">
        <v>74</v>
      </c>
      <c r="H2" s="18" t="s">
        <v>70</v>
      </c>
      <c r="I2" s="18" t="s">
        <v>38</v>
      </c>
      <c r="J2" s="21" t="s">
        <v>71</v>
      </c>
      <c r="K2" s="21" t="s">
        <v>72</v>
      </c>
      <c r="L2" s="21" t="s">
        <v>73</v>
      </c>
      <c r="M2" s="21" t="s">
        <v>74</v>
      </c>
      <c r="O2" s="18" t="s">
        <v>70</v>
      </c>
      <c r="P2" s="18" t="s">
        <v>38</v>
      </c>
      <c r="Q2" s="21" t="s">
        <v>71</v>
      </c>
      <c r="R2" s="21" t="s">
        <v>72</v>
      </c>
      <c r="S2" s="21" t="s">
        <v>73</v>
      </c>
      <c r="T2" s="21" t="s">
        <v>74</v>
      </c>
      <c r="V2" s="18" t="s">
        <v>70</v>
      </c>
      <c r="W2" s="18" t="s">
        <v>38</v>
      </c>
      <c r="X2" s="21" t="s">
        <v>71</v>
      </c>
      <c r="Y2" s="21" t="s">
        <v>72</v>
      </c>
      <c r="Z2" s="21" t="s">
        <v>73</v>
      </c>
      <c r="AA2" s="21" t="s">
        <v>74</v>
      </c>
      <c r="AC2" s="18" t="s">
        <v>70</v>
      </c>
      <c r="AD2" s="18" t="s">
        <v>38</v>
      </c>
      <c r="AE2" s="21" t="s">
        <v>71</v>
      </c>
      <c r="AF2" s="21" t="s">
        <v>72</v>
      </c>
      <c r="AG2" s="21" t="s">
        <v>73</v>
      </c>
      <c r="AH2" s="21" t="s">
        <v>74</v>
      </c>
      <c r="AJ2" s="18" t="s">
        <v>70</v>
      </c>
      <c r="AK2" s="18" t="s">
        <v>38</v>
      </c>
      <c r="AL2" s="21" t="s">
        <v>71</v>
      </c>
      <c r="AM2" s="21" t="s">
        <v>72</v>
      </c>
      <c r="AN2" s="21" t="s">
        <v>73</v>
      </c>
      <c r="AO2" s="21" t="s">
        <v>74</v>
      </c>
    </row>
    <row r="3" spans="1:41" x14ac:dyDescent="0.3">
      <c r="A3" s="19">
        <v>1</v>
      </c>
      <c r="B3" s="18" t="s">
        <v>11</v>
      </c>
      <c r="C3" s="22">
        <v>2.288151</v>
      </c>
      <c r="D3" s="22">
        <v>23.984031000000002</v>
      </c>
      <c r="E3" s="22">
        <v>17.659859000000001</v>
      </c>
      <c r="F3" s="22">
        <v>-1.7530399999999999</v>
      </c>
      <c r="H3" s="19">
        <v>1</v>
      </c>
      <c r="I3" s="18" t="s">
        <v>11</v>
      </c>
      <c r="J3" s="22">
        <v>3.6280600000000001</v>
      </c>
      <c r="K3" s="22">
        <v>26.532717000000002</v>
      </c>
      <c r="L3" s="22">
        <v>17.674558999999999</v>
      </c>
      <c r="M3" s="22">
        <v>-2.4767600000000001</v>
      </c>
      <c r="O3" s="19">
        <v>1</v>
      </c>
      <c r="P3" s="18" t="s">
        <v>11</v>
      </c>
      <c r="Q3" s="22">
        <v>3.5268000000000002</v>
      </c>
      <c r="R3" s="22">
        <v>29.605637999999999</v>
      </c>
      <c r="S3" s="22">
        <v>19.345973999999998</v>
      </c>
      <c r="T3" s="22">
        <v>-2.616425</v>
      </c>
      <c r="V3" s="19">
        <v>1</v>
      </c>
      <c r="W3" s="18" t="s">
        <v>11</v>
      </c>
      <c r="X3" s="22">
        <v>3.4652340000000001</v>
      </c>
      <c r="Y3" s="22">
        <v>38.387346999999998</v>
      </c>
      <c r="Z3" s="22">
        <v>28.188247</v>
      </c>
      <c r="AA3" s="22">
        <v>-3.0767440000000001</v>
      </c>
      <c r="AC3" s="19">
        <v>1</v>
      </c>
      <c r="AD3" s="18" t="s">
        <v>11</v>
      </c>
      <c r="AE3" s="22">
        <v>4.957249</v>
      </c>
      <c r="AF3" s="22">
        <v>58.294144000000003</v>
      </c>
      <c r="AG3" s="22">
        <v>37.332490999999997</v>
      </c>
      <c r="AH3" s="22">
        <v>-5.8685600000000004</v>
      </c>
      <c r="AJ3" s="19">
        <v>1</v>
      </c>
      <c r="AK3" s="18" t="s">
        <v>11</v>
      </c>
      <c r="AL3" s="22">
        <v>8.6961639999999996</v>
      </c>
      <c r="AM3" s="22">
        <v>68.343266999999997</v>
      </c>
      <c r="AN3" s="22">
        <v>25.541250999999999</v>
      </c>
      <c r="AO3" s="22">
        <v>-4.8285020000000003</v>
      </c>
    </row>
    <row r="4" spans="1:41" x14ac:dyDescent="0.3">
      <c r="A4" s="19">
        <v>2</v>
      </c>
      <c r="B4" s="18" t="s">
        <v>12</v>
      </c>
      <c r="C4" s="22">
        <v>2.9109590000000001</v>
      </c>
      <c r="D4" s="22">
        <v>15.929791</v>
      </c>
      <c r="E4" s="22">
        <v>17.659859000000001</v>
      </c>
      <c r="F4" s="22">
        <v>-1.7530399999999999</v>
      </c>
      <c r="H4" s="19">
        <v>2</v>
      </c>
      <c r="I4" s="18" t="s">
        <v>12</v>
      </c>
      <c r="J4" s="22">
        <v>5.3078329999999996</v>
      </c>
      <c r="K4" s="22">
        <v>14.646253</v>
      </c>
      <c r="L4" s="22">
        <v>17.674558999999999</v>
      </c>
      <c r="M4" s="22">
        <v>-2.4767600000000001</v>
      </c>
      <c r="O4" s="19">
        <v>2</v>
      </c>
      <c r="P4" s="18" t="s">
        <v>12</v>
      </c>
      <c r="Q4" s="22">
        <v>6.1549209999999999</v>
      </c>
      <c r="R4" s="22">
        <v>15.793554</v>
      </c>
      <c r="S4" s="22">
        <v>19.345973999999998</v>
      </c>
      <c r="T4" s="22">
        <v>-2.616425</v>
      </c>
      <c r="V4" s="19">
        <v>2</v>
      </c>
      <c r="W4" s="18" t="s">
        <v>12</v>
      </c>
      <c r="X4" s="22">
        <v>4.8670840000000002</v>
      </c>
      <c r="Y4" s="22">
        <v>8.2599509999999992</v>
      </c>
      <c r="Z4" s="22">
        <v>27.932673999999999</v>
      </c>
      <c r="AA4" s="22">
        <v>-3.0767440000000001</v>
      </c>
      <c r="AC4" s="19">
        <v>2</v>
      </c>
      <c r="AD4" s="18" t="s">
        <v>12</v>
      </c>
      <c r="AE4" s="22">
        <v>4.0676839999999999</v>
      </c>
      <c r="AF4" s="22">
        <v>33.688043999999998</v>
      </c>
      <c r="AG4" s="22">
        <v>34.830447999999997</v>
      </c>
      <c r="AH4" s="22">
        <v>-5.8685600000000004</v>
      </c>
      <c r="AJ4" s="19">
        <v>2</v>
      </c>
      <c r="AK4" s="18" t="s">
        <v>12</v>
      </c>
      <c r="AL4" s="22">
        <v>6.4617079999999998</v>
      </c>
      <c r="AM4" s="22">
        <v>45.990527999999998</v>
      </c>
      <c r="AN4" s="22">
        <v>23.268339000000001</v>
      </c>
      <c r="AO4" s="22">
        <v>-4.8285020000000003</v>
      </c>
    </row>
    <row r="5" spans="1:41" x14ac:dyDescent="0.3">
      <c r="A5" s="19">
        <v>3</v>
      </c>
      <c r="B5" s="18" t="s">
        <v>13</v>
      </c>
      <c r="C5" s="22">
        <v>2.396306</v>
      </c>
      <c r="D5" s="22">
        <v>22.514052</v>
      </c>
      <c r="E5" s="22">
        <v>16.552738999999999</v>
      </c>
      <c r="F5" s="22">
        <v>-1.7530399999999999</v>
      </c>
      <c r="H5" s="19">
        <v>3</v>
      </c>
      <c r="I5" s="18" t="s">
        <v>13</v>
      </c>
      <c r="J5" s="22">
        <v>3.6779899999999999</v>
      </c>
      <c r="K5" s="22">
        <v>26.123017000000001</v>
      </c>
      <c r="L5" s="22">
        <v>17.385831</v>
      </c>
      <c r="M5" s="22">
        <v>-2.4767600000000001</v>
      </c>
      <c r="O5" s="19">
        <v>3</v>
      </c>
      <c r="P5" s="18" t="s">
        <v>13</v>
      </c>
      <c r="Q5" s="22">
        <v>2.3601969999999999</v>
      </c>
      <c r="R5" s="22">
        <v>26.927277</v>
      </c>
      <c r="S5" s="22">
        <v>17.645876000000001</v>
      </c>
      <c r="T5" s="22">
        <v>-2.616425</v>
      </c>
      <c r="V5" s="19">
        <v>3</v>
      </c>
      <c r="W5" s="18" t="s">
        <v>13</v>
      </c>
      <c r="X5" s="22">
        <v>3.8392460000000002</v>
      </c>
      <c r="Y5" s="22">
        <v>25.001466000000001</v>
      </c>
      <c r="Z5" s="22">
        <v>18.000862000000001</v>
      </c>
      <c r="AA5" s="22">
        <v>-3.0767440000000001</v>
      </c>
      <c r="AC5" s="19">
        <v>3</v>
      </c>
      <c r="AD5" s="18" t="s">
        <v>13</v>
      </c>
      <c r="AE5" s="22">
        <v>5.5468739999999999</v>
      </c>
      <c r="AF5" s="22">
        <v>46.212598999999997</v>
      </c>
      <c r="AG5" s="22">
        <v>25.428336000000002</v>
      </c>
      <c r="AH5" s="22">
        <v>-5.8685600000000004</v>
      </c>
      <c r="AJ5" s="19">
        <v>3</v>
      </c>
      <c r="AK5" s="18" t="s">
        <v>13</v>
      </c>
      <c r="AL5" s="22">
        <v>9.7240839999999995</v>
      </c>
      <c r="AM5" s="22">
        <v>53.430576000000002</v>
      </c>
      <c r="AN5" s="22">
        <v>17.353445000000001</v>
      </c>
      <c r="AO5" s="22">
        <v>-4.8285020000000003</v>
      </c>
    </row>
    <row r="6" spans="1:41" x14ac:dyDescent="0.3">
      <c r="A6" s="19">
        <v>4</v>
      </c>
      <c r="B6" s="18" t="s">
        <v>14</v>
      </c>
      <c r="C6" s="22">
        <v>-6.6114179999999996</v>
      </c>
      <c r="D6" s="22">
        <v>22.514052</v>
      </c>
      <c r="E6" s="22">
        <v>16.181290000000001</v>
      </c>
      <c r="F6" s="22">
        <v>-1.7530399999999999</v>
      </c>
      <c r="H6" s="19">
        <v>4</v>
      </c>
      <c r="I6" s="18" t="s">
        <v>14</v>
      </c>
      <c r="J6" s="22">
        <v>3.612174</v>
      </c>
      <c r="K6" s="22">
        <v>26.123017000000001</v>
      </c>
      <c r="L6" s="22">
        <v>24.924783000000001</v>
      </c>
      <c r="M6" s="22">
        <v>-2.4767600000000001</v>
      </c>
      <c r="O6" s="19">
        <v>4</v>
      </c>
      <c r="P6" s="18" t="s">
        <v>14</v>
      </c>
      <c r="Q6" s="22">
        <v>-5.8102400000000003</v>
      </c>
      <c r="R6" s="22">
        <v>26.927277</v>
      </c>
      <c r="S6" s="22">
        <v>17.245273000000001</v>
      </c>
      <c r="T6" s="22">
        <v>-2.616425</v>
      </c>
      <c r="V6" s="19">
        <v>4</v>
      </c>
      <c r="W6" s="18" t="s">
        <v>14</v>
      </c>
      <c r="X6" s="22">
        <v>3.7483110000000002</v>
      </c>
      <c r="Y6" s="22">
        <v>25.001466000000001</v>
      </c>
      <c r="Z6" s="22">
        <v>25.90306</v>
      </c>
      <c r="AA6" s="22">
        <v>-3.0767440000000001</v>
      </c>
      <c r="AC6" s="19">
        <v>4</v>
      </c>
      <c r="AD6" s="18" t="s">
        <v>14</v>
      </c>
      <c r="AE6" s="22">
        <v>5.2487890000000004</v>
      </c>
      <c r="AF6" s="22">
        <v>46.212598999999997</v>
      </c>
      <c r="AG6" s="22">
        <v>37.332296999999997</v>
      </c>
      <c r="AH6" s="22">
        <v>-5.8685600000000004</v>
      </c>
      <c r="AJ6" s="19">
        <v>4</v>
      </c>
      <c r="AK6" s="18" t="s">
        <v>14</v>
      </c>
      <c r="AL6" s="22">
        <v>9.4176490000000008</v>
      </c>
      <c r="AM6" s="22">
        <v>53.430576000000002</v>
      </c>
      <c r="AN6" s="22">
        <v>29.500834999999999</v>
      </c>
      <c r="AO6" s="22">
        <v>-4.8285020000000003</v>
      </c>
    </row>
    <row r="7" spans="1:41" x14ac:dyDescent="0.3">
      <c r="A7" s="19">
        <v>5</v>
      </c>
      <c r="B7" s="18" t="s">
        <v>15</v>
      </c>
      <c r="C7" s="22">
        <v>1.803437</v>
      </c>
      <c r="D7" s="22">
        <v>18.746946000000001</v>
      </c>
      <c r="E7" s="22">
        <v>13.138581</v>
      </c>
      <c r="F7" s="22">
        <v>-1.7530399999999999</v>
      </c>
      <c r="H7" s="19">
        <v>5</v>
      </c>
      <c r="I7" s="18" t="s">
        <v>15</v>
      </c>
      <c r="J7" s="22">
        <v>6.5682390000000002</v>
      </c>
      <c r="K7" s="22">
        <v>20.511538000000002</v>
      </c>
      <c r="L7" s="22">
        <v>12.542261999999999</v>
      </c>
      <c r="M7" s="22">
        <v>-2.4767600000000001</v>
      </c>
      <c r="O7" s="19">
        <v>5</v>
      </c>
      <c r="P7" s="18" t="s">
        <v>15</v>
      </c>
      <c r="Q7" s="22">
        <v>5.585642</v>
      </c>
      <c r="R7" s="22">
        <v>21.993663000000002</v>
      </c>
      <c r="S7" s="22">
        <v>13.914453</v>
      </c>
      <c r="T7" s="22">
        <v>-2.616425</v>
      </c>
      <c r="V7" s="19">
        <v>5</v>
      </c>
      <c r="W7" s="18" t="s">
        <v>15</v>
      </c>
      <c r="X7" s="22">
        <v>6.2310350000000003</v>
      </c>
      <c r="Y7" s="22">
        <v>21.123812999999998</v>
      </c>
      <c r="Z7" s="22">
        <v>14.545472</v>
      </c>
      <c r="AA7" s="22">
        <v>-3.0767440000000001</v>
      </c>
      <c r="AC7" s="19">
        <v>5</v>
      </c>
      <c r="AD7" s="18" t="s">
        <v>15</v>
      </c>
      <c r="AE7" s="22">
        <v>5.1067239999999998</v>
      </c>
      <c r="AF7" s="22">
        <v>40.620997000000003</v>
      </c>
      <c r="AG7" s="22">
        <v>22.470725999999999</v>
      </c>
      <c r="AH7" s="22">
        <v>-5.8685600000000004</v>
      </c>
      <c r="AJ7" s="19">
        <v>5</v>
      </c>
      <c r="AK7" s="18" t="s">
        <v>15</v>
      </c>
      <c r="AL7" s="22">
        <v>8.3607829999999996</v>
      </c>
      <c r="AM7" s="22">
        <v>47.622093</v>
      </c>
      <c r="AN7" s="22">
        <v>15.324871</v>
      </c>
      <c r="AO7" s="22">
        <v>-4.8285020000000003</v>
      </c>
    </row>
    <row r="8" spans="1:41" x14ac:dyDescent="0.3">
      <c r="A8" s="19">
        <v>6</v>
      </c>
      <c r="B8" s="18" t="s">
        <v>16</v>
      </c>
      <c r="C8" s="22">
        <v>4.0646519999999997</v>
      </c>
      <c r="D8" s="22">
        <v>18.544108999999999</v>
      </c>
      <c r="E8" s="22">
        <v>12.944675</v>
      </c>
      <c r="F8" s="22">
        <v>-1.7530399999999999</v>
      </c>
      <c r="H8" s="19">
        <v>6</v>
      </c>
      <c r="I8" s="18" t="s">
        <v>16</v>
      </c>
      <c r="J8" s="22">
        <v>5.8788749999999999</v>
      </c>
      <c r="K8" s="22">
        <v>20.594052999999999</v>
      </c>
      <c r="L8" s="22">
        <v>12.650219999999999</v>
      </c>
      <c r="M8" s="22">
        <v>-2.4767600000000001</v>
      </c>
      <c r="O8" s="19">
        <v>6</v>
      </c>
      <c r="P8" s="18" t="s">
        <v>16</v>
      </c>
      <c r="Q8" s="22">
        <v>5.389964</v>
      </c>
      <c r="R8" s="22">
        <v>21.844339000000002</v>
      </c>
      <c r="S8" s="22">
        <v>13.738837</v>
      </c>
      <c r="T8" s="22">
        <v>-2.616425</v>
      </c>
      <c r="V8" s="19">
        <v>6</v>
      </c>
      <c r="W8" s="18" t="s">
        <v>16</v>
      </c>
      <c r="X8" s="22">
        <v>5.5834979999999996</v>
      </c>
      <c r="Y8" s="22">
        <v>21.135617</v>
      </c>
      <c r="Z8" s="22">
        <v>14.560834</v>
      </c>
      <c r="AA8" s="22">
        <v>-3.0767440000000001</v>
      </c>
      <c r="AC8" s="19">
        <v>6</v>
      </c>
      <c r="AD8" s="18" t="s">
        <v>16</v>
      </c>
      <c r="AE8" s="22">
        <v>6.2185899999999998</v>
      </c>
      <c r="AF8" s="22">
        <v>38.713707999999997</v>
      </c>
      <c r="AG8" s="22">
        <v>21.056884</v>
      </c>
      <c r="AH8" s="22">
        <v>-5.8685600000000004</v>
      </c>
      <c r="AJ8" s="19">
        <v>6</v>
      </c>
      <c r="AK8" s="18" t="s">
        <v>16</v>
      </c>
      <c r="AL8" s="22">
        <v>7.0269640000000004</v>
      </c>
      <c r="AM8" s="22">
        <v>42.938901000000001</v>
      </c>
      <c r="AN8" s="22">
        <v>13.117858</v>
      </c>
      <c r="AO8" s="22">
        <v>-4.8285020000000003</v>
      </c>
    </row>
    <row r="9" spans="1:41" x14ac:dyDescent="0.3">
      <c r="A9" s="19">
        <v>7</v>
      </c>
      <c r="B9" s="18" t="s">
        <v>17</v>
      </c>
      <c r="C9" s="22">
        <v>3.5833089999999999</v>
      </c>
      <c r="D9" s="22">
        <v>16.940215999999999</v>
      </c>
      <c r="E9" s="22">
        <v>21.391974000000001</v>
      </c>
      <c r="F9" s="22">
        <v>-1.7530399999999999</v>
      </c>
      <c r="H9" s="19">
        <v>7</v>
      </c>
      <c r="I9" s="18" t="s">
        <v>17</v>
      </c>
      <c r="J9" s="22">
        <v>4.9463179999999998</v>
      </c>
      <c r="K9" s="22">
        <v>19.010365</v>
      </c>
      <c r="L9" s="22">
        <v>22.336904000000001</v>
      </c>
      <c r="M9" s="22">
        <v>-2.4767600000000001</v>
      </c>
      <c r="O9" s="19">
        <v>7</v>
      </c>
      <c r="P9" s="18" t="s">
        <v>17</v>
      </c>
      <c r="Q9" s="22">
        <v>4.6189020000000003</v>
      </c>
      <c r="R9" s="22">
        <v>19.972684999999998</v>
      </c>
      <c r="S9" s="22">
        <v>27.023737000000001</v>
      </c>
      <c r="T9" s="22">
        <v>-2.616425</v>
      </c>
      <c r="V9" s="19">
        <v>7</v>
      </c>
      <c r="W9" s="18" t="s">
        <v>17</v>
      </c>
      <c r="X9" s="22">
        <v>4.5462939999999996</v>
      </c>
      <c r="Y9" s="22">
        <v>19.270147999999999</v>
      </c>
      <c r="Z9" s="22">
        <v>27.882749</v>
      </c>
      <c r="AA9" s="22">
        <v>-3.0767440000000001</v>
      </c>
      <c r="AC9" s="19">
        <v>7</v>
      </c>
      <c r="AD9" s="18" t="s">
        <v>17</v>
      </c>
      <c r="AE9" s="22">
        <v>5.1172589999999998</v>
      </c>
      <c r="AF9" s="22">
        <v>39.195588999999998</v>
      </c>
      <c r="AG9" s="22">
        <v>29.778870999999999</v>
      </c>
      <c r="AH9" s="22">
        <v>-5.8685600000000004</v>
      </c>
      <c r="AJ9" s="19">
        <v>7</v>
      </c>
      <c r="AK9" s="18" t="s">
        <v>17</v>
      </c>
      <c r="AL9" s="22">
        <v>9.8677480000000006</v>
      </c>
      <c r="AM9" s="22">
        <v>45.043317000000002</v>
      </c>
      <c r="AN9" s="22">
        <v>27.134951000000001</v>
      </c>
      <c r="AO9" s="22">
        <v>-4.8285020000000003</v>
      </c>
    </row>
    <row r="10" spans="1:41" x14ac:dyDescent="0.3">
      <c r="A10" s="19">
        <v>8</v>
      </c>
      <c r="B10" s="18" t="s">
        <v>18</v>
      </c>
      <c r="C10" s="22">
        <v>2.8236089999999998</v>
      </c>
      <c r="D10" s="22">
        <v>16.940215999999999</v>
      </c>
      <c r="E10" s="22">
        <v>11.388546</v>
      </c>
      <c r="F10" s="22">
        <v>-1.7530399999999999</v>
      </c>
      <c r="H10" s="19">
        <v>8</v>
      </c>
      <c r="I10" s="18" t="s">
        <v>18</v>
      </c>
      <c r="J10" s="22">
        <v>4.2131819999999998</v>
      </c>
      <c r="K10" s="22">
        <v>19.010365</v>
      </c>
      <c r="L10" s="22">
        <v>10.548892</v>
      </c>
      <c r="M10" s="22">
        <v>-2.4767600000000001</v>
      </c>
      <c r="O10" s="19">
        <v>8</v>
      </c>
      <c r="P10" s="18" t="s">
        <v>18</v>
      </c>
      <c r="Q10" s="22">
        <v>3.8960219999999999</v>
      </c>
      <c r="R10" s="22">
        <v>19.972684999999998</v>
      </c>
      <c r="S10" s="22">
        <v>11.508527000000001</v>
      </c>
      <c r="T10" s="22">
        <v>-2.616425</v>
      </c>
      <c r="V10" s="19">
        <v>8</v>
      </c>
      <c r="W10" s="18" t="s">
        <v>18</v>
      </c>
      <c r="X10" s="22">
        <v>3.7081780000000002</v>
      </c>
      <c r="Y10" s="22">
        <v>19.270147999999999</v>
      </c>
      <c r="Z10" s="22">
        <v>12.104701</v>
      </c>
      <c r="AA10" s="22">
        <v>-3.0767440000000001</v>
      </c>
      <c r="AC10" s="19">
        <v>8</v>
      </c>
      <c r="AD10" s="18" t="s">
        <v>18</v>
      </c>
      <c r="AE10" s="22">
        <v>4.1165510000000003</v>
      </c>
      <c r="AF10" s="22">
        <v>35.577271000000003</v>
      </c>
      <c r="AG10" s="22">
        <v>18.705750999999999</v>
      </c>
      <c r="AH10" s="22">
        <v>-5.8685600000000004</v>
      </c>
      <c r="AJ10" s="19">
        <v>8</v>
      </c>
      <c r="AK10" s="18" t="s">
        <v>18</v>
      </c>
      <c r="AL10" s="22">
        <v>8.3387580000000003</v>
      </c>
      <c r="AM10" s="22">
        <v>41.519308000000002</v>
      </c>
      <c r="AN10" s="22">
        <v>12.463675</v>
      </c>
      <c r="AO10" s="22">
        <v>-4.8285020000000003</v>
      </c>
    </row>
    <row r="11" spans="1:41" x14ac:dyDescent="0.3">
      <c r="A11" s="19">
        <v>9</v>
      </c>
      <c r="B11" s="18" t="s">
        <v>19</v>
      </c>
      <c r="C11" s="22">
        <v>1.542154</v>
      </c>
      <c r="D11" s="22">
        <v>16.426608999999999</v>
      </c>
      <c r="E11" s="22">
        <v>11.072203999999999</v>
      </c>
      <c r="F11" s="22">
        <v>-1.7530399999999999</v>
      </c>
      <c r="H11" s="19">
        <v>9</v>
      </c>
      <c r="I11" s="18" t="s">
        <v>19</v>
      </c>
      <c r="J11" s="22">
        <v>3.4594849999999999</v>
      </c>
      <c r="K11" s="22">
        <v>18.428090000000001</v>
      </c>
      <c r="L11" s="22">
        <v>10.073886</v>
      </c>
      <c r="M11" s="22">
        <v>-2.4767600000000001</v>
      </c>
      <c r="O11" s="19">
        <v>9</v>
      </c>
      <c r="P11" s="18" t="s">
        <v>19</v>
      </c>
      <c r="Q11" s="22">
        <v>3.5427050000000002</v>
      </c>
      <c r="R11" s="22">
        <v>19.200662999999999</v>
      </c>
      <c r="S11" s="22">
        <v>10.957773</v>
      </c>
      <c r="T11" s="22">
        <v>-2.616425</v>
      </c>
      <c r="V11" s="19">
        <v>9</v>
      </c>
      <c r="W11" s="18" t="s">
        <v>19</v>
      </c>
      <c r="X11" s="22">
        <v>4.2826789999999999</v>
      </c>
      <c r="Y11" s="22">
        <v>17.511386000000002</v>
      </c>
      <c r="Z11" s="22">
        <v>10.684248</v>
      </c>
      <c r="AA11" s="22">
        <v>-3.0767440000000001</v>
      </c>
      <c r="AC11" s="19">
        <v>9</v>
      </c>
      <c r="AD11" s="18" t="s">
        <v>19</v>
      </c>
      <c r="AE11" s="22">
        <v>3.918183</v>
      </c>
      <c r="AF11" s="22">
        <v>34.301152000000002</v>
      </c>
      <c r="AG11" s="22">
        <v>18.031480999999999</v>
      </c>
      <c r="AH11" s="22">
        <v>-5.8685600000000004</v>
      </c>
      <c r="AJ11" s="19">
        <v>9</v>
      </c>
      <c r="AK11" s="18" t="s">
        <v>19</v>
      </c>
      <c r="AL11" s="22">
        <v>6.5084039999999996</v>
      </c>
      <c r="AM11" s="22">
        <v>40.442273</v>
      </c>
      <c r="AN11" s="22">
        <v>12.149931</v>
      </c>
      <c r="AO11" s="22">
        <v>-4.8285020000000003</v>
      </c>
    </row>
    <row r="12" spans="1:41" x14ac:dyDescent="0.3">
      <c r="A12" s="19">
        <v>10</v>
      </c>
      <c r="B12" s="18" t="s">
        <v>20</v>
      </c>
      <c r="C12" s="22">
        <v>1.861108</v>
      </c>
      <c r="D12" s="22">
        <v>15.567886</v>
      </c>
      <c r="E12" s="22">
        <v>10.682176999999999</v>
      </c>
      <c r="F12" s="22">
        <v>-1.7530399999999999</v>
      </c>
      <c r="H12" s="19">
        <v>10</v>
      </c>
      <c r="I12" s="18" t="s">
        <v>20</v>
      </c>
      <c r="J12" s="22">
        <v>2.7241270000000002</v>
      </c>
      <c r="K12" s="22">
        <v>18.071712000000002</v>
      </c>
      <c r="L12" s="22">
        <v>9.8596459999999997</v>
      </c>
      <c r="M12" s="22">
        <v>-2.4767600000000001</v>
      </c>
      <c r="O12" s="19">
        <v>10</v>
      </c>
      <c r="P12" s="18" t="s">
        <v>20</v>
      </c>
      <c r="Q12" s="22">
        <v>2.4937360000000002</v>
      </c>
      <c r="R12" s="22">
        <v>18.676697999999998</v>
      </c>
      <c r="S12" s="22">
        <v>10.673895999999999</v>
      </c>
      <c r="T12" s="22">
        <v>-2.616425</v>
      </c>
      <c r="V12" s="19">
        <v>10</v>
      </c>
      <c r="W12" s="18" t="s">
        <v>20</v>
      </c>
      <c r="X12" s="22">
        <v>2.1264729999999998</v>
      </c>
      <c r="Y12" s="22">
        <v>18.165483999999999</v>
      </c>
      <c r="Z12" s="22">
        <v>11.023307000000001</v>
      </c>
      <c r="AA12" s="22">
        <v>-3.0767440000000001</v>
      </c>
      <c r="AC12" s="19">
        <v>10</v>
      </c>
      <c r="AD12" s="18" t="s">
        <v>20</v>
      </c>
      <c r="AE12" s="22">
        <v>2.705114</v>
      </c>
      <c r="AF12" s="22">
        <v>30.640039000000002</v>
      </c>
      <c r="AG12" s="22">
        <v>16.792978000000002</v>
      </c>
      <c r="AH12" s="22">
        <v>-5.8685600000000004</v>
      </c>
      <c r="AJ12" s="19">
        <v>10</v>
      </c>
      <c r="AK12" s="18" t="s">
        <v>20</v>
      </c>
      <c r="AL12" s="22">
        <v>4.3826530000000004</v>
      </c>
      <c r="AM12" s="22">
        <v>37.400711999999999</v>
      </c>
      <c r="AN12" s="22">
        <v>11.622868</v>
      </c>
      <c r="AO12" s="22">
        <v>-4.8285020000000003</v>
      </c>
    </row>
    <row r="13" spans="1:41" x14ac:dyDescent="0.3">
      <c r="A13" s="19">
        <v>11</v>
      </c>
      <c r="B13" s="18" t="s">
        <v>21</v>
      </c>
      <c r="C13" s="22">
        <v>1.28311</v>
      </c>
      <c r="D13" s="22">
        <v>15.567886</v>
      </c>
      <c r="E13" s="22">
        <v>5.1123750000000001</v>
      </c>
      <c r="F13" s="22">
        <v>-1.7530399999999999</v>
      </c>
      <c r="H13" s="19">
        <v>11</v>
      </c>
      <c r="I13" s="18" t="s">
        <v>21</v>
      </c>
      <c r="J13" s="22">
        <v>3.9722559999999998</v>
      </c>
      <c r="K13" s="22">
        <v>18.071712000000002</v>
      </c>
      <c r="L13" s="22">
        <v>3.2455250000000002</v>
      </c>
      <c r="M13" s="22">
        <v>-2.4767600000000001</v>
      </c>
      <c r="O13" s="19">
        <v>11</v>
      </c>
      <c r="P13" s="18" t="s">
        <v>21</v>
      </c>
      <c r="Q13" s="22">
        <v>4.3349739999999999</v>
      </c>
      <c r="R13" s="22">
        <v>18.676697999999998</v>
      </c>
      <c r="S13" s="22">
        <v>3.903921</v>
      </c>
      <c r="T13" s="22">
        <v>-2.616425</v>
      </c>
      <c r="V13" s="19">
        <v>11</v>
      </c>
      <c r="W13" s="18" t="s">
        <v>21</v>
      </c>
      <c r="X13" s="22">
        <v>4.0440149999999999</v>
      </c>
      <c r="Y13" s="22">
        <v>18.165483999999999</v>
      </c>
      <c r="Z13" s="22">
        <v>4.5600019999999999</v>
      </c>
      <c r="AA13" s="22">
        <v>-3.0767440000000001</v>
      </c>
      <c r="AC13" s="19">
        <v>11</v>
      </c>
      <c r="AD13" s="18" t="s">
        <v>21</v>
      </c>
      <c r="AE13" s="22">
        <v>4.0543769999999997</v>
      </c>
      <c r="AF13" s="22">
        <v>30.640039000000002</v>
      </c>
      <c r="AG13" s="22">
        <v>12.560859000000001</v>
      </c>
      <c r="AH13" s="22">
        <v>-5.8685600000000004</v>
      </c>
      <c r="AJ13" s="19">
        <v>11</v>
      </c>
      <c r="AK13" s="18" t="s">
        <v>21</v>
      </c>
      <c r="AL13" s="22">
        <v>3.612517</v>
      </c>
      <c r="AM13" s="22">
        <v>37.400711999999999</v>
      </c>
      <c r="AN13" s="22">
        <v>6.6076119999999996</v>
      </c>
      <c r="AO13" s="22">
        <v>-4.8285020000000003</v>
      </c>
    </row>
    <row r="14" spans="1:41" x14ac:dyDescent="0.3">
      <c r="A14" s="19">
        <v>12</v>
      </c>
      <c r="B14" s="18" t="s">
        <v>22</v>
      </c>
      <c r="C14" s="22">
        <v>0.76554199999999994</v>
      </c>
      <c r="D14" s="22">
        <v>11.225338000000001</v>
      </c>
      <c r="E14" s="22">
        <v>7.0997399999999997</v>
      </c>
      <c r="F14" s="22">
        <v>-1.7530399999999999</v>
      </c>
      <c r="H14" s="19">
        <v>12</v>
      </c>
      <c r="I14" s="18" t="s">
        <v>22</v>
      </c>
      <c r="J14" s="22">
        <v>2.2673939999999999</v>
      </c>
      <c r="K14" s="22">
        <v>10.990377000000001</v>
      </c>
      <c r="L14" s="22">
        <v>5.7692180000000004</v>
      </c>
      <c r="M14" s="22">
        <v>-2.4767600000000001</v>
      </c>
      <c r="O14" s="19">
        <v>12</v>
      </c>
      <c r="P14" s="18" t="s">
        <v>22</v>
      </c>
      <c r="Q14" s="22">
        <v>2.334365</v>
      </c>
      <c r="R14" s="22">
        <v>11.612073000000001</v>
      </c>
      <c r="S14" s="22">
        <v>6.6104329999999996</v>
      </c>
      <c r="T14" s="22">
        <v>-2.616425</v>
      </c>
      <c r="V14" s="19">
        <v>12</v>
      </c>
      <c r="W14" s="18" t="s">
        <v>22</v>
      </c>
      <c r="X14" s="22">
        <v>2.038637</v>
      </c>
      <c r="Y14" s="22">
        <v>11.169727</v>
      </c>
      <c r="Z14" s="22">
        <v>6.3867320000000003</v>
      </c>
      <c r="AA14" s="22">
        <v>-3.0767440000000001</v>
      </c>
      <c r="AC14" s="19">
        <v>12</v>
      </c>
      <c r="AD14" s="18" t="s">
        <v>22</v>
      </c>
      <c r="AE14" s="22">
        <v>1.6716549999999999</v>
      </c>
      <c r="AF14" s="22">
        <v>18.016705999999999</v>
      </c>
      <c r="AG14" s="22">
        <v>10.431117</v>
      </c>
      <c r="AH14" s="22">
        <v>-5.8685600000000004</v>
      </c>
      <c r="AJ14" s="19">
        <v>12</v>
      </c>
      <c r="AK14" s="18" t="s">
        <v>22</v>
      </c>
      <c r="AL14" s="22">
        <v>2.1619570000000001</v>
      </c>
      <c r="AM14" s="22">
        <v>22.138324000000001</v>
      </c>
      <c r="AN14" s="22">
        <v>7.3894190000000002</v>
      </c>
      <c r="AO14" s="22">
        <v>-4.8285020000000003</v>
      </c>
    </row>
    <row r="15" spans="1:41" x14ac:dyDescent="0.3">
      <c r="A15" s="19">
        <v>13</v>
      </c>
      <c r="B15" s="18" t="s">
        <v>23</v>
      </c>
      <c r="C15" s="22">
        <v>1.9714689999999999</v>
      </c>
      <c r="D15" s="22">
        <v>7.7839919999999996</v>
      </c>
      <c r="E15" s="22">
        <v>3.998834</v>
      </c>
      <c r="F15" s="22">
        <v>-1.7530399999999999</v>
      </c>
      <c r="H15" s="19">
        <v>13</v>
      </c>
      <c r="I15" s="18" t="s">
        <v>23</v>
      </c>
      <c r="J15" s="22">
        <v>5.3179030000000003</v>
      </c>
      <c r="K15" s="22">
        <v>7.3460530000000004</v>
      </c>
      <c r="L15" s="22">
        <v>3.5523950000000002</v>
      </c>
      <c r="M15" s="22">
        <v>-2.4767600000000001</v>
      </c>
      <c r="O15" s="19">
        <v>13</v>
      </c>
      <c r="P15" s="18" t="s">
        <v>23</v>
      </c>
      <c r="Q15" s="22">
        <v>5.3578859999999997</v>
      </c>
      <c r="R15" s="22">
        <v>7.5543300000000002</v>
      </c>
      <c r="S15" s="22">
        <v>4.048902</v>
      </c>
      <c r="T15" s="22">
        <v>-2.616425</v>
      </c>
      <c r="V15" s="19">
        <v>13</v>
      </c>
      <c r="W15" s="18" t="s">
        <v>23</v>
      </c>
      <c r="X15" s="22">
        <v>4.612641</v>
      </c>
      <c r="Y15" s="22">
        <v>7.7805090000000003</v>
      </c>
      <c r="Z15" s="22">
        <v>3.8739330000000001</v>
      </c>
      <c r="AA15" s="22">
        <v>-3.0767440000000001</v>
      </c>
      <c r="AC15" s="19">
        <v>13</v>
      </c>
      <c r="AD15" s="18" t="s">
        <v>23</v>
      </c>
      <c r="AE15" s="22">
        <v>4.9065329999999996</v>
      </c>
      <c r="AF15" s="22">
        <v>10.155112000000001</v>
      </c>
      <c r="AG15" s="22">
        <v>6.0471899999999996</v>
      </c>
      <c r="AH15" s="22">
        <v>-5.8685600000000004</v>
      </c>
      <c r="AJ15" s="19">
        <v>13</v>
      </c>
      <c r="AK15" s="18" t="s">
        <v>23</v>
      </c>
      <c r="AL15" s="22">
        <v>4.8645659999999999</v>
      </c>
      <c r="AM15" s="22">
        <v>10.084536</v>
      </c>
      <c r="AN15" s="22">
        <v>3.5736469999999998</v>
      </c>
      <c r="AO15" s="22">
        <v>-4.8285020000000003</v>
      </c>
    </row>
    <row r="16" spans="1:41" x14ac:dyDescent="0.3">
      <c r="A16" s="19">
        <v>14</v>
      </c>
      <c r="B16" s="18" t="s">
        <v>24</v>
      </c>
      <c r="C16" s="22">
        <v>0.91376999999999997</v>
      </c>
      <c r="D16" s="22">
        <v>7.7839919999999996</v>
      </c>
      <c r="E16" s="22">
        <v>1.331831</v>
      </c>
      <c r="F16" s="22">
        <v>-1.7530399999999999</v>
      </c>
      <c r="H16" s="19">
        <v>14</v>
      </c>
      <c r="I16" s="18" t="s">
        <v>24</v>
      </c>
      <c r="J16" s="22">
        <v>2.0979040000000002</v>
      </c>
      <c r="K16" s="22">
        <v>7.3460530000000004</v>
      </c>
      <c r="L16" s="22">
        <v>0.18923999999999999</v>
      </c>
      <c r="M16" s="22">
        <v>-2.4767600000000001</v>
      </c>
      <c r="O16" s="19">
        <v>14</v>
      </c>
      <c r="P16" s="18" t="s">
        <v>24</v>
      </c>
      <c r="Q16" s="22">
        <v>2.312481</v>
      </c>
      <c r="R16" s="22">
        <v>7.5543300000000002</v>
      </c>
      <c r="S16" s="22">
        <v>0.68517899999999998</v>
      </c>
      <c r="T16" s="22">
        <v>-2.616425</v>
      </c>
      <c r="V16" s="19">
        <v>14</v>
      </c>
      <c r="W16" s="18" t="s">
        <v>24</v>
      </c>
      <c r="X16" s="22">
        <v>1.796319</v>
      </c>
      <c r="Y16" s="22">
        <v>7.7805090000000003</v>
      </c>
      <c r="Z16" s="22">
        <v>0.31557099999999999</v>
      </c>
      <c r="AA16" s="22">
        <v>-3.0767440000000001</v>
      </c>
      <c r="AC16" s="19">
        <v>14</v>
      </c>
      <c r="AD16" s="18" t="s">
        <v>24</v>
      </c>
      <c r="AE16" s="22">
        <v>1.587337</v>
      </c>
      <c r="AF16" s="22">
        <v>10.155112000000001</v>
      </c>
      <c r="AG16" s="22">
        <v>0.96105499999999999</v>
      </c>
      <c r="AH16" s="22">
        <v>-5.8685600000000004</v>
      </c>
      <c r="AJ16" s="19">
        <v>14</v>
      </c>
      <c r="AK16" s="18" t="s">
        <v>24</v>
      </c>
      <c r="AL16" s="22">
        <v>1.951627</v>
      </c>
      <c r="AM16" s="22">
        <v>10.084536</v>
      </c>
      <c r="AN16" s="22">
        <v>0.87068299999999998</v>
      </c>
      <c r="AO16" s="22">
        <v>-4.8285020000000003</v>
      </c>
    </row>
    <row r="17" spans="1:41" x14ac:dyDescent="0.3">
      <c r="A17" s="19">
        <v>15</v>
      </c>
      <c r="B17" s="18" t="s">
        <v>25</v>
      </c>
      <c r="C17" s="22">
        <v>2.5361470000000002</v>
      </c>
      <c r="D17" s="22">
        <v>3.9711989999999999</v>
      </c>
      <c r="E17" s="22">
        <v>0.72095299999999995</v>
      </c>
      <c r="F17" s="22">
        <v>-1.7530399999999999</v>
      </c>
      <c r="H17" s="19">
        <v>15</v>
      </c>
      <c r="I17" s="18" t="s">
        <v>25</v>
      </c>
      <c r="J17" s="22">
        <v>5.6667240000000003</v>
      </c>
      <c r="K17" s="22">
        <v>2.322079</v>
      </c>
      <c r="L17" s="22">
        <v>0.17130600000000001</v>
      </c>
      <c r="M17" s="22">
        <v>-2.4767600000000001</v>
      </c>
      <c r="O17" s="19">
        <v>15</v>
      </c>
      <c r="P17" s="18" t="s">
        <v>25</v>
      </c>
      <c r="Q17" s="22">
        <v>5.7822440000000004</v>
      </c>
      <c r="R17" s="22">
        <v>2.112717</v>
      </c>
      <c r="S17" s="22">
        <v>0.272731</v>
      </c>
      <c r="T17" s="22">
        <v>-2.616425</v>
      </c>
      <c r="V17" s="19">
        <v>15</v>
      </c>
      <c r="W17" s="18" t="s">
        <v>25</v>
      </c>
      <c r="X17" s="22">
        <v>5.7399089999999999</v>
      </c>
      <c r="Y17" s="22">
        <v>2.4040970000000002</v>
      </c>
      <c r="Z17" s="22">
        <v>0.35187400000000002</v>
      </c>
      <c r="AA17" s="22">
        <v>-3.0767440000000001</v>
      </c>
      <c r="AC17" s="19">
        <v>15</v>
      </c>
      <c r="AD17" s="18" t="s">
        <v>25</v>
      </c>
      <c r="AE17" s="22">
        <v>5.5416689999999997</v>
      </c>
      <c r="AF17" s="22">
        <v>0.37101899999999999</v>
      </c>
      <c r="AG17" s="22">
        <v>0.30481399999999997</v>
      </c>
      <c r="AH17" s="22">
        <v>-5.8685600000000004</v>
      </c>
      <c r="AJ17" s="19">
        <v>15</v>
      </c>
      <c r="AK17" s="18" t="s">
        <v>25</v>
      </c>
      <c r="AL17" s="22">
        <v>5.2685820000000003</v>
      </c>
      <c r="AM17" s="22">
        <v>0.29003299999999999</v>
      </c>
      <c r="AN17" s="22">
        <v>0.326401</v>
      </c>
      <c r="AO17" s="22">
        <v>-4.8285020000000003</v>
      </c>
    </row>
    <row r="18" spans="1:41" x14ac:dyDescent="0.3">
      <c r="A18" s="19">
        <v>16</v>
      </c>
      <c r="B18" s="18" t="s">
        <v>26</v>
      </c>
      <c r="C18" s="22">
        <v>1.8240780000000001</v>
      </c>
      <c r="D18" s="22">
        <v>1.556608</v>
      </c>
      <c r="E18" s="22">
        <v>5.437E-3</v>
      </c>
      <c r="F18" s="22">
        <v>-1.7530399999999999</v>
      </c>
      <c r="H18" s="19">
        <v>16</v>
      </c>
      <c r="I18" s="18" t="s">
        <v>26</v>
      </c>
      <c r="J18" s="22">
        <v>3.7351519999999998</v>
      </c>
      <c r="K18" s="22">
        <v>0.96565800000000002</v>
      </c>
      <c r="L18" s="22">
        <v>0</v>
      </c>
      <c r="M18" s="22">
        <v>-2.4767600000000001</v>
      </c>
      <c r="O18" s="19">
        <v>16</v>
      </c>
      <c r="P18" s="18" t="s">
        <v>26</v>
      </c>
      <c r="Q18" s="22">
        <v>3.8655659999999998</v>
      </c>
      <c r="R18" s="22">
        <v>0.59860500000000005</v>
      </c>
      <c r="S18" s="22">
        <v>0</v>
      </c>
      <c r="T18" s="22">
        <v>-2.616425</v>
      </c>
      <c r="V18" s="19">
        <v>16</v>
      </c>
      <c r="W18" s="18" t="s">
        <v>26</v>
      </c>
      <c r="X18" s="22">
        <v>4.0331479999999997</v>
      </c>
      <c r="Y18" s="22">
        <v>0.69955699999999998</v>
      </c>
      <c r="Z18" s="22">
        <v>-1.5387E-2</v>
      </c>
      <c r="AA18" s="22">
        <v>-3.0767440000000001</v>
      </c>
      <c r="AC18" s="19">
        <v>16</v>
      </c>
      <c r="AD18" s="18" t="s">
        <v>26</v>
      </c>
      <c r="AE18" s="22">
        <v>3.7732420000000002</v>
      </c>
      <c r="AF18" s="22">
        <v>-0.97457800000000006</v>
      </c>
      <c r="AG18" s="22">
        <v>-5.5896000000000001E-2</v>
      </c>
      <c r="AH18" s="22">
        <v>-5.8685600000000004</v>
      </c>
      <c r="AJ18" s="19">
        <v>16</v>
      </c>
      <c r="AK18" s="18" t="s">
        <v>26</v>
      </c>
      <c r="AL18" s="22">
        <v>3.2850799999999998</v>
      </c>
      <c r="AM18" s="22">
        <v>-2.055215</v>
      </c>
      <c r="AN18" s="22">
        <v>-0.11776300000000001</v>
      </c>
      <c r="AO18" s="22">
        <v>-4.8285020000000003</v>
      </c>
    </row>
    <row r="19" spans="1:41" x14ac:dyDescent="0.3">
      <c r="A19" s="19">
        <v>17</v>
      </c>
      <c r="B19" s="18" t="s">
        <v>27</v>
      </c>
      <c r="C19" s="22">
        <v>0.20180300000000001</v>
      </c>
      <c r="D19" s="22">
        <v>2.7229420000000002</v>
      </c>
      <c r="E19" s="22">
        <v>5.437E-3</v>
      </c>
      <c r="F19" s="22">
        <v>-1.7530399999999999</v>
      </c>
      <c r="H19" s="19">
        <v>17</v>
      </c>
      <c r="I19" s="18" t="s">
        <v>27</v>
      </c>
      <c r="J19" s="22">
        <v>0.19405900000000001</v>
      </c>
      <c r="K19" s="22">
        <v>3.1273590000000002</v>
      </c>
      <c r="L19" s="22">
        <v>0</v>
      </c>
      <c r="M19" s="22">
        <v>-2.4767600000000001</v>
      </c>
      <c r="O19" s="19">
        <v>17</v>
      </c>
      <c r="P19" s="18" t="s">
        <v>27</v>
      </c>
      <c r="Q19" s="22">
        <v>0.72295900000000002</v>
      </c>
      <c r="R19" s="22">
        <v>2.1783899999999998</v>
      </c>
      <c r="S19" s="22">
        <v>0</v>
      </c>
      <c r="T19" s="22">
        <v>-2.616425</v>
      </c>
      <c r="V19" s="19">
        <v>17</v>
      </c>
      <c r="W19" s="18" t="s">
        <v>27</v>
      </c>
      <c r="X19" s="22">
        <v>0.59259899999999999</v>
      </c>
      <c r="Y19" s="22">
        <v>1.8827659999999999</v>
      </c>
      <c r="Z19" s="22">
        <v>-1.5387E-2</v>
      </c>
      <c r="AA19" s="22">
        <v>-3.0767440000000001</v>
      </c>
      <c r="AC19" s="19">
        <v>17</v>
      </c>
      <c r="AD19" s="18" t="s">
        <v>27</v>
      </c>
      <c r="AE19" s="22">
        <v>0.43882300000000002</v>
      </c>
      <c r="AF19" s="22">
        <v>-0.57645299999999999</v>
      </c>
      <c r="AG19" s="22">
        <v>-2.809E-2</v>
      </c>
      <c r="AH19" s="22">
        <v>-5.8685600000000004</v>
      </c>
      <c r="AJ19" s="19">
        <v>17</v>
      </c>
      <c r="AK19" s="18" t="s">
        <v>27</v>
      </c>
      <c r="AL19" s="22">
        <v>-0.86752600000000002</v>
      </c>
      <c r="AM19" s="22">
        <v>-0.23929600000000001</v>
      </c>
      <c r="AN19" s="22">
        <v>-2.2225999999999999E-2</v>
      </c>
      <c r="AO19" s="22">
        <v>-4.8285020000000003</v>
      </c>
    </row>
    <row r="20" spans="1:41" x14ac:dyDescent="0.3">
      <c r="A20" s="19">
        <v>18</v>
      </c>
      <c r="B20" s="18" t="s">
        <v>28</v>
      </c>
      <c r="C20" s="22">
        <v>0.23536399999999999</v>
      </c>
      <c r="D20" s="22">
        <v>2.7217060000000002</v>
      </c>
      <c r="E20" s="22">
        <v>5.437E-3</v>
      </c>
      <c r="F20" s="22">
        <v>-1.7530399999999999</v>
      </c>
      <c r="H20" s="19">
        <v>18</v>
      </c>
      <c r="I20" s="18" t="s">
        <v>28</v>
      </c>
      <c r="J20" s="22">
        <v>0.19431300000000001</v>
      </c>
      <c r="K20" s="22">
        <v>4.707306</v>
      </c>
      <c r="L20" s="22">
        <v>0</v>
      </c>
      <c r="M20" s="22">
        <v>-2.4767600000000001</v>
      </c>
      <c r="O20" s="19">
        <v>18</v>
      </c>
      <c r="P20" s="18" t="s">
        <v>28</v>
      </c>
      <c r="Q20" s="22">
        <v>0.47606599999999999</v>
      </c>
      <c r="R20" s="22">
        <v>2.974421</v>
      </c>
      <c r="S20" s="22">
        <v>0</v>
      </c>
      <c r="T20" s="22">
        <v>-2.616425</v>
      </c>
      <c r="V20" s="19">
        <v>18</v>
      </c>
      <c r="W20" s="18" t="s">
        <v>28</v>
      </c>
      <c r="X20" s="22">
        <v>0.86685000000000001</v>
      </c>
      <c r="Y20" s="22">
        <v>2.6496490000000001</v>
      </c>
      <c r="Z20" s="22">
        <v>-1.5387E-2</v>
      </c>
      <c r="AA20" s="22">
        <v>-3.0767440000000001</v>
      </c>
      <c r="AC20" s="19">
        <v>18</v>
      </c>
      <c r="AD20" s="18" t="s">
        <v>28</v>
      </c>
      <c r="AE20" s="22">
        <v>0.67928100000000002</v>
      </c>
      <c r="AF20" s="22">
        <v>-0.14413200000000001</v>
      </c>
      <c r="AG20" s="22">
        <v>1.0460000000000001E-3</v>
      </c>
      <c r="AH20" s="22">
        <v>-5.8685600000000004</v>
      </c>
      <c r="AJ20" s="19">
        <v>18</v>
      </c>
      <c r="AK20" s="18" t="s">
        <v>28</v>
      </c>
      <c r="AL20" s="22">
        <v>0.130328</v>
      </c>
      <c r="AM20" s="22">
        <v>0.25677800000000001</v>
      </c>
      <c r="AN20" s="22">
        <v>9.9439999999999997E-3</v>
      </c>
      <c r="AO20" s="22">
        <v>-4.8285020000000003</v>
      </c>
    </row>
    <row r="21" spans="1:41" x14ac:dyDescent="0.3">
      <c r="A21" s="19">
        <v>19</v>
      </c>
      <c r="B21" s="18" t="s">
        <v>29</v>
      </c>
      <c r="C21" s="22">
        <v>5.6889979999999998</v>
      </c>
      <c r="D21" s="22">
        <v>0.76706300000000005</v>
      </c>
      <c r="E21" s="22">
        <v>5.437E-3</v>
      </c>
      <c r="F21" s="22">
        <v>-1.7530399999999999</v>
      </c>
      <c r="H21" s="19">
        <v>19</v>
      </c>
      <c r="I21" s="18" t="s">
        <v>29</v>
      </c>
      <c r="J21" s="22">
        <v>5.2755390000000002</v>
      </c>
      <c r="K21" s="22">
        <v>0.56244000000000005</v>
      </c>
      <c r="L21" s="22">
        <v>0</v>
      </c>
      <c r="M21" s="22">
        <v>-2.4767600000000001</v>
      </c>
      <c r="O21" s="19">
        <v>19</v>
      </c>
      <c r="P21" s="18" t="s">
        <v>29</v>
      </c>
      <c r="Q21" s="22">
        <v>4.665381</v>
      </c>
      <c r="R21" s="22">
        <v>0.94961499999999999</v>
      </c>
      <c r="S21" s="22">
        <v>0</v>
      </c>
      <c r="T21" s="22">
        <v>-2.616425</v>
      </c>
      <c r="V21" s="19">
        <v>19</v>
      </c>
      <c r="W21" s="18" t="s">
        <v>29</v>
      </c>
      <c r="X21" s="22">
        <v>4.5934650000000001</v>
      </c>
      <c r="Y21" s="22">
        <v>1.2287300000000001</v>
      </c>
      <c r="Z21" s="22">
        <v>-1.5387E-2</v>
      </c>
      <c r="AA21" s="22">
        <v>-3.0767440000000001</v>
      </c>
      <c r="AC21" s="19">
        <v>19</v>
      </c>
      <c r="AD21" s="18" t="s">
        <v>29</v>
      </c>
      <c r="AE21" s="22">
        <v>4.694089</v>
      </c>
      <c r="AF21" s="22">
        <v>0.69395499999999999</v>
      </c>
      <c r="AG21" s="22">
        <v>-5.5896000000000001E-2</v>
      </c>
      <c r="AH21" s="22">
        <v>-5.8685600000000004</v>
      </c>
      <c r="AJ21" s="19">
        <v>19</v>
      </c>
      <c r="AK21" s="18" t="s">
        <v>29</v>
      </c>
      <c r="AL21" s="22">
        <v>5.4258569999999997</v>
      </c>
      <c r="AM21" s="22">
        <v>-2.332786</v>
      </c>
      <c r="AN21" s="22">
        <v>-0.11776300000000001</v>
      </c>
      <c r="AO21" s="22">
        <v>-4.8285020000000003</v>
      </c>
    </row>
    <row r="22" spans="1:41" x14ac:dyDescent="0.3">
      <c r="A22" s="19">
        <v>20</v>
      </c>
      <c r="B22" s="18" t="s">
        <v>30</v>
      </c>
      <c r="C22" s="22">
        <v>7.753209</v>
      </c>
      <c r="D22" s="22">
        <v>-9.9299350000000004</v>
      </c>
      <c r="E22" s="22">
        <v>0</v>
      </c>
      <c r="F22" s="22">
        <v>-1.7530399999999999</v>
      </c>
      <c r="H22" s="19">
        <v>20</v>
      </c>
      <c r="I22" s="18" t="s">
        <v>30</v>
      </c>
      <c r="J22" s="22">
        <v>7.2214200000000002</v>
      </c>
      <c r="K22" s="22">
        <v>-8.1165780000000005</v>
      </c>
      <c r="L22" s="22">
        <v>0</v>
      </c>
      <c r="M22" s="22">
        <v>-2.4767600000000001</v>
      </c>
      <c r="O22" s="19">
        <v>20</v>
      </c>
      <c r="P22" s="18" t="s">
        <v>30</v>
      </c>
      <c r="Q22" s="22">
        <v>5.2572289999999997</v>
      </c>
      <c r="R22" s="22">
        <v>-11.712004</v>
      </c>
      <c r="S22" s="22">
        <v>0</v>
      </c>
      <c r="T22" s="22">
        <v>-2.616425</v>
      </c>
      <c r="V22" s="19">
        <v>20</v>
      </c>
      <c r="W22" s="18" t="s">
        <v>30</v>
      </c>
      <c r="X22" s="22">
        <v>8.8647849999999995</v>
      </c>
      <c r="Y22" s="22">
        <v>-6.3064970000000002</v>
      </c>
      <c r="Z22" s="22">
        <v>0</v>
      </c>
      <c r="AA22" s="22">
        <v>-3.0767440000000001</v>
      </c>
      <c r="AC22" s="19">
        <v>20</v>
      </c>
      <c r="AD22" s="18" t="s">
        <v>30</v>
      </c>
      <c r="AE22" s="22">
        <v>9.3485479999999992</v>
      </c>
      <c r="AF22" s="22">
        <v>-9.3228410000000004</v>
      </c>
      <c r="AG22" s="22">
        <v>0</v>
      </c>
      <c r="AH22" s="22">
        <v>-5.8685600000000004</v>
      </c>
      <c r="AJ22" s="19">
        <v>20</v>
      </c>
      <c r="AK22" s="18" t="s">
        <v>30</v>
      </c>
      <c r="AL22" s="22">
        <v>8.6253510000000002</v>
      </c>
      <c r="AM22" s="22">
        <v>-10.048325</v>
      </c>
      <c r="AN22" s="22">
        <v>0</v>
      </c>
      <c r="AO22" s="22">
        <v>-4.8285020000000003</v>
      </c>
    </row>
    <row r="23" spans="1:41" x14ac:dyDescent="0.3">
      <c r="A23" s="19">
        <v>21</v>
      </c>
      <c r="B23" s="18" t="s">
        <v>31</v>
      </c>
      <c r="C23" s="22">
        <v>3.082694</v>
      </c>
      <c r="D23" s="22">
        <v>-10.828977999999999</v>
      </c>
      <c r="E23" s="22">
        <v>0</v>
      </c>
      <c r="F23" s="22">
        <v>-1.7530399999999999</v>
      </c>
      <c r="H23" s="19">
        <v>21</v>
      </c>
      <c r="I23" s="18" t="s">
        <v>31</v>
      </c>
      <c r="J23" s="22">
        <v>2.591993</v>
      </c>
      <c r="K23" s="22">
        <v>-9.0441339999999997</v>
      </c>
      <c r="L23" s="22">
        <v>0</v>
      </c>
      <c r="M23" s="22">
        <v>-2.4767600000000001</v>
      </c>
      <c r="O23" s="19">
        <v>21</v>
      </c>
      <c r="P23" s="18" t="s">
        <v>31</v>
      </c>
      <c r="Q23" s="22">
        <v>1.441643</v>
      </c>
      <c r="R23" s="22">
        <v>-11.887421</v>
      </c>
      <c r="S23" s="22">
        <v>0</v>
      </c>
      <c r="T23" s="22">
        <v>-2.616425</v>
      </c>
      <c r="V23" s="19">
        <v>21</v>
      </c>
      <c r="W23" s="18" t="s">
        <v>31</v>
      </c>
      <c r="X23" s="22">
        <v>3.9470139999999998</v>
      </c>
      <c r="Y23" s="22">
        <v>-7.4193009999999999</v>
      </c>
      <c r="Z23" s="22">
        <v>0</v>
      </c>
      <c r="AA23" s="22">
        <v>-3.0767440000000001</v>
      </c>
      <c r="AC23" s="19">
        <v>21</v>
      </c>
      <c r="AD23" s="18" t="s">
        <v>31</v>
      </c>
      <c r="AE23" s="22">
        <v>4.2908569999999999</v>
      </c>
      <c r="AF23" s="22">
        <v>-10.522819</v>
      </c>
      <c r="AG23" s="22">
        <v>0</v>
      </c>
      <c r="AH23" s="22">
        <v>-5.8685600000000004</v>
      </c>
      <c r="AJ23" s="19">
        <v>21</v>
      </c>
      <c r="AK23" s="18" t="s">
        <v>31</v>
      </c>
      <c r="AL23" s="22">
        <v>3.4333170000000002</v>
      </c>
      <c r="AM23" s="22">
        <v>-11.178668999999999</v>
      </c>
      <c r="AN23" s="22">
        <v>0</v>
      </c>
      <c r="AO23" s="22">
        <v>-4.8285020000000003</v>
      </c>
    </row>
    <row r="24" spans="1:41" x14ac:dyDescent="0.3">
      <c r="A24" s="19">
        <v>22</v>
      </c>
      <c r="B24" s="18" t="s">
        <v>32</v>
      </c>
      <c r="C24" s="22">
        <v>2.8094760000000001</v>
      </c>
      <c r="D24" s="22">
        <v>1.794081</v>
      </c>
      <c r="E24" s="22">
        <v>-10.184174000000001</v>
      </c>
      <c r="F24" s="22">
        <v>-1.7530399999999999</v>
      </c>
      <c r="H24" s="19">
        <v>22</v>
      </c>
      <c r="I24" s="18" t="s">
        <v>32</v>
      </c>
      <c r="J24" s="22">
        <v>0.16257199999999999</v>
      </c>
      <c r="K24" s="22">
        <v>4.9083220000000001</v>
      </c>
      <c r="L24" s="22">
        <v>-13.50666</v>
      </c>
      <c r="M24" s="22">
        <v>-2.4767600000000001</v>
      </c>
      <c r="O24" s="19">
        <v>22</v>
      </c>
      <c r="P24" s="18" t="s">
        <v>32</v>
      </c>
      <c r="Q24" s="22">
        <v>0.70904800000000001</v>
      </c>
      <c r="R24" s="22">
        <v>3.8981460000000001</v>
      </c>
      <c r="S24" s="22">
        <v>-13.571273</v>
      </c>
      <c r="T24" s="22">
        <v>-2.616425</v>
      </c>
      <c r="V24" s="19">
        <v>22</v>
      </c>
      <c r="W24" s="18" t="s">
        <v>32</v>
      </c>
      <c r="X24" s="22">
        <v>2.6085020000000001</v>
      </c>
      <c r="Y24" s="22">
        <v>3.1087229999999999</v>
      </c>
      <c r="Z24" s="22">
        <v>-11.117744999999999</v>
      </c>
      <c r="AA24" s="22">
        <v>-3.0767440000000001</v>
      </c>
      <c r="AC24" s="19">
        <v>22</v>
      </c>
      <c r="AD24" s="18" t="s">
        <v>32</v>
      </c>
      <c r="AE24" s="22">
        <v>2.9486729999999999</v>
      </c>
      <c r="AF24" s="22">
        <v>-0.15620600000000001</v>
      </c>
      <c r="AG24" s="22">
        <v>-11.017059</v>
      </c>
      <c r="AH24" s="22">
        <v>-5.8685600000000004</v>
      </c>
      <c r="AJ24" s="19">
        <v>22</v>
      </c>
      <c r="AK24" s="18" t="s">
        <v>32</v>
      </c>
      <c r="AL24" s="22">
        <v>3.3211110000000001</v>
      </c>
      <c r="AM24" s="22">
        <v>0.13161800000000001</v>
      </c>
      <c r="AN24" s="22">
        <v>-11.093382999999999</v>
      </c>
      <c r="AO24" s="22">
        <v>-4.8285020000000003</v>
      </c>
    </row>
    <row r="25" spans="1:41" x14ac:dyDescent="0.3">
      <c r="A25" s="19">
        <v>23</v>
      </c>
      <c r="B25" s="18" t="s">
        <v>33</v>
      </c>
      <c r="C25" s="22">
        <v>-2.9120180000000002</v>
      </c>
      <c r="D25" s="22">
        <v>1.794081</v>
      </c>
      <c r="E25" s="22">
        <v>-6.0160020000000003</v>
      </c>
      <c r="F25" s="22">
        <v>-1.7530399999999999</v>
      </c>
      <c r="H25" s="19">
        <v>23</v>
      </c>
      <c r="I25" s="18" t="s">
        <v>33</v>
      </c>
      <c r="J25" s="22">
        <v>-4.1927539999999999</v>
      </c>
      <c r="K25" s="22">
        <v>4.9083220000000001</v>
      </c>
      <c r="L25" s="22">
        <v>-6.3574760000000001</v>
      </c>
      <c r="M25" s="22">
        <v>-2.4767600000000001</v>
      </c>
      <c r="O25" s="19">
        <v>23</v>
      </c>
      <c r="P25" s="18" t="s">
        <v>33</v>
      </c>
      <c r="Q25" s="22">
        <v>-4.2715139999999998</v>
      </c>
      <c r="R25" s="22">
        <v>3.8981460000000001</v>
      </c>
      <c r="S25" s="22">
        <v>-6.9086970000000001</v>
      </c>
      <c r="T25" s="22">
        <v>-2.616425</v>
      </c>
      <c r="V25" s="19">
        <v>23</v>
      </c>
      <c r="W25" s="18" t="s">
        <v>33</v>
      </c>
      <c r="X25" s="22">
        <v>-4.5471349999999999</v>
      </c>
      <c r="Y25" s="22">
        <v>3.1087229999999999</v>
      </c>
      <c r="Z25" s="22">
        <v>-6.7381989999999998</v>
      </c>
      <c r="AA25" s="22">
        <v>-3.0767440000000001</v>
      </c>
      <c r="AC25" s="19">
        <v>23</v>
      </c>
      <c r="AD25" s="18" t="s">
        <v>33</v>
      </c>
      <c r="AE25" s="22">
        <v>-4.4704230000000003</v>
      </c>
      <c r="AF25" s="22">
        <v>-0.15620600000000001</v>
      </c>
      <c r="AG25" s="22">
        <v>-6.611872</v>
      </c>
      <c r="AH25" s="22">
        <v>-5.8685600000000004</v>
      </c>
      <c r="AJ25" s="19">
        <v>23</v>
      </c>
      <c r="AK25" s="18" t="s">
        <v>33</v>
      </c>
      <c r="AL25" s="22">
        <v>-5.2989509999999997</v>
      </c>
      <c r="AM25" s="22">
        <v>0.13161800000000001</v>
      </c>
      <c r="AN25" s="22">
        <v>-6.5172119999999998</v>
      </c>
      <c r="AO25" s="22">
        <v>-4.8285020000000003</v>
      </c>
    </row>
    <row r="26" spans="1:41" x14ac:dyDescent="0.3">
      <c r="A26" s="19">
        <v>24</v>
      </c>
      <c r="B26" s="18" t="s">
        <v>34</v>
      </c>
      <c r="C26" s="22">
        <v>-1.5990709999999999</v>
      </c>
      <c r="D26" s="22">
        <v>1.794081</v>
      </c>
      <c r="E26" s="22">
        <v>0</v>
      </c>
      <c r="F26" s="22">
        <v>-1.7530399999999999</v>
      </c>
      <c r="H26" s="19">
        <v>24</v>
      </c>
      <c r="I26" s="18" t="s">
        <v>34</v>
      </c>
      <c r="J26" s="22">
        <v>-3.3707539999999998</v>
      </c>
      <c r="K26" s="22">
        <v>4.9083220000000001</v>
      </c>
      <c r="L26" s="22">
        <v>0</v>
      </c>
      <c r="M26" s="22">
        <v>-2.4767600000000001</v>
      </c>
      <c r="O26" s="19">
        <v>24</v>
      </c>
      <c r="P26" s="18" t="s">
        <v>34</v>
      </c>
      <c r="Q26" s="22">
        <v>-3.604279</v>
      </c>
      <c r="R26" s="22">
        <v>3.8981460000000001</v>
      </c>
      <c r="S26" s="22">
        <v>0</v>
      </c>
      <c r="T26" s="22">
        <v>-2.616425</v>
      </c>
      <c r="V26" s="19">
        <v>24</v>
      </c>
      <c r="W26" s="18" t="s">
        <v>34</v>
      </c>
      <c r="X26" s="22">
        <v>-3.991358</v>
      </c>
      <c r="Y26" s="22">
        <v>3.1087229999999999</v>
      </c>
      <c r="Z26" s="22">
        <v>0</v>
      </c>
      <c r="AA26" s="22">
        <v>-3.0767440000000001</v>
      </c>
      <c r="AC26" s="19">
        <v>24</v>
      </c>
      <c r="AD26" s="18" t="s">
        <v>34</v>
      </c>
      <c r="AE26" s="22">
        <v>-3.9011589999999998</v>
      </c>
      <c r="AF26" s="22">
        <v>-0.15620600000000001</v>
      </c>
      <c r="AG26" s="22">
        <v>0</v>
      </c>
      <c r="AH26" s="22">
        <v>-5.8685600000000004</v>
      </c>
      <c r="AJ26" s="19">
        <v>24</v>
      </c>
      <c r="AK26" s="18" t="s">
        <v>34</v>
      </c>
      <c r="AL26" s="22">
        <v>-3.8316050000000001</v>
      </c>
      <c r="AM26" s="22">
        <v>0.13161800000000001</v>
      </c>
      <c r="AN26" s="22">
        <v>0</v>
      </c>
      <c r="AO26" s="22">
        <v>-4.8285020000000003</v>
      </c>
    </row>
    <row r="27" spans="1:41" x14ac:dyDescent="0.3">
      <c r="A27" s="19">
        <v>25</v>
      </c>
      <c r="B27" s="18" t="s">
        <v>35</v>
      </c>
      <c r="C27" s="22">
        <v>-1.8492000000000001E-2</v>
      </c>
      <c r="D27" s="22">
        <v>-4.3926910000000001</v>
      </c>
      <c r="E27" s="22">
        <v>0</v>
      </c>
      <c r="F27" s="22">
        <v>-1.7530399999999999</v>
      </c>
      <c r="H27" s="19">
        <v>25</v>
      </c>
      <c r="I27" s="18" t="s">
        <v>35</v>
      </c>
      <c r="J27" s="22">
        <v>-1.3351200000000001</v>
      </c>
      <c r="K27" s="22">
        <v>-1.5304770000000001</v>
      </c>
      <c r="L27" s="22">
        <v>-0.136243</v>
      </c>
      <c r="M27" s="22">
        <v>-2.4767600000000001</v>
      </c>
      <c r="O27" s="19">
        <v>25</v>
      </c>
      <c r="P27" s="18" t="s">
        <v>35</v>
      </c>
      <c r="Q27" s="22">
        <v>-1.045504</v>
      </c>
      <c r="R27" s="22">
        <v>-3.8100670000000001</v>
      </c>
      <c r="S27" s="22">
        <v>0</v>
      </c>
      <c r="T27" s="22">
        <v>-2.616425</v>
      </c>
      <c r="V27" s="19">
        <v>25</v>
      </c>
      <c r="W27" s="18" t="s">
        <v>35</v>
      </c>
      <c r="X27" s="22">
        <v>-1.6689959999999999</v>
      </c>
      <c r="Y27" s="22">
        <v>-4.6225430000000003</v>
      </c>
      <c r="Z27" s="22">
        <v>0</v>
      </c>
      <c r="AA27" s="22">
        <v>-3.0767440000000001</v>
      </c>
      <c r="AC27" s="19">
        <v>25</v>
      </c>
      <c r="AD27" s="18" t="s">
        <v>35</v>
      </c>
      <c r="AE27" s="22">
        <v>-1.365634</v>
      </c>
      <c r="AF27" s="22">
        <v>-7.6670740000000004</v>
      </c>
      <c r="AG27" s="22">
        <v>0</v>
      </c>
      <c r="AH27" s="22">
        <v>-5.8685600000000004</v>
      </c>
      <c r="AJ27" s="19">
        <v>25</v>
      </c>
      <c r="AK27" s="18" t="s">
        <v>35</v>
      </c>
      <c r="AL27" s="22">
        <v>-2.1888260000000002</v>
      </c>
      <c r="AM27" s="22">
        <v>-6.4740729999999997</v>
      </c>
      <c r="AN27" s="22">
        <v>0</v>
      </c>
      <c r="AO27" s="22">
        <v>-4.8285020000000003</v>
      </c>
    </row>
    <row r="28" spans="1:41" x14ac:dyDescent="0.3">
      <c r="A28" s="19">
        <v>26</v>
      </c>
      <c r="B28" s="18" t="s">
        <v>36</v>
      </c>
      <c r="C28" s="22">
        <v>-0.54973099999999997</v>
      </c>
      <c r="D28" s="22">
        <v>-6.3791609999999999</v>
      </c>
      <c r="E28" s="22">
        <v>0</v>
      </c>
      <c r="F28" s="22">
        <v>-1.7530399999999999</v>
      </c>
      <c r="H28" s="19">
        <v>26</v>
      </c>
      <c r="I28" s="18" t="s">
        <v>36</v>
      </c>
      <c r="J28" s="22">
        <v>-3.5815269999999999</v>
      </c>
      <c r="K28" s="22">
        <v>-3.263601</v>
      </c>
      <c r="L28" s="22">
        <v>0</v>
      </c>
      <c r="M28" s="22">
        <v>-2.4767600000000001</v>
      </c>
      <c r="O28" s="19">
        <v>26</v>
      </c>
      <c r="P28" s="18" t="s">
        <v>36</v>
      </c>
      <c r="Q28" s="22">
        <v>-3.4527510000000001</v>
      </c>
      <c r="R28" s="22">
        <v>-5.1839909999999998</v>
      </c>
      <c r="S28" s="22">
        <v>0</v>
      </c>
      <c r="T28" s="22">
        <v>-2.616425</v>
      </c>
      <c r="V28" s="19">
        <v>26</v>
      </c>
      <c r="W28" s="18" t="s">
        <v>36</v>
      </c>
      <c r="X28" s="22">
        <v>-4.3876759999999999</v>
      </c>
      <c r="Y28" s="22">
        <v>-7.1070349999999998</v>
      </c>
      <c r="Z28" s="22">
        <v>0</v>
      </c>
      <c r="AA28" s="22">
        <v>-3.0767440000000001</v>
      </c>
      <c r="AC28" s="19">
        <v>26</v>
      </c>
      <c r="AD28" s="18" t="s">
        <v>36</v>
      </c>
      <c r="AE28" s="22">
        <v>-4.385618</v>
      </c>
      <c r="AF28" s="22">
        <v>-10.696475</v>
      </c>
      <c r="AG28" s="22">
        <v>0</v>
      </c>
      <c r="AH28" s="22">
        <v>-5.8685600000000004</v>
      </c>
      <c r="AJ28" s="19">
        <v>26</v>
      </c>
      <c r="AK28" s="18" t="s">
        <v>36</v>
      </c>
      <c r="AL28" s="22">
        <v>1.6145339999999999</v>
      </c>
      <c r="AM28" s="22">
        <v>-7.8354920000000003</v>
      </c>
      <c r="AN28" s="22">
        <v>0</v>
      </c>
      <c r="AO28" s="22">
        <v>-4.8285020000000003</v>
      </c>
    </row>
    <row r="29" spans="1:41" x14ac:dyDescent="0.3">
      <c r="A29" s="19">
        <v>27</v>
      </c>
      <c r="B29" s="18" t="s">
        <v>37</v>
      </c>
      <c r="C29" s="22">
        <v>0.191883</v>
      </c>
      <c r="D29" s="22">
        <v>-12.517022000000001</v>
      </c>
      <c r="E29" s="22">
        <v>0</v>
      </c>
      <c r="F29" s="22">
        <v>-1.7530399999999999</v>
      </c>
      <c r="H29" s="19">
        <v>27</v>
      </c>
      <c r="I29" s="18" t="s">
        <v>37</v>
      </c>
      <c r="J29" s="22">
        <v>-4.3274540000000004</v>
      </c>
      <c r="K29" s="22">
        <v>-13.295890999999999</v>
      </c>
      <c r="L29" s="22">
        <v>0</v>
      </c>
      <c r="M29" s="22">
        <v>-2.4767600000000001</v>
      </c>
      <c r="O29" s="19">
        <v>27</v>
      </c>
      <c r="P29" s="18" t="s">
        <v>37</v>
      </c>
      <c r="Q29" s="22">
        <v>-3.934472</v>
      </c>
      <c r="R29" s="22">
        <v>-14.276526</v>
      </c>
      <c r="S29" s="22">
        <v>0</v>
      </c>
      <c r="T29" s="22">
        <v>-2.616425</v>
      </c>
      <c r="V29" s="19">
        <v>27</v>
      </c>
      <c r="W29" s="18" t="s">
        <v>37</v>
      </c>
      <c r="X29" s="22">
        <v>-1.4901470000000001</v>
      </c>
      <c r="Y29" s="22">
        <v>-13.267087</v>
      </c>
      <c r="Z29" s="22">
        <v>0</v>
      </c>
      <c r="AA29" s="22">
        <v>-3.0767440000000001</v>
      </c>
      <c r="AC29" s="19">
        <v>27</v>
      </c>
      <c r="AD29" s="18" t="s">
        <v>37</v>
      </c>
      <c r="AE29" s="22">
        <v>-1.2757799999999999</v>
      </c>
      <c r="AF29" s="22">
        <v>-16.364509000000002</v>
      </c>
      <c r="AG29" s="22">
        <v>0</v>
      </c>
      <c r="AH29" s="22">
        <v>-5.8685600000000004</v>
      </c>
      <c r="AJ29" s="19">
        <v>27</v>
      </c>
      <c r="AK29" s="18" t="s">
        <v>37</v>
      </c>
      <c r="AL29" s="22">
        <v>2.0452309999999998</v>
      </c>
      <c r="AM29" s="22">
        <v>-12.048263</v>
      </c>
      <c r="AN29" s="22">
        <v>0</v>
      </c>
      <c r="AO29" s="22">
        <v>-4.8285020000000003</v>
      </c>
    </row>
  </sheetData>
  <pageMargins left="0.7" right="0.7" top="0.75" bottom="0.75" header="0.3" footer="0.3"/>
  <headerFooter>
    <oddHeader>&amp;L&amp;"Poppins"&amp;12&amp;KFF00FF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B113D-BD7F-4318-99FF-D433C9B37885}">
  <sheetPr codeName="Sheet4">
    <tabColor rgb="FF92D050"/>
  </sheetPr>
  <dimension ref="A1:G201"/>
  <sheetViews>
    <sheetView workbookViewId="0">
      <selection activeCell="C4" sqref="C4"/>
    </sheetView>
  </sheetViews>
  <sheetFormatPr defaultColWidth="0" defaultRowHeight="14.4" zeroHeight="1" x14ac:dyDescent="0.3"/>
  <cols>
    <col min="1" max="1" width="39.6640625" bestFit="1" customWidth="1"/>
    <col min="2" max="2" width="12.5546875" customWidth="1"/>
    <col min="3" max="7" width="8.88671875" customWidth="1"/>
    <col min="8" max="16384" width="8.88671875" hidden="1"/>
  </cols>
  <sheetData>
    <row r="1" spans="1:7" x14ac:dyDescent="0.3">
      <c r="A1">
        <v>1</v>
      </c>
      <c r="B1">
        <v>2</v>
      </c>
      <c r="C1">
        <v>3</v>
      </c>
      <c r="D1">
        <v>4</v>
      </c>
      <c r="E1">
        <v>5</v>
      </c>
      <c r="F1">
        <v>6</v>
      </c>
      <c r="G1">
        <v>7</v>
      </c>
    </row>
    <row r="2" spans="1:7" x14ac:dyDescent="0.3">
      <c r="A2" t="s">
        <v>160</v>
      </c>
      <c r="B2" t="s">
        <v>428</v>
      </c>
      <c r="C2" t="s">
        <v>427</v>
      </c>
      <c r="D2" t="s">
        <v>429</v>
      </c>
      <c r="E2" t="s">
        <v>430</v>
      </c>
      <c r="F2" t="s">
        <v>431</v>
      </c>
      <c r="G2" t="s">
        <v>432</v>
      </c>
    </row>
    <row r="3" spans="1:7" x14ac:dyDescent="0.3">
      <c r="A3" t="s">
        <v>143</v>
      </c>
      <c r="B3">
        <v>1.7119310000000001</v>
      </c>
      <c r="C3">
        <v>1.7812809999999999</v>
      </c>
      <c r="D3">
        <v>1.818468</v>
      </c>
      <c r="E3">
        <v>1.854692</v>
      </c>
      <c r="F3">
        <v>1.8917889999999999</v>
      </c>
      <c r="G3">
        <v>1.929624</v>
      </c>
    </row>
    <row r="4" spans="1:7" x14ac:dyDescent="0.3">
      <c r="A4" t="s">
        <v>77</v>
      </c>
      <c r="B4">
        <v>3.3477760000000001</v>
      </c>
      <c r="C4">
        <v>1.979201</v>
      </c>
      <c r="D4">
        <v>3.5561150000000001</v>
      </c>
      <c r="E4">
        <v>3.6269529999999999</v>
      </c>
      <c r="F4">
        <v>3.6994989999999999</v>
      </c>
      <c r="G4">
        <v>3.7734860000000001</v>
      </c>
    </row>
    <row r="5" spans="1:7" x14ac:dyDescent="0.3">
      <c r="A5" t="s">
        <v>433</v>
      </c>
      <c r="B5" t="s">
        <v>434</v>
      </c>
      <c r="D5" t="s">
        <v>434</v>
      </c>
      <c r="E5" t="s">
        <v>434</v>
      </c>
      <c r="F5">
        <v>1.4697610000000001</v>
      </c>
      <c r="G5">
        <v>1.499155</v>
      </c>
    </row>
    <row r="6" spans="1:7" x14ac:dyDescent="0.3">
      <c r="A6" t="s">
        <v>78</v>
      </c>
      <c r="B6">
        <v>-1.6354299999999999</v>
      </c>
      <c r="C6">
        <v>-1.6889460000000001</v>
      </c>
      <c r="D6">
        <v>-1.7365029999999999</v>
      </c>
      <c r="E6">
        <v>-1.7717430000000001</v>
      </c>
      <c r="F6">
        <v>-1.810638</v>
      </c>
      <c r="G6">
        <v>-1.847281</v>
      </c>
    </row>
    <row r="7" spans="1:7" x14ac:dyDescent="0.3">
      <c r="A7" t="s">
        <v>435</v>
      </c>
      <c r="B7" t="s">
        <v>434</v>
      </c>
      <c r="D7" t="s">
        <v>434</v>
      </c>
      <c r="E7" t="s">
        <v>434</v>
      </c>
      <c r="F7">
        <v>1.095348</v>
      </c>
      <c r="G7">
        <v>1.1172550000000001</v>
      </c>
    </row>
    <row r="8" spans="1:7" x14ac:dyDescent="0.3">
      <c r="A8" t="s">
        <v>79</v>
      </c>
      <c r="B8">
        <v>0.87904800000000005</v>
      </c>
      <c r="C8">
        <v>0.91465799999999997</v>
      </c>
      <c r="D8">
        <v>0.93375300000000006</v>
      </c>
      <c r="E8">
        <v>0.95235300000000001</v>
      </c>
      <c r="F8">
        <v>0.97140199999999999</v>
      </c>
      <c r="G8">
        <v>0.99082999999999999</v>
      </c>
    </row>
    <row r="9" spans="1:7" x14ac:dyDescent="0.3">
      <c r="A9" t="s">
        <v>436</v>
      </c>
      <c r="B9" t="s">
        <v>434</v>
      </c>
      <c r="D9" t="s">
        <v>434</v>
      </c>
      <c r="E9">
        <v>1.5993790000000001</v>
      </c>
      <c r="F9">
        <v>1.63137</v>
      </c>
      <c r="G9">
        <v>1.663996</v>
      </c>
    </row>
    <row r="10" spans="1:7" x14ac:dyDescent="0.3">
      <c r="A10" t="s">
        <v>437</v>
      </c>
      <c r="B10" t="s">
        <v>434</v>
      </c>
      <c r="D10" t="s">
        <v>434</v>
      </c>
      <c r="E10" t="s">
        <v>434</v>
      </c>
      <c r="F10" t="s">
        <v>434</v>
      </c>
      <c r="G10">
        <v>0.70606999999999998</v>
      </c>
    </row>
    <row r="11" spans="1:7" x14ac:dyDescent="0.3">
      <c r="A11" t="s">
        <v>438</v>
      </c>
      <c r="B11" t="s">
        <v>434</v>
      </c>
      <c r="D11" t="s">
        <v>434</v>
      </c>
      <c r="E11" t="s">
        <v>434</v>
      </c>
      <c r="F11">
        <v>0.81568499999999999</v>
      </c>
      <c r="G11">
        <v>0.83199800000000002</v>
      </c>
    </row>
    <row r="12" spans="1:7" x14ac:dyDescent="0.3">
      <c r="A12" t="s">
        <v>80</v>
      </c>
      <c r="B12">
        <v>-1.0503130000000001</v>
      </c>
      <c r="C12">
        <v>-1.0809839999999999</v>
      </c>
      <c r="D12">
        <v>-1.114376</v>
      </c>
      <c r="E12">
        <v>-1.13778</v>
      </c>
      <c r="F12">
        <v>-1.1672469999999999</v>
      </c>
      <c r="G12">
        <v>-1.191397</v>
      </c>
    </row>
    <row r="13" spans="1:7" x14ac:dyDescent="0.3">
      <c r="A13" t="s">
        <v>81</v>
      </c>
      <c r="B13">
        <v>3.005452</v>
      </c>
      <c r="C13">
        <v>1.979201</v>
      </c>
      <c r="D13">
        <v>2.0205199999999999</v>
      </c>
      <c r="E13">
        <v>2.0607679999999999</v>
      </c>
      <c r="F13">
        <v>2.101988</v>
      </c>
      <c r="G13">
        <v>2.1440260000000002</v>
      </c>
    </row>
    <row r="14" spans="1:7" x14ac:dyDescent="0.3">
      <c r="A14" t="s">
        <v>439</v>
      </c>
      <c r="B14" t="s">
        <v>434</v>
      </c>
      <c r="C14">
        <v>1.5604929999999999</v>
      </c>
      <c r="D14">
        <v>1.59307</v>
      </c>
      <c r="E14">
        <v>1.6248039999999999</v>
      </c>
      <c r="F14">
        <v>1.657303</v>
      </c>
      <c r="G14">
        <v>1.690448</v>
      </c>
    </row>
    <row r="15" spans="1:7" x14ac:dyDescent="0.3">
      <c r="A15" t="s">
        <v>440</v>
      </c>
      <c r="B15" t="s">
        <v>434</v>
      </c>
      <c r="D15" t="s">
        <v>434</v>
      </c>
      <c r="E15" t="s">
        <v>434</v>
      </c>
      <c r="F15" t="s">
        <v>434</v>
      </c>
      <c r="G15">
        <v>5.8941759999999999</v>
      </c>
    </row>
    <row r="16" spans="1:7" x14ac:dyDescent="0.3">
      <c r="A16" t="s">
        <v>441</v>
      </c>
      <c r="B16" t="s">
        <v>434</v>
      </c>
      <c r="D16" t="s">
        <v>434</v>
      </c>
      <c r="E16" t="s">
        <v>434</v>
      </c>
      <c r="F16" t="s">
        <v>434</v>
      </c>
      <c r="G16">
        <v>3.1949939999999999</v>
      </c>
    </row>
    <row r="17" spans="1:7" x14ac:dyDescent="0.3">
      <c r="A17" t="s">
        <v>144</v>
      </c>
      <c r="B17">
        <v>0.16906499999999999</v>
      </c>
      <c r="C17">
        <v>0.17591399999999999</v>
      </c>
      <c r="D17">
        <v>0.179586</v>
      </c>
      <c r="E17">
        <v>0.18316299999999999</v>
      </c>
      <c r="F17">
        <v>0.18682699999999999</v>
      </c>
      <c r="G17">
        <v>0.19056300000000001</v>
      </c>
    </row>
    <row r="18" spans="1:7" x14ac:dyDescent="0.3">
      <c r="A18" t="s">
        <v>442</v>
      </c>
      <c r="B18" t="s">
        <v>434</v>
      </c>
      <c r="D18" t="s">
        <v>434</v>
      </c>
      <c r="E18" t="s">
        <v>434</v>
      </c>
      <c r="F18" t="s">
        <v>434</v>
      </c>
      <c r="G18">
        <v>5.6173489999999999</v>
      </c>
    </row>
    <row r="19" spans="1:7" x14ac:dyDescent="0.3">
      <c r="A19" t="s">
        <v>443</v>
      </c>
      <c r="B19" t="s">
        <v>434</v>
      </c>
      <c r="D19" t="s">
        <v>434</v>
      </c>
      <c r="E19">
        <v>1.080951</v>
      </c>
      <c r="F19">
        <v>1.102573</v>
      </c>
      <c r="G19">
        <v>1.1246229999999999</v>
      </c>
    </row>
    <row r="20" spans="1:7" x14ac:dyDescent="0.3">
      <c r="A20" t="s">
        <v>444</v>
      </c>
      <c r="B20" t="s">
        <v>434</v>
      </c>
      <c r="D20" t="s">
        <v>434</v>
      </c>
      <c r="E20" t="s">
        <v>434</v>
      </c>
      <c r="F20">
        <v>0.222079</v>
      </c>
      <c r="G20">
        <v>0.227602</v>
      </c>
    </row>
    <row r="21" spans="1:7" x14ac:dyDescent="0.3">
      <c r="A21" t="s">
        <v>161</v>
      </c>
      <c r="B21">
        <v>1.6872659999999999</v>
      </c>
      <c r="C21">
        <v>1.7555750000000001</v>
      </c>
      <c r="D21">
        <v>1.79189</v>
      </c>
      <c r="E21">
        <v>1.8275269999999999</v>
      </c>
      <c r="F21">
        <v>1.8640239999999999</v>
      </c>
      <c r="G21">
        <v>1.901235</v>
      </c>
    </row>
    <row r="22" spans="1:7" x14ac:dyDescent="0.3">
      <c r="A22" t="s">
        <v>145</v>
      </c>
      <c r="B22">
        <v>0.91091599999999995</v>
      </c>
      <c r="C22">
        <v>0.94781800000000005</v>
      </c>
      <c r="D22">
        <v>1.805455</v>
      </c>
      <c r="E22">
        <v>1.8403339999999999</v>
      </c>
      <c r="F22">
        <v>1.867388</v>
      </c>
      <c r="G22">
        <v>1.9038580000000001</v>
      </c>
    </row>
    <row r="23" spans="1:7" x14ac:dyDescent="0.3">
      <c r="A23" t="s">
        <v>445</v>
      </c>
      <c r="B23" t="s">
        <v>434</v>
      </c>
      <c r="D23">
        <v>3.9612280000000002</v>
      </c>
      <c r="E23">
        <v>4.0401350000000003</v>
      </c>
      <c r="F23">
        <v>4.120946</v>
      </c>
      <c r="G23">
        <v>4.2033620000000003</v>
      </c>
    </row>
    <row r="24" spans="1:7" x14ac:dyDescent="0.3">
      <c r="A24" t="s">
        <v>162</v>
      </c>
      <c r="B24">
        <v>0.76191500000000001</v>
      </c>
      <c r="C24">
        <v>0.79278000000000004</v>
      </c>
      <c r="D24">
        <v>0.80933100000000002</v>
      </c>
      <c r="E24">
        <v>0.82545299999999999</v>
      </c>
      <c r="F24">
        <v>0.84196300000000002</v>
      </c>
      <c r="G24">
        <v>0.85880199999999995</v>
      </c>
    </row>
    <row r="25" spans="1:7" x14ac:dyDescent="0.3">
      <c r="A25" t="s">
        <v>82</v>
      </c>
      <c r="B25">
        <v>1.9199109999999999</v>
      </c>
      <c r="C25">
        <v>1.986337</v>
      </c>
      <c r="D25">
        <v>2.0393910000000002</v>
      </c>
      <c r="E25">
        <v>2.0800160000000001</v>
      </c>
      <c r="F25">
        <v>2.1216200000000001</v>
      </c>
      <c r="G25">
        <v>2.1640510000000002</v>
      </c>
    </row>
    <row r="26" spans="1:7" x14ac:dyDescent="0.3">
      <c r="A26" t="s">
        <v>446</v>
      </c>
      <c r="B26" t="s">
        <v>434</v>
      </c>
      <c r="C26">
        <v>7.205463</v>
      </c>
      <c r="D26">
        <v>-3.6201270000000001</v>
      </c>
      <c r="E26">
        <v>-3.6933090000000002</v>
      </c>
      <c r="F26">
        <v>-3.776885</v>
      </c>
      <c r="G26">
        <v>-3.8532890000000002</v>
      </c>
    </row>
    <row r="27" spans="1:7" x14ac:dyDescent="0.3">
      <c r="A27" t="s">
        <v>163</v>
      </c>
      <c r="B27">
        <v>6.9249330000000002</v>
      </c>
    </row>
    <row r="28" spans="1:7" x14ac:dyDescent="0.3">
      <c r="A28" t="s">
        <v>447</v>
      </c>
      <c r="B28" t="s">
        <v>434</v>
      </c>
      <c r="C28">
        <v>2.1771219999999998</v>
      </c>
      <c r="D28">
        <v>2.222572</v>
      </c>
      <c r="E28">
        <v>2.266845</v>
      </c>
      <c r="F28">
        <v>2.3121870000000002</v>
      </c>
      <c r="G28">
        <v>2.3584290000000001</v>
      </c>
    </row>
    <row r="29" spans="1:7" x14ac:dyDescent="0.3">
      <c r="A29" t="s">
        <v>83</v>
      </c>
      <c r="B29">
        <v>2.0923600000000002</v>
      </c>
    </row>
    <row r="30" spans="1:7" x14ac:dyDescent="0.3">
      <c r="A30" t="s">
        <v>448</v>
      </c>
      <c r="B30">
        <v>4.5514299999999999</v>
      </c>
      <c r="C30">
        <v>4.7358089999999997</v>
      </c>
      <c r="D30">
        <v>4.8346749999999998</v>
      </c>
      <c r="E30">
        <v>4.9309810000000001</v>
      </c>
      <c r="F30">
        <v>5.0296099999999999</v>
      </c>
      <c r="G30">
        <v>5.1302000000000003</v>
      </c>
    </row>
    <row r="31" spans="1:7" x14ac:dyDescent="0.3">
      <c r="A31" t="s">
        <v>449</v>
      </c>
      <c r="B31" t="s">
        <v>434</v>
      </c>
      <c r="D31" t="s">
        <v>434</v>
      </c>
      <c r="E31" t="s">
        <v>434</v>
      </c>
      <c r="F31">
        <v>5.4712740000000002</v>
      </c>
      <c r="G31">
        <v>5.5806959999999997</v>
      </c>
    </row>
    <row r="32" spans="1:7" x14ac:dyDescent="0.3">
      <c r="A32" t="s">
        <v>450</v>
      </c>
      <c r="B32" t="s">
        <v>434</v>
      </c>
      <c r="D32" t="s">
        <v>434</v>
      </c>
      <c r="E32" t="s">
        <v>434</v>
      </c>
      <c r="F32" t="s">
        <v>434</v>
      </c>
      <c r="G32">
        <v>1.6869350000000001</v>
      </c>
    </row>
    <row r="33" spans="1:7" x14ac:dyDescent="0.3">
      <c r="A33" t="s">
        <v>451</v>
      </c>
      <c r="B33" t="s">
        <v>434</v>
      </c>
      <c r="D33">
        <v>1.457279</v>
      </c>
      <c r="E33">
        <v>1.486308</v>
      </c>
      <c r="F33">
        <v>1.5160370000000001</v>
      </c>
      <c r="G33">
        <v>1.546357</v>
      </c>
    </row>
    <row r="34" spans="1:7" x14ac:dyDescent="0.3">
      <c r="A34" t="s">
        <v>452</v>
      </c>
      <c r="B34" t="s">
        <v>434</v>
      </c>
      <c r="D34" t="s">
        <v>434</v>
      </c>
      <c r="E34">
        <v>1.03874</v>
      </c>
      <c r="F34">
        <v>1.059517</v>
      </c>
      <c r="G34">
        <v>1.0807070000000001</v>
      </c>
    </row>
    <row r="35" spans="1:7" x14ac:dyDescent="0.3">
      <c r="A35" t="s">
        <v>453</v>
      </c>
      <c r="B35" t="s">
        <v>434</v>
      </c>
      <c r="D35" t="s">
        <v>434</v>
      </c>
      <c r="E35" t="s">
        <v>434</v>
      </c>
      <c r="F35">
        <v>1.6815899999999999</v>
      </c>
      <c r="G35">
        <v>1.7152210000000001</v>
      </c>
    </row>
    <row r="36" spans="1:7" x14ac:dyDescent="0.3">
      <c r="A36" t="s">
        <v>454</v>
      </c>
      <c r="B36" t="s">
        <v>434</v>
      </c>
      <c r="D36" t="s">
        <v>434</v>
      </c>
      <c r="E36">
        <v>2.334876</v>
      </c>
      <c r="F36">
        <v>2.3815780000000002</v>
      </c>
      <c r="G36">
        <v>2.429208</v>
      </c>
    </row>
    <row r="37" spans="1:7" x14ac:dyDescent="0.3">
      <c r="A37" t="s">
        <v>84</v>
      </c>
      <c r="B37">
        <v>1.3302689999999999</v>
      </c>
      <c r="C37">
        <v>1.384436</v>
      </c>
      <c r="D37">
        <v>1.412873</v>
      </c>
      <c r="E37">
        <v>1.4409190000000001</v>
      </c>
      <c r="F37">
        <v>1.4696389999999999</v>
      </c>
      <c r="G37">
        <v>1.498923</v>
      </c>
    </row>
    <row r="38" spans="1:7" x14ac:dyDescent="0.3">
      <c r="A38" t="s">
        <v>455</v>
      </c>
      <c r="B38" t="s">
        <v>434</v>
      </c>
      <c r="D38" t="s">
        <v>434</v>
      </c>
      <c r="E38" t="s">
        <v>434</v>
      </c>
      <c r="F38">
        <v>3.2580809999999998</v>
      </c>
      <c r="G38">
        <v>3.3232409999999999</v>
      </c>
    </row>
    <row r="39" spans="1:7" x14ac:dyDescent="0.3">
      <c r="A39" t="s">
        <v>456</v>
      </c>
      <c r="B39" t="s">
        <v>434</v>
      </c>
      <c r="D39" t="s">
        <v>434</v>
      </c>
      <c r="E39" t="s">
        <v>434</v>
      </c>
      <c r="F39" t="s">
        <v>434</v>
      </c>
      <c r="G39">
        <v>2.0153850000000002</v>
      </c>
    </row>
    <row r="40" spans="1:7" x14ac:dyDescent="0.3">
      <c r="A40" t="s">
        <v>457</v>
      </c>
      <c r="B40" t="s">
        <v>434</v>
      </c>
      <c r="D40" t="s">
        <v>434</v>
      </c>
      <c r="E40" t="s">
        <v>434</v>
      </c>
      <c r="F40">
        <v>0.60961100000000001</v>
      </c>
      <c r="G40">
        <v>0.62180299999999999</v>
      </c>
    </row>
    <row r="41" spans="1:7" x14ac:dyDescent="0.3">
      <c r="A41" t="s">
        <v>458</v>
      </c>
      <c r="B41" t="s">
        <v>434</v>
      </c>
      <c r="C41">
        <v>1.6573640000000001</v>
      </c>
      <c r="D41">
        <v>1.691964</v>
      </c>
      <c r="E41">
        <v>1.7256670000000001</v>
      </c>
      <c r="F41">
        <v>1.760184</v>
      </c>
      <c r="G41">
        <v>1.7953870000000001</v>
      </c>
    </row>
    <row r="42" spans="1:7" x14ac:dyDescent="0.3">
      <c r="A42" t="s">
        <v>459</v>
      </c>
      <c r="B42" t="s">
        <v>434</v>
      </c>
      <c r="D42">
        <v>1.2139960000000001</v>
      </c>
      <c r="E42">
        <v>1.2381789999999999</v>
      </c>
      <c r="F42">
        <v>1.262945</v>
      </c>
      <c r="G42">
        <v>1.288203</v>
      </c>
    </row>
    <row r="43" spans="1:7" x14ac:dyDescent="0.3">
      <c r="A43" t="s">
        <v>460</v>
      </c>
      <c r="B43" t="s">
        <v>434</v>
      </c>
      <c r="D43" t="s">
        <v>434</v>
      </c>
      <c r="E43" t="s">
        <v>434</v>
      </c>
      <c r="F43">
        <v>16.360330999999999</v>
      </c>
      <c r="G43">
        <v>-15.973342000000001</v>
      </c>
    </row>
    <row r="44" spans="1:7" x14ac:dyDescent="0.3">
      <c r="A44" t="s">
        <v>461</v>
      </c>
      <c r="B44" t="s">
        <v>434</v>
      </c>
      <c r="D44">
        <v>1.7663990000000001</v>
      </c>
      <c r="E44">
        <v>1.8015859999999999</v>
      </c>
      <c r="F44">
        <v>1.8376209999999999</v>
      </c>
      <c r="G44">
        <v>1.8743719999999999</v>
      </c>
    </row>
    <row r="45" spans="1:7" x14ac:dyDescent="0.3">
      <c r="A45" t="s">
        <v>462</v>
      </c>
      <c r="B45" t="s">
        <v>434</v>
      </c>
      <c r="D45" t="s">
        <v>434</v>
      </c>
      <c r="E45" t="s">
        <v>434</v>
      </c>
      <c r="F45">
        <v>6.4104159999999997</v>
      </c>
      <c r="G45">
        <v>6.5386199999999999</v>
      </c>
    </row>
    <row r="46" spans="1:7" x14ac:dyDescent="0.3">
      <c r="A46" t="s">
        <v>463</v>
      </c>
      <c r="B46" t="s">
        <v>434</v>
      </c>
      <c r="D46">
        <v>0.30912000000000001</v>
      </c>
      <c r="E46">
        <v>0.31527699999999997</v>
      </c>
      <c r="F46">
        <v>0.32158399999999998</v>
      </c>
      <c r="G46">
        <v>0.328015</v>
      </c>
    </row>
    <row r="47" spans="1:7" x14ac:dyDescent="0.3">
      <c r="A47" t="s">
        <v>464</v>
      </c>
      <c r="B47" t="s">
        <v>434</v>
      </c>
      <c r="D47" t="s">
        <v>434</v>
      </c>
      <c r="E47" t="s">
        <v>434</v>
      </c>
      <c r="F47" t="s">
        <v>434</v>
      </c>
      <c r="G47">
        <v>1.0848359999999999</v>
      </c>
    </row>
    <row r="48" spans="1:7" x14ac:dyDescent="0.3">
      <c r="A48" t="s">
        <v>465</v>
      </c>
      <c r="B48" t="s">
        <v>434</v>
      </c>
      <c r="D48" t="s">
        <v>434</v>
      </c>
      <c r="E48" t="s">
        <v>434</v>
      </c>
      <c r="F48" t="s">
        <v>434</v>
      </c>
      <c r="G48">
        <v>0.90907000000000004</v>
      </c>
    </row>
    <row r="49" spans="1:7" x14ac:dyDescent="0.3">
      <c r="A49" t="s">
        <v>85</v>
      </c>
      <c r="B49">
        <v>0.13239699999999999</v>
      </c>
      <c r="C49">
        <v>0.13775999999999999</v>
      </c>
      <c r="D49">
        <v>0.14063600000000001</v>
      </c>
      <c r="E49">
        <v>0.14343800000000001</v>
      </c>
      <c r="F49">
        <v>0.14630699999999999</v>
      </c>
      <c r="G49">
        <v>0.149233</v>
      </c>
    </row>
    <row r="50" spans="1:7" x14ac:dyDescent="0.3">
      <c r="A50" t="s">
        <v>86</v>
      </c>
      <c r="B50">
        <v>0.15446299999999999</v>
      </c>
      <c r="C50">
        <v>0.16072</v>
      </c>
      <c r="D50">
        <v>0.164076</v>
      </c>
      <c r="E50">
        <v>0.16734399999999999</v>
      </c>
      <c r="F50">
        <v>0.17069100000000001</v>
      </c>
      <c r="G50">
        <v>0.17410500000000001</v>
      </c>
    </row>
    <row r="51" spans="1:7" x14ac:dyDescent="0.3">
      <c r="A51" t="s">
        <v>466</v>
      </c>
      <c r="B51" t="s">
        <v>434</v>
      </c>
      <c r="D51" t="s">
        <v>434</v>
      </c>
      <c r="E51" t="s">
        <v>434</v>
      </c>
      <c r="F51" t="s">
        <v>434</v>
      </c>
      <c r="G51">
        <v>3.21604</v>
      </c>
    </row>
    <row r="52" spans="1:7" x14ac:dyDescent="0.3">
      <c r="A52" t="s">
        <v>154</v>
      </c>
      <c r="B52">
        <v>0.46962399999999999</v>
      </c>
      <c r="C52">
        <v>0.488649</v>
      </c>
      <c r="D52">
        <v>0.49885000000000002</v>
      </c>
      <c r="E52">
        <v>0.50878699999999999</v>
      </c>
      <c r="F52">
        <v>0.51896399999999998</v>
      </c>
      <c r="G52">
        <v>0.52934300000000001</v>
      </c>
    </row>
    <row r="53" spans="1:7" x14ac:dyDescent="0.3">
      <c r="A53" t="s">
        <v>467</v>
      </c>
      <c r="B53" t="s">
        <v>434</v>
      </c>
      <c r="D53" t="s">
        <v>434</v>
      </c>
      <c r="E53" t="s">
        <v>434</v>
      </c>
      <c r="F53">
        <v>0.125332</v>
      </c>
      <c r="G53">
        <v>0.12783800000000001</v>
      </c>
    </row>
    <row r="54" spans="1:7" x14ac:dyDescent="0.3">
      <c r="A54" t="s">
        <v>87</v>
      </c>
      <c r="B54">
        <v>3.0434329999999998</v>
      </c>
      <c r="C54">
        <v>3.166722</v>
      </c>
      <c r="D54">
        <v>3.2328320000000001</v>
      </c>
      <c r="E54">
        <v>3.2972299999999999</v>
      </c>
      <c r="F54">
        <v>3.363181</v>
      </c>
      <c r="G54">
        <v>3.4304420000000002</v>
      </c>
    </row>
    <row r="55" spans="1:7" x14ac:dyDescent="0.3">
      <c r="A55" t="s">
        <v>88</v>
      </c>
      <c r="B55">
        <v>1.9854130000000001</v>
      </c>
      <c r="C55">
        <v>2.054961</v>
      </c>
      <c r="D55">
        <v>2.110449</v>
      </c>
      <c r="E55">
        <v>2.1523180000000002</v>
      </c>
      <c r="F55" t="s">
        <v>434</v>
      </c>
      <c r="G55" t="s">
        <v>434</v>
      </c>
    </row>
    <row r="56" spans="1:7" x14ac:dyDescent="0.3">
      <c r="A56" t="s">
        <v>89</v>
      </c>
      <c r="B56">
        <v>5.0972999999999997E-2</v>
      </c>
      <c r="C56">
        <v>5.0743999999999997E-2</v>
      </c>
      <c r="D56">
        <v>5.4571000000000001E-2</v>
      </c>
      <c r="E56">
        <v>5.5461000000000003E-2</v>
      </c>
      <c r="F56">
        <v>5.6832000000000001E-2</v>
      </c>
      <c r="G56">
        <v>5.8013000000000002E-2</v>
      </c>
    </row>
    <row r="57" spans="1:7" x14ac:dyDescent="0.3">
      <c r="A57" t="s">
        <v>468</v>
      </c>
      <c r="B57" t="s">
        <v>434</v>
      </c>
      <c r="D57" t="s">
        <v>434</v>
      </c>
      <c r="E57" t="s">
        <v>434</v>
      </c>
      <c r="F57" t="s">
        <v>434</v>
      </c>
      <c r="G57">
        <v>3.2876599999999998</v>
      </c>
    </row>
    <row r="58" spans="1:7" x14ac:dyDescent="0.3">
      <c r="A58" t="s">
        <v>90</v>
      </c>
      <c r="B58">
        <v>4.1847200000000004</v>
      </c>
      <c r="C58">
        <v>4.3542430000000003</v>
      </c>
      <c r="D58">
        <v>4.445144</v>
      </c>
      <c r="E58">
        <v>4.5336910000000001</v>
      </c>
      <c r="F58">
        <v>4.6243730000000003</v>
      </c>
      <c r="G58">
        <v>4.7168580000000002</v>
      </c>
    </row>
    <row r="59" spans="1:7" x14ac:dyDescent="0.3">
      <c r="A59" t="s">
        <v>91</v>
      </c>
      <c r="B59">
        <v>2.2150159999999999</v>
      </c>
      <c r="C59">
        <v>2.2915290000000001</v>
      </c>
      <c r="D59">
        <v>2.3527209999999998</v>
      </c>
      <c r="E59">
        <v>2.3999799999999998</v>
      </c>
      <c r="F59">
        <v>1.4064350000000001</v>
      </c>
      <c r="G59">
        <v>2.4959380000000002</v>
      </c>
    </row>
    <row r="60" spans="1:7" x14ac:dyDescent="0.3">
      <c r="A60" t="s">
        <v>469</v>
      </c>
      <c r="B60" t="s">
        <v>434</v>
      </c>
      <c r="D60">
        <v>-3.9092000000000002E-2</v>
      </c>
      <c r="E60">
        <v>-3.9973000000000002E-2</v>
      </c>
    </row>
    <row r="61" spans="1:7" x14ac:dyDescent="0.3">
      <c r="A61" t="s">
        <v>92</v>
      </c>
      <c r="B61">
        <v>2.1621589999999999</v>
      </c>
      <c r="C61">
        <v>2.2497479999999999</v>
      </c>
      <c r="D61">
        <v>2.2967140000000001</v>
      </c>
      <c r="E61">
        <v>2.3424649999999998</v>
      </c>
      <c r="F61">
        <v>2.389319</v>
      </c>
      <c r="G61">
        <v>2.437103</v>
      </c>
    </row>
    <row r="62" spans="1:7" x14ac:dyDescent="0.3">
      <c r="A62" t="s">
        <v>142</v>
      </c>
      <c r="B62">
        <v>0.87075999999999998</v>
      </c>
      <c r="C62">
        <v>0.90603500000000003</v>
      </c>
      <c r="D62">
        <v>0.92495000000000005</v>
      </c>
      <c r="E62">
        <v>0.94337400000000005</v>
      </c>
      <c r="F62">
        <v>0.96224399999999999</v>
      </c>
      <c r="G62">
        <v>0.98148800000000003</v>
      </c>
    </row>
    <row r="63" spans="1:7" x14ac:dyDescent="0.3">
      <c r="A63" t="s">
        <v>146</v>
      </c>
      <c r="B63">
        <v>4.6145820000000004</v>
      </c>
      <c r="C63">
        <v>4.80152</v>
      </c>
      <c r="D63">
        <v>4.9017580000000001</v>
      </c>
      <c r="E63">
        <v>4.9993999999999996</v>
      </c>
      <c r="F63">
        <v>5.0993979999999999</v>
      </c>
      <c r="G63">
        <v>5.2013829999999999</v>
      </c>
    </row>
    <row r="64" spans="1:7" x14ac:dyDescent="0.3">
      <c r="A64" t="s">
        <v>470</v>
      </c>
      <c r="B64" t="s">
        <v>434</v>
      </c>
      <c r="D64">
        <v>4.2353959999999997</v>
      </c>
      <c r="E64">
        <v>4.3197640000000002</v>
      </c>
      <c r="F64">
        <v>4.4061680000000001</v>
      </c>
      <c r="G64">
        <v>4.4942890000000002</v>
      </c>
    </row>
    <row r="65" spans="1:7" x14ac:dyDescent="0.3">
      <c r="A65" t="s">
        <v>471</v>
      </c>
      <c r="B65" t="s">
        <v>434</v>
      </c>
      <c r="D65" t="s">
        <v>434</v>
      </c>
      <c r="E65" t="s">
        <v>434</v>
      </c>
      <c r="F65" t="s">
        <v>434</v>
      </c>
      <c r="G65">
        <v>1.6616200000000001</v>
      </c>
    </row>
    <row r="66" spans="1:7" x14ac:dyDescent="0.3">
      <c r="A66" t="s">
        <v>93</v>
      </c>
      <c r="B66">
        <v>3.5521180000000001</v>
      </c>
      <c r="C66">
        <v>3.6960139999999999</v>
      </c>
      <c r="D66">
        <v>3.773174</v>
      </c>
      <c r="E66">
        <v>3.8483350000000001</v>
      </c>
      <c r="F66">
        <v>3.9253089999999999</v>
      </c>
      <c r="G66">
        <v>4.0038130000000001</v>
      </c>
    </row>
    <row r="67" spans="1:7" x14ac:dyDescent="0.3">
      <c r="A67" t="s">
        <v>472</v>
      </c>
      <c r="B67" t="s">
        <v>434</v>
      </c>
      <c r="D67" t="s">
        <v>434</v>
      </c>
      <c r="E67" t="s">
        <v>434</v>
      </c>
      <c r="F67" t="s">
        <v>434</v>
      </c>
      <c r="G67">
        <v>4.6789430000000003</v>
      </c>
    </row>
    <row r="68" spans="1:7" x14ac:dyDescent="0.3">
      <c r="A68" t="s">
        <v>94</v>
      </c>
      <c r="B68">
        <v>2.8041999999999998</v>
      </c>
      <c r="C68">
        <v>2.9177979999999999</v>
      </c>
      <c r="D68">
        <v>2.9787110000000001</v>
      </c>
      <c r="E68">
        <v>3.0380470000000002</v>
      </c>
      <c r="F68">
        <v>3.098814</v>
      </c>
      <c r="G68">
        <v>3.1607880000000002</v>
      </c>
    </row>
    <row r="69" spans="1:7" x14ac:dyDescent="0.3">
      <c r="A69" t="s">
        <v>95</v>
      </c>
      <c r="B69">
        <v>3.1277550000000001</v>
      </c>
      <c r="C69">
        <v>3.2359689999999999</v>
      </c>
      <c r="D69">
        <v>3.3224019999999999</v>
      </c>
      <c r="E69">
        <v>3.3885830000000001</v>
      </c>
      <c r="F69">
        <v>3.4563619999999999</v>
      </c>
      <c r="G69">
        <v>3.525487</v>
      </c>
    </row>
    <row r="70" spans="1:7" x14ac:dyDescent="0.3">
      <c r="A70" t="s">
        <v>96</v>
      </c>
      <c r="B70">
        <v>3.0014609999999999</v>
      </c>
      <c r="C70">
        <v>3.1053060000000001</v>
      </c>
      <c r="D70">
        <v>3.1882489999999999</v>
      </c>
      <c r="E70">
        <v>3.2517580000000001</v>
      </c>
      <c r="F70">
        <v>3.3168000000000002</v>
      </c>
      <c r="G70">
        <v>3.3831340000000001</v>
      </c>
    </row>
    <row r="71" spans="1:7" x14ac:dyDescent="0.3">
      <c r="A71" t="s">
        <v>147</v>
      </c>
      <c r="B71">
        <v>0.76085800000000003</v>
      </c>
      <c r="C71">
        <v>0.79168099999999997</v>
      </c>
      <c r="D71">
        <v>0.80820800000000004</v>
      </c>
      <c r="E71">
        <v>0.82430700000000001</v>
      </c>
      <c r="F71">
        <v>0.84079499999999996</v>
      </c>
      <c r="G71">
        <v>0.85761100000000001</v>
      </c>
    </row>
    <row r="72" spans="1:7" x14ac:dyDescent="0.3">
      <c r="A72" t="s">
        <v>97</v>
      </c>
      <c r="B72">
        <v>1.791917</v>
      </c>
      <c r="C72">
        <v>1.8539140000000001</v>
      </c>
      <c r="D72">
        <v>1.903432</v>
      </c>
      <c r="E72">
        <v>1.9413480000000001</v>
      </c>
      <c r="F72">
        <v>1.9801789999999999</v>
      </c>
      <c r="G72">
        <v>2.019781</v>
      </c>
    </row>
    <row r="73" spans="1:7" x14ac:dyDescent="0.3">
      <c r="A73" t="s">
        <v>98</v>
      </c>
      <c r="B73">
        <v>0.53561899999999996</v>
      </c>
      <c r="C73">
        <v>0.55230000000000001</v>
      </c>
      <c r="D73">
        <v>0.56425199999999998</v>
      </c>
      <c r="E73">
        <v>0.57843</v>
      </c>
      <c r="F73">
        <v>0.584534</v>
      </c>
      <c r="G73">
        <v>8.3263239999999996</v>
      </c>
    </row>
    <row r="74" spans="1:7" x14ac:dyDescent="0.3">
      <c r="A74" t="s">
        <v>99</v>
      </c>
      <c r="B74">
        <v>1.0873930000000001</v>
      </c>
      <c r="C74">
        <v>1.1314439999999999</v>
      </c>
      <c r="D74">
        <v>1.1550640000000001</v>
      </c>
      <c r="E74">
        <v>1.1780729999999999</v>
      </c>
      <c r="F74">
        <v>1.2016370000000001</v>
      </c>
      <c r="G74">
        <v>1.2256689999999999</v>
      </c>
    </row>
    <row r="75" spans="1:7" x14ac:dyDescent="0.3">
      <c r="A75" t="s">
        <v>473</v>
      </c>
      <c r="B75" t="s">
        <v>434</v>
      </c>
      <c r="D75" t="s">
        <v>434</v>
      </c>
      <c r="E75" t="s">
        <v>434</v>
      </c>
      <c r="F75" t="s">
        <v>434</v>
      </c>
      <c r="G75">
        <v>6.1935469999999997</v>
      </c>
    </row>
    <row r="76" spans="1:7" x14ac:dyDescent="0.3">
      <c r="A76" t="s">
        <v>100</v>
      </c>
      <c r="B76">
        <v>8.5574759999999994</v>
      </c>
      <c r="C76">
        <v>8.9061660000000007</v>
      </c>
      <c r="D76">
        <v>9.0908420000000003</v>
      </c>
      <c r="E76">
        <v>9.2756129999999999</v>
      </c>
      <c r="F76" t="s">
        <v>434</v>
      </c>
      <c r="G76" t="s">
        <v>434</v>
      </c>
    </row>
    <row r="77" spans="1:7" x14ac:dyDescent="0.3">
      <c r="A77" t="s">
        <v>474</v>
      </c>
      <c r="B77" t="s">
        <v>434</v>
      </c>
      <c r="D77" t="s">
        <v>434</v>
      </c>
      <c r="E77">
        <v>2.8301229999999999</v>
      </c>
      <c r="F77">
        <v>2.8867310000000002</v>
      </c>
      <c r="G77">
        <v>2.944464</v>
      </c>
    </row>
    <row r="78" spans="1:7" x14ac:dyDescent="0.3">
      <c r="A78" t="s">
        <v>148</v>
      </c>
      <c r="B78">
        <v>0.76085800000000003</v>
      </c>
      <c r="C78">
        <v>0.79168099999999997</v>
      </c>
      <c r="D78">
        <v>0.80820800000000004</v>
      </c>
      <c r="E78">
        <v>0.82430700000000001</v>
      </c>
      <c r="F78">
        <v>0.84079499999999996</v>
      </c>
      <c r="G78">
        <v>0.85761100000000001</v>
      </c>
    </row>
    <row r="79" spans="1:7" x14ac:dyDescent="0.3">
      <c r="A79" t="s">
        <v>475</v>
      </c>
      <c r="B79" t="s">
        <v>434</v>
      </c>
      <c r="D79" t="s">
        <v>434</v>
      </c>
      <c r="E79" t="s">
        <v>434</v>
      </c>
      <c r="F79" t="s">
        <v>434</v>
      </c>
      <c r="G79">
        <v>0.75040899999999999</v>
      </c>
    </row>
    <row r="80" spans="1:7" x14ac:dyDescent="0.3">
      <c r="A80" t="s">
        <v>476</v>
      </c>
      <c r="B80" t="s">
        <v>434</v>
      </c>
      <c r="D80" t="s">
        <v>434</v>
      </c>
      <c r="E80" t="s">
        <v>434</v>
      </c>
      <c r="F80">
        <v>1.5108379999999999</v>
      </c>
      <c r="G80">
        <v>1.5410539999999999</v>
      </c>
    </row>
    <row r="81" spans="1:7" x14ac:dyDescent="0.3">
      <c r="A81" t="s">
        <v>477</v>
      </c>
      <c r="B81" t="s">
        <v>434</v>
      </c>
      <c r="D81" t="s">
        <v>434</v>
      </c>
      <c r="E81" t="s">
        <v>434</v>
      </c>
      <c r="F81" t="s">
        <v>434</v>
      </c>
      <c r="G81">
        <v>5.2591989999999997</v>
      </c>
    </row>
    <row r="82" spans="1:7" x14ac:dyDescent="0.3">
      <c r="A82" t="s">
        <v>101</v>
      </c>
      <c r="B82">
        <v>1.74152</v>
      </c>
      <c r="C82">
        <v>1.956469</v>
      </c>
      <c r="D82">
        <v>1.849899</v>
      </c>
      <c r="E82">
        <v>1.886749</v>
      </c>
      <c r="F82">
        <v>1.924488</v>
      </c>
      <c r="G82">
        <v>1.9629760000000001</v>
      </c>
    </row>
    <row r="83" spans="1:7" x14ac:dyDescent="0.3">
      <c r="A83" t="s">
        <v>102</v>
      </c>
      <c r="B83">
        <v>-7.7457999999999999E-2</v>
      </c>
      <c r="C83">
        <v>-7.0114999999999997E-2</v>
      </c>
      <c r="D83">
        <v>-9.2950000000000005E-2</v>
      </c>
      <c r="E83">
        <v>-4.4102000000000002E-2</v>
      </c>
      <c r="F83">
        <v>2.3570000000000002E-3</v>
      </c>
      <c r="G83">
        <v>2.5603000000000001E-2</v>
      </c>
    </row>
    <row r="84" spans="1:7" x14ac:dyDescent="0.3">
      <c r="A84" t="s">
        <v>103</v>
      </c>
      <c r="B84">
        <v>4.3490279999999997</v>
      </c>
      <c r="C84">
        <v>4.4994959999999997</v>
      </c>
      <c r="D84">
        <v>4.6196770000000003</v>
      </c>
      <c r="E84">
        <v>4.7117000000000004</v>
      </c>
      <c r="F84">
        <v>4.8059440000000002</v>
      </c>
      <c r="G84">
        <v>4.9020590000000004</v>
      </c>
    </row>
    <row r="85" spans="1:7" x14ac:dyDescent="0.3">
      <c r="A85" t="s">
        <v>155</v>
      </c>
      <c r="B85">
        <v>10.150430999999999</v>
      </c>
      <c r="D85" t="s">
        <v>434</v>
      </c>
      <c r="E85" t="s">
        <v>434</v>
      </c>
      <c r="F85">
        <v>-8.5968610000000005</v>
      </c>
      <c r="G85">
        <v>-8.7688190000000006</v>
      </c>
    </row>
    <row r="86" spans="1:7" x14ac:dyDescent="0.3">
      <c r="A86" t="s">
        <v>478</v>
      </c>
      <c r="B86" t="s">
        <v>434</v>
      </c>
      <c r="D86" t="s">
        <v>434</v>
      </c>
      <c r="E86" t="s">
        <v>434</v>
      </c>
      <c r="F86">
        <v>3.3254649999999999</v>
      </c>
      <c r="G86">
        <v>3.391972</v>
      </c>
    </row>
    <row r="87" spans="1:7" x14ac:dyDescent="0.3">
      <c r="A87" t="s">
        <v>104</v>
      </c>
      <c r="B87">
        <v>5.3597979999999996</v>
      </c>
      <c r="C87">
        <v>5.5769580000000003</v>
      </c>
      <c r="D87">
        <v>5.6933400000000001</v>
      </c>
      <c r="E87">
        <v>5.806743</v>
      </c>
      <c r="F87">
        <v>5.9228779999999999</v>
      </c>
      <c r="G87">
        <v>6.0413100000000002</v>
      </c>
    </row>
    <row r="88" spans="1:7" x14ac:dyDescent="0.3">
      <c r="A88" t="s">
        <v>479</v>
      </c>
      <c r="B88" t="s">
        <v>434</v>
      </c>
      <c r="C88">
        <v>0.28126099999999998</v>
      </c>
      <c r="D88">
        <v>0.288773</v>
      </c>
      <c r="E88">
        <v>0.29452499999999998</v>
      </c>
      <c r="F88">
        <v>0.30041600000000002</v>
      </c>
      <c r="G88">
        <v>0.30642399999999997</v>
      </c>
    </row>
    <row r="89" spans="1:7" x14ac:dyDescent="0.3">
      <c r="A89" t="s">
        <v>164</v>
      </c>
      <c r="B89">
        <v>0.27185500000000001</v>
      </c>
    </row>
    <row r="90" spans="1:7" x14ac:dyDescent="0.3">
      <c r="A90" t="s">
        <v>149</v>
      </c>
      <c r="B90">
        <v>0.189806</v>
      </c>
      <c r="C90">
        <v>0.197495</v>
      </c>
      <c r="D90">
        <v>0.20161799999999999</v>
      </c>
      <c r="E90">
        <v>0.20563400000000001</v>
      </c>
      <c r="F90">
        <v>0.20974799999999999</v>
      </c>
      <c r="G90">
        <v>0.21394199999999999</v>
      </c>
    </row>
    <row r="91" spans="1:7" x14ac:dyDescent="0.3">
      <c r="A91" t="s">
        <v>105</v>
      </c>
      <c r="B91">
        <v>0.38042900000000002</v>
      </c>
      <c r="C91">
        <v>0.39584000000000003</v>
      </c>
      <c r="D91">
        <v>0.40410400000000002</v>
      </c>
      <c r="E91">
        <v>0.41215400000000002</v>
      </c>
      <c r="F91">
        <v>0.42039799999999999</v>
      </c>
      <c r="G91">
        <v>0.42880499999999999</v>
      </c>
    </row>
    <row r="92" spans="1:7" x14ac:dyDescent="0.3">
      <c r="A92" t="s">
        <v>480</v>
      </c>
      <c r="B92" t="s">
        <v>434</v>
      </c>
      <c r="D92" t="s">
        <v>434</v>
      </c>
      <c r="E92" t="s">
        <v>434</v>
      </c>
      <c r="F92" t="s">
        <v>434</v>
      </c>
      <c r="G92">
        <v>0.643208</v>
      </c>
    </row>
    <row r="93" spans="1:7" x14ac:dyDescent="0.3">
      <c r="A93" t="s">
        <v>106</v>
      </c>
      <c r="B93">
        <v>0.34952800000000001</v>
      </c>
      <c r="C93">
        <v>0.36162100000000003</v>
      </c>
      <c r="D93">
        <v>0.37128</v>
      </c>
      <c r="E93">
        <v>0.37867499999999998</v>
      </c>
      <c r="F93">
        <v>0.38624999999999998</v>
      </c>
      <c r="G93">
        <v>0.39397399999999999</v>
      </c>
    </row>
    <row r="94" spans="1:7" x14ac:dyDescent="0.3">
      <c r="A94" t="s">
        <v>481</v>
      </c>
      <c r="B94" t="s">
        <v>434</v>
      </c>
      <c r="D94" t="s">
        <v>434</v>
      </c>
      <c r="E94" t="s">
        <v>434</v>
      </c>
      <c r="F94" t="s">
        <v>434</v>
      </c>
      <c r="G94">
        <v>11.055645999999999</v>
      </c>
    </row>
    <row r="95" spans="1:7" x14ac:dyDescent="0.3">
      <c r="A95" t="s">
        <v>107</v>
      </c>
      <c r="B95">
        <v>1.3061400000000001</v>
      </c>
      <c r="C95">
        <v>1.3590519999999999</v>
      </c>
      <c r="D95">
        <v>1.387424</v>
      </c>
      <c r="E95">
        <v>1.415062</v>
      </c>
      <c r="F95">
        <v>1.4433659999999999</v>
      </c>
      <c r="G95">
        <v>1.472232</v>
      </c>
    </row>
    <row r="96" spans="1:7" x14ac:dyDescent="0.3">
      <c r="A96" t="s">
        <v>482</v>
      </c>
      <c r="B96" t="s">
        <v>434</v>
      </c>
      <c r="D96" t="s">
        <v>434</v>
      </c>
      <c r="E96">
        <v>0.80416200000000004</v>
      </c>
      <c r="F96">
        <v>0.82024699999999995</v>
      </c>
      <c r="G96">
        <v>0.83665100000000003</v>
      </c>
    </row>
    <row r="97" spans="1:7" x14ac:dyDescent="0.3">
      <c r="A97" t="s">
        <v>108</v>
      </c>
      <c r="B97">
        <v>1.2471840000000001</v>
      </c>
      <c r="C97">
        <v>1.2977080000000001</v>
      </c>
      <c r="D97">
        <v>1.3247990000000001</v>
      </c>
      <c r="E97">
        <v>1.351189</v>
      </c>
      <c r="F97">
        <v>1.3782160000000001</v>
      </c>
      <c r="G97">
        <v>1.4057789999999999</v>
      </c>
    </row>
    <row r="98" spans="1:7" x14ac:dyDescent="0.3">
      <c r="A98" t="s">
        <v>483</v>
      </c>
      <c r="B98" t="s">
        <v>434</v>
      </c>
      <c r="C98">
        <v>8.9627940000000006</v>
      </c>
      <c r="D98">
        <v>9.1486509999999992</v>
      </c>
      <c r="E98">
        <v>9.3345739999999999</v>
      </c>
      <c r="F98">
        <v>6.0139999999999999E-2</v>
      </c>
      <c r="G98">
        <v>6.1343000000000002E-2</v>
      </c>
    </row>
    <row r="99" spans="1:7" x14ac:dyDescent="0.3">
      <c r="A99" t="s">
        <v>109</v>
      </c>
      <c r="B99">
        <v>2.4943689999999998</v>
      </c>
      <c r="C99">
        <v>2.5954160000000002</v>
      </c>
      <c r="D99">
        <v>2.6495989999999998</v>
      </c>
      <c r="E99">
        <v>2.7023790000000001</v>
      </c>
      <c r="F99">
        <v>2.7564310000000001</v>
      </c>
      <c r="G99">
        <v>2.8115579999999998</v>
      </c>
    </row>
    <row r="100" spans="1:7" x14ac:dyDescent="0.3">
      <c r="A100" t="s">
        <v>484</v>
      </c>
      <c r="B100" t="s">
        <v>434</v>
      </c>
      <c r="D100" t="s">
        <v>434</v>
      </c>
      <c r="E100">
        <v>2.2405140000000001</v>
      </c>
      <c r="F100">
        <v>2.2853289999999999</v>
      </c>
      <c r="G100">
        <v>2.3310339999999998</v>
      </c>
    </row>
    <row r="101" spans="1:7" x14ac:dyDescent="0.3">
      <c r="A101" t="s">
        <v>110</v>
      </c>
      <c r="B101">
        <v>5.7253100000000003</v>
      </c>
      <c r="C101">
        <v>5.9233950000000002</v>
      </c>
      <c r="D101" t="s">
        <v>434</v>
      </c>
      <c r="E101" t="s">
        <v>434</v>
      </c>
      <c r="F101" t="s">
        <v>434</v>
      </c>
      <c r="G101" t="s">
        <v>434</v>
      </c>
    </row>
    <row r="102" spans="1:7" x14ac:dyDescent="0.3">
      <c r="A102" t="s">
        <v>485</v>
      </c>
      <c r="B102" t="s">
        <v>434</v>
      </c>
      <c r="D102" t="s">
        <v>434</v>
      </c>
      <c r="E102" t="s">
        <v>434</v>
      </c>
      <c r="F102">
        <v>3.0037150000000001</v>
      </c>
      <c r="G102">
        <v>3.063787</v>
      </c>
    </row>
    <row r="103" spans="1:7" x14ac:dyDescent="0.3">
      <c r="A103" t="s">
        <v>486</v>
      </c>
      <c r="B103" t="s">
        <v>434</v>
      </c>
      <c r="D103" t="s">
        <v>434</v>
      </c>
      <c r="E103" t="s">
        <v>434</v>
      </c>
      <c r="F103">
        <v>-4.030729</v>
      </c>
      <c r="G103">
        <v>-4.112209</v>
      </c>
    </row>
    <row r="104" spans="1:7" x14ac:dyDescent="0.3">
      <c r="A104" t="s">
        <v>487</v>
      </c>
      <c r="B104" t="s">
        <v>434</v>
      </c>
      <c r="D104" t="s">
        <v>434</v>
      </c>
      <c r="E104">
        <v>0.82253799999999999</v>
      </c>
      <c r="F104">
        <v>0.83899000000000001</v>
      </c>
      <c r="G104">
        <v>0.855769</v>
      </c>
    </row>
    <row r="105" spans="1:7" x14ac:dyDescent="0.3">
      <c r="A105" t="s">
        <v>111</v>
      </c>
      <c r="B105">
        <v>3.5220000000000001E-2</v>
      </c>
      <c r="C105">
        <v>-0.11437700000000001</v>
      </c>
      <c r="D105">
        <v>0.10316699999999999</v>
      </c>
      <c r="E105">
        <v>0.10326200000000001</v>
      </c>
      <c r="F105">
        <v>0.22759799999999999</v>
      </c>
      <c r="G105">
        <v>0.241004</v>
      </c>
    </row>
    <row r="106" spans="1:7" x14ac:dyDescent="0.3">
      <c r="A106" t="s">
        <v>488</v>
      </c>
      <c r="B106" t="s">
        <v>434</v>
      </c>
      <c r="D106" t="s">
        <v>434</v>
      </c>
      <c r="E106" t="s">
        <v>434</v>
      </c>
      <c r="F106">
        <v>0.59103499999999998</v>
      </c>
      <c r="G106">
        <v>0.60268500000000003</v>
      </c>
    </row>
    <row r="107" spans="1:7" x14ac:dyDescent="0.3">
      <c r="A107" t="s">
        <v>489</v>
      </c>
      <c r="B107" t="s">
        <v>434</v>
      </c>
      <c r="D107">
        <v>1.6164160000000001</v>
      </c>
      <c r="E107">
        <v>1.6486149999999999</v>
      </c>
      <c r="F107">
        <v>1.6815899999999999</v>
      </c>
      <c r="G107">
        <v>1.7152210000000001</v>
      </c>
    </row>
    <row r="108" spans="1:7" x14ac:dyDescent="0.3">
      <c r="A108" t="s">
        <v>112</v>
      </c>
      <c r="B108">
        <v>12.154788999999999</v>
      </c>
      <c r="C108">
        <v>12.573855999999999</v>
      </c>
      <c r="D108">
        <v>12.911334</v>
      </c>
      <c r="E108">
        <v>6.1567749999999997</v>
      </c>
      <c r="F108">
        <v>13.441454</v>
      </c>
      <c r="G108">
        <v>13.711316</v>
      </c>
    </row>
    <row r="109" spans="1:7" x14ac:dyDescent="0.3">
      <c r="A109" t="s">
        <v>113</v>
      </c>
      <c r="B109">
        <v>3.4238620000000002</v>
      </c>
      <c r="C109">
        <v>3.5625629999999999</v>
      </c>
      <c r="D109">
        <v>3.6369359999999999</v>
      </c>
      <c r="E109">
        <v>3.7093829999999999</v>
      </c>
      <c r="F109">
        <v>3.7835779999999999</v>
      </c>
      <c r="G109">
        <v>3.8592469999999999</v>
      </c>
    </row>
    <row r="110" spans="1:7" x14ac:dyDescent="0.3">
      <c r="A110" t="s">
        <v>114</v>
      </c>
      <c r="B110">
        <v>2.853218</v>
      </c>
      <c r="C110">
        <v>2.9688020000000002</v>
      </c>
      <c r="D110">
        <v>3.03078</v>
      </c>
      <c r="E110">
        <v>3.0911529999999998</v>
      </c>
      <c r="F110">
        <v>3.1529820000000002</v>
      </c>
      <c r="G110">
        <v>3.21604</v>
      </c>
    </row>
    <row r="111" spans="1:7" x14ac:dyDescent="0.3">
      <c r="A111" t="s">
        <v>490</v>
      </c>
      <c r="B111" t="s">
        <v>434</v>
      </c>
      <c r="D111" t="s">
        <v>434</v>
      </c>
      <c r="E111" t="s">
        <v>434</v>
      </c>
      <c r="F111" t="s">
        <v>434</v>
      </c>
      <c r="G111">
        <v>0.22828300000000001</v>
      </c>
    </row>
    <row r="112" spans="1:7" x14ac:dyDescent="0.3">
      <c r="A112" t="s">
        <v>115</v>
      </c>
      <c r="B112">
        <v>0.228102</v>
      </c>
      <c r="C112">
        <v>4.1262E-2</v>
      </c>
      <c r="D112">
        <v>4.1217999999999998E-2</v>
      </c>
      <c r="E112">
        <v>-0.155111</v>
      </c>
      <c r="F112">
        <v>-0.16434299999999999</v>
      </c>
      <c r="G112">
        <v>3.6852000000000003E-2</v>
      </c>
    </row>
    <row r="113" spans="1:7" x14ac:dyDescent="0.3">
      <c r="A113" t="s">
        <v>491</v>
      </c>
      <c r="B113" t="s">
        <v>434</v>
      </c>
      <c r="D113" t="s">
        <v>434</v>
      </c>
      <c r="E113">
        <v>3.9582069999999998</v>
      </c>
      <c r="F113">
        <v>4.0373789999999996</v>
      </c>
      <c r="G113">
        <v>4.1181239999999999</v>
      </c>
    </row>
    <row r="114" spans="1:7" x14ac:dyDescent="0.3">
      <c r="A114" t="s">
        <v>492</v>
      </c>
      <c r="B114" t="s">
        <v>434</v>
      </c>
      <c r="D114" t="s">
        <v>434</v>
      </c>
      <c r="E114" t="s">
        <v>434</v>
      </c>
      <c r="F114" t="s">
        <v>434</v>
      </c>
      <c r="G114">
        <v>0.30637900000000001</v>
      </c>
    </row>
    <row r="115" spans="1:7" x14ac:dyDescent="0.3">
      <c r="A115" t="s">
        <v>493</v>
      </c>
      <c r="B115" t="s">
        <v>434</v>
      </c>
      <c r="D115" t="s">
        <v>434</v>
      </c>
      <c r="E115" t="s">
        <v>434</v>
      </c>
      <c r="F115">
        <v>2.8215810000000001</v>
      </c>
      <c r="G115">
        <v>2.8780109999999999</v>
      </c>
    </row>
    <row r="116" spans="1:7" x14ac:dyDescent="0.3">
      <c r="A116" t="s">
        <v>494</v>
      </c>
      <c r="B116" t="s">
        <v>434</v>
      </c>
      <c r="C116">
        <v>3.1439900000000001</v>
      </c>
      <c r="D116">
        <v>3.062211</v>
      </c>
      <c r="E116">
        <v>3.1232099999999998</v>
      </c>
      <c r="F116">
        <v>3.1856800000000001</v>
      </c>
      <c r="G116">
        <v>3.2493919999999998</v>
      </c>
    </row>
    <row r="117" spans="1:7" x14ac:dyDescent="0.3">
      <c r="A117" t="s">
        <v>495</v>
      </c>
      <c r="B117" t="s">
        <v>434</v>
      </c>
      <c r="D117" t="s">
        <v>434</v>
      </c>
      <c r="E117" t="s">
        <v>434</v>
      </c>
      <c r="F117" t="s">
        <v>434</v>
      </c>
      <c r="G117">
        <v>1.0720130000000001</v>
      </c>
    </row>
    <row r="118" spans="1:7" x14ac:dyDescent="0.3">
      <c r="A118" t="s">
        <v>116</v>
      </c>
      <c r="B118">
        <v>0.38042900000000002</v>
      </c>
      <c r="C118">
        <v>0.39584000000000003</v>
      </c>
      <c r="D118">
        <v>0.40410400000000002</v>
      </c>
      <c r="E118">
        <v>0.41215400000000002</v>
      </c>
      <c r="F118">
        <v>0.50447699999999995</v>
      </c>
      <c r="G118">
        <v>0.51456599999999997</v>
      </c>
    </row>
    <row r="119" spans="1:7" x14ac:dyDescent="0.3">
      <c r="A119" t="s">
        <v>496</v>
      </c>
      <c r="B119" t="s">
        <v>434</v>
      </c>
      <c r="D119" t="s">
        <v>434</v>
      </c>
      <c r="E119" t="s">
        <v>434</v>
      </c>
      <c r="F119" t="s">
        <v>434</v>
      </c>
      <c r="G119">
        <v>9.9487999999999993E-2</v>
      </c>
    </row>
    <row r="120" spans="1:7" x14ac:dyDescent="0.3">
      <c r="A120" t="s">
        <v>497</v>
      </c>
      <c r="B120" t="s">
        <v>434</v>
      </c>
      <c r="D120" t="s">
        <v>434</v>
      </c>
      <c r="E120">
        <v>5.5109690000000002</v>
      </c>
      <c r="F120">
        <v>5.6211989999999998</v>
      </c>
      <c r="G120">
        <v>5.7336200000000002</v>
      </c>
    </row>
    <row r="121" spans="1:7" x14ac:dyDescent="0.3">
      <c r="A121" t="s">
        <v>498</v>
      </c>
      <c r="B121" t="s">
        <v>434</v>
      </c>
      <c r="D121" t="s">
        <v>434</v>
      </c>
      <c r="E121" t="s">
        <v>434</v>
      </c>
      <c r="F121" t="s">
        <v>434</v>
      </c>
      <c r="G121">
        <v>0.166024</v>
      </c>
    </row>
    <row r="122" spans="1:7" x14ac:dyDescent="0.3">
      <c r="A122" t="s">
        <v>150</v>
      </c>
      <c r="B122">
        <v>61.164364999999997</v>
      </c>
      <c r="C122">
        <v>63.624132000000003</v>
      </c>
      <c r="D122">
        <v>91.416565000000006</v>
      </c>
      <c r="E122" t="s">
        <v>434</v>
      </c>
      <c r="F122" t="s">
        <v>434</v>
      </c>
      <c r="G122" t="s">
        <v>434</v>
      </c>
    </row>
    <row r="123" spans="1:7" x14ac:dyDescent="0.3">
      <c r="A123" t="s">
        <v>117</v>
      </c>
      <c r="B123">
        <v>1.323968</v>
      </c>
      <c r="C123">
        <v>0.2296</v>
      </c>
      <c r="D123">
        <v>0.23439399999999999</v>
      </c>
      <c r="E123">
        <v>0.239063</v>
      </c>
      <c r="F123">
        <v>0.24384400000000001</v>
      </c>
      <c r="G123">
        <v>0.248721</v>
      </c>
    </row>
    <row r="124" spans="1:7" x14ac:dyDescent="0.3">
      <c r="A124" t="s">
        <v>499</v>
      </c>
      <c r="B124" t="s">
        <v>434</v>
      </c>
      <c r="D124" t="s">
        <v>434</v>
      </c>
      <c r="E124" t="s">
        <v>434</v>
      </c>
      <c r="F124" t="s">
        <v>434</v>
      </c>
      <c r="G124">
        <v>0.71314100000000002</v>
      </c>
    </row>
    <row r="125" spans="1:7" x14ac:dyDescent="0.3">
      <c r="A125" t="s">
        <v>156</v>
      </c>
      <c r="B125">
        <v>0.48840899999999998</v>
      </c>
      <c r="C125">
        <v>0.50819499999999995</v>
      </c>
      <c r="D125">
        <v>0.51880400000000004</v>
      </c>
      <c r="E125">
        <v>0.52913900000000003</v>
      </c>
      <c r="F125">
        <v>0.53972299999999995</v>
      </c>
      <c r="G125">
        <v>0.55051700000000003</v>
      </c>
    </row>
    <row r="126" spans="1:7" x14ac:dyDescent="0.3">
      <c r="A126" t="s">
        <v>118</v>
      </c>
      <c r="B126">
        <v>0.15443999999999999</v>
      </c>
      <c r="C126">
        <v>0.16069600000000001</v>
      </c>
      <c r="D126">
        <v>0.164051</v>
      </c>
      <c r="E126">
        <v>0.167319</v>
      </c>
      <c r="F126">
        <v>0.17066600000000001</v>
      </c>
      <c r="G126">
        <v>0.17407900000000001</v>
      </c>
    </row>
    <row r="127" spans="1:7" x14ac:dyDescent="0.3">
      <c r="A127" t="s">
        <v>500</v>
      </c>
      <c r="B127" t="s">
        <v>434</v>
      </c>
      <c r="D127" t="s">
        <v>434</v>
      </c>
      <c r="E127">
        <v>0.235844</v>
      </c>
      <c r="F127">
        <v>0.240561</v>
      </c>
      <c r="G127">
        <v>0.24537200000000001</v>
      </c>
    </row>
    <row r="128" spans="1:7" x14ac:dyDescent="0.3">
      <c r="A128" t="s">
        <v>501</v>
      </c>
      <c r="B128" t="s">
        <v>434</v>
      </c>
      <c r="D128" t="s">
        <v>434</v>
      </c>
      <c r="E128">
        <v>0.52000299999999999</v>
      </c>
      <c r="F128">
        <v>0.53040399999999999</v>
      </c>
      <c r="G128">
        <v>0.54101200000000005</v>
      </c>
    </row>
    <row r="129" spans="1:7" x14ac:dyDescent="0.3">
      <c r="A129" t="s">
        <v>119</v>
      </c>
      <c r="B129">
        <v>1.850365</v>
      </c>
      <c r="C129">
        <v>1.925324</v>
      </c>
      <c r="D129">
        <v>1.9655180000000001</v>
      </c>
      <c r="E129">
        <v>2.0046710000000001</v>
      </c>
      <c r="F129">
        <v>2.0447679999999999</v>
      </c>
      <c r="G129">
        <v>2.0856620000000001</v>
      </c>
    </row>
    <row r="130" spans="1:7" x14ac:dyDescent="0.3">
      <c r="A130" t="s">
        <v>502</v>
      </c>
      <c r="B130" t="s">
        <v>434</v>
      </c>
      <c r="D130" t="s">
        <v>434</v>
      </c>
      <c r="E130" t="s">
        <v>434</v>
      </c>
      <c r="F130">
        <v>1.176631</v>
      </c>
      <c r="G130">
        <v>1.2001630000000001</v>
      </c>
    </row>
    <row r="131" spans="1:7" x14ac:dyDescent="0.3">
      <c r="A131" t="s">
        <v>503</v>
      </c>
      <c r="B131" t="s">
        <v>434</v>
      </c>
      <c r="C131">
        <v>1.070147</v>
      </c>
      <c r="D131">
        <v>1.0931139999999999</v>
      </c>
      <c r="E131">
        <v>1.114924</v>
      </c>
      <c r="F131">
        <v>1.137186</v>
      </c>
      <c r="G131">
        <v>1.1598850000000001</v>
      </c>
    </row>
    <row r="132" spans="1:7" x14ac:dyDescent="0.3">
      <c r="A132" t="s">
        <v>120</v>
      </c>
      <c r="B132">
        <v>-0.40334700000000001</v>
      </c>
      <c r="C132">
        <v>-0.41542099999999998</v>
      </c>
      <c r="D132">
        <v>-0.42938300000000001</v>
      </c>
      <c r="E132">
        <v>-0.43809999999999999</v>
      </c>
      <c r="F132">
        <v>-0.44698599999999999</v>
      </c>
      <c r="G132">
        <v>-0.45606999999999998</v>
      </c>
    </row>
    <row r="133" spans="1:7" x14ac:dyDescent="0.3">
      <c r="A133" t="s">
        <v>504</v>
      </c>
      <c r="B133" t="s">
        <v>434</v>
      </c>
      <c r="D133">
        <v>2.9653100000000001</v>
      </c>
      <c r="E133">
        <v>3.024378</v>
      </c>
      <c r="F133">
        <v>3.0848719999999998</v>
      </c>
      <c r="G133">
        <v>3.1465670000000001</v>
      </c>
    </row>
    <row r="134" spans="1:7" x14ac:dyDescent="0.3">
      <c r="A134" t="s">
        <v>505</v>
      </c>
      <c r="B134" t="s">
        <v>434</v>
      </c>
      <c r="D134" t="s">
        <v>434</v>
      </c>
      <c r="E134" t="s">
        <v>434</v>
      </c>
      <c r="F134" t="s">
        <v>434</v>
      </c>
      <c r="G134">
        <v>84.676694999999995</v>
      </c>
    </row>
    <row r="135" spans="1:7" x14ac:dyDescent="0.3">
      <c r="A135" t="s">
        <v>151</v>
      </c>
      <c r="B135">
        <v>2.4112230000000001</v>
      </c>
      <c r="C135">
        <v>0.94425899999999996</v>
      </c>
      <c r="D135">
        <v>2.5612789999999999</v>
      </c>
      <c r="E135">
        <v>2.6122990000000001</v>
      </c>
      <c r="F135">
        <v>2.6645500000000002</v>
      </c>
      <c r="G135">
        <v>2.7178399999999998</v>
      </c>
    </row>
    <row r="136" spans="1:7" x14ac:dyDescent="0.3">
      <c r="A136" t="s">
        <v>506</v>
      </c>
      <c r="B136" t="s">
        <v>434</v>
      </c>
      <c r="D136" t="s">
        <v>434</v>
      </c>
      <c r="E136" t="s">
        <v>434</v>
      </c>
      <c r="F136" t="s">
        <v>434</v>
      </c>
      <c r="G136">
        <v>0.780111</v>
      </c>
    </row>
    <row r="137" spans="1:7" x14ac:dyDescent="0.3">
      <c r="A137" t="s">
        <v>121</v>
      </c>
      <c r="B137">
        <v>0.38042900000000002</v>
      </c>
      <c r="C137">
        <v>0.39584000000000003</v>
      </c>
      <c r="D137">
        <v>0.40410400000000002</v>
      </c>
      <c r="E137">
        <v>0.41215400000000002</v>
      </c>
      <c r="F137">
        <v>0.42039799999999999</v>
      </c>
      <c r="G137">
        <v>0.42880499999999999</v>
      </c>
    </row>
    <row r="138" spans="1:7" x14ac:dyDescent="0.3">
      <c r="A138" t="s">
        <v>507</v>
      </c>
      <c r="B138" t="s">
        <v>434</v>
      </c>
      <c r="D138" t="s">
        <v>434</v>
      </c>
      <c r="E138" t="s">
        <v>434</v>
      </c>
      <c r="F138" t="s">
        <v>434</v>
      </c>
      <c r="G138">
        <v>7.7824350000000004</v>
      </c>
    </row>
    <row r="139" spans="1:7" x14ac:dyDescent="0.3">
      <c r="A139" t="s">
        <v>508</v>
      </c>
      <c r="B139" t="s">
        <v>434</v>
      </c>
      <c r="D139">
        <v>2.1818979999999999</v>
      </c>
      <c r="E139">
        <v>2.2250209999999999</v>
      </c>
      <c r="F139">
        <v>2.266365</v>
      </c>
      <c r="G139">
        <v>4.5087900000000003</v>
      </c>
    </row>
    <row r="140" spans="1:7" x14ac:dyDescent="0.3">
      <c r="A140" t="s">
        <v>509</v>
      </c>
      <c r="B140" t="s">
        <v>434</v>
      </c>
      <c r="D140" t="s">
        <v>434</v>
      </c>
      <c r="E140" t="s">
        <v>434</v>
      </c>
      <c r="F140">
        <v>2.101988</v>
      </c>
      <c r="G140">
        <v>2.1440260000000002</v>
      </c>
    </row>
    <row r="141" spans="1:7" x14ac:dyDescent="0.3">
      <c r="A141" t="s">
        <v>122</v>
      </c>
      <c r="B141">
        <v>0.70538000000000001</v>
      </c>
      <c r="C141">
        <v>0.73064099999999998</v>
      </c>
      <c r="D141">
        <v>0.75075700000000001</v>
      </c>
      <c r="E141">
        <v>0.76554100000000003</v>
      </c>
      <c r="F141">
        <v>0.78071599999999997</v>
      </c>
      <c r="G141">
        <v>0.79427499999999995</v>
      </c>
    </row>
    <row r="142" spans="1:7" x14ac:dyDescent="0.3">
      <c r="A142" t="s">
        <v>123</v>
      </c>
      <c r="B142">
        <v>-0.29513699999999998</v>
      </c>
      <c r="C142">
        <v>0.484012</v>
      </c>
      <c r="D142">
        <v>-0.31340499999999999</v>
      </c>
      <c r="E142">
        <v>-0.31964500000000001</v>
      </c>
      <c r="F142">
        <v>-0.32603199999999999</v>
      </c>
      <c r="G142">
        <v>-0.33251900000000001</v>
      </c>
    </row>
    <row r="143" spans="1:7" x14ac:dyDescent="0.3">
      <c r="A143" t="s">
        <v>124</v>
      </c>
      <c r="B143">
        <v>1.103307</v>
      </c>
    </row>
    <row r="144" spans="1:7" x14ac:dyDescent="0.3">
      <c r="A144" t="s">
        <v>549</v>
      </c>
      <c r="C144">
        <v>-0.634131</v>
      </c>
    </row>
    <row r="145" spans="1:7" x14ac:dyDescent="0.3">
      <c r="A145" t="s">
        <v>510</v>
      </c>
      <c r="B145" t="s">
        <v>434</v>
      </c>
      <c r="D145" t="s">
        <v>434</v>
      </c>
      <c r="E145" t="s">
        <v>434</v>
      </c>
      <c r="F145" t="s">
        <v>434</v>
      </c>
      <c r="G145">
        <v>0.46859299999999998</v>
      </c>
    </row>
    <row r="146" spans="1:7" x14ac:dyDescent="0.3">
      <c r="A146" t="s">
        <v>511</v>
      </c>
      <c r="B146" t="s">
        <v>434</v>
      </c>
      <c r="D146">
        <v>8.4334500000000006</v>
      </c>
      <c r="E146">
        <v>9.0532509999999995</v>
      </c>
      <c r="F146">
        <v>8.3692119999999992</v>
      </c>
      <c r="G146">
        <v>8.5365909999999996</v>
      </c>
    </row>
    <row r="147" spans="1:7" x14ac:dyDescent="0.3">
      <c r="A147" t="s">
        <v>125</v>
      </c>
      <c r="B147">
        <v>2.6401780000000001</v>
      </c>
      <c r="C147">
        <v>2.7471320000000001</v>
      </c>
      <c r="D147">
        <v>2.8044820000000001</v>
      </c>
      <c r="E147">
        <v>2.860347</v>
      </c>
      <c r="F147">
        <v>2.9175589999999998</v>
      </c>
      <c r="G147">
        <v>2.9759090000000001</v>
      </c>
    </row>
    <row r="148" spans="1:7" x14ac:dyDescent="0.3">
      <c r="A148" t="s">
        <v>126</v>
      </c>
      <c r="B148">
        <v>0.179398</v>
      </c>
      <c r="C148">
        <v>0.19828699999999999</v>
      </c>
      <c r="D148">
        <v>0.18412600000000001</v>
      </c>
      <c r="E148">
        <v>-1.7263000000000001E-2</v>
      </c>
      <c r="F148">
        <v>-2.3983999999999998E-2</v>
      </c>
      <c r="G148">
        <v>-2.5683999999999998E-2</v>
      </c>
    </row>
    <row r="149" spans="1:7" x14ac:dyDescent="0.3">
      <c r="A149" t="s">
        <v>165</v>
      </c>
      <c r="B149">
        <v>1.9941489999999999</v>
      </c>
      <c r="C149">
        <v>2.0748899999999999</v>
      </c>
      <c r="D149">
        <v>2.1178710000000001</v>
      </c>
      <c r="E149">
        <v>2.160002</v>
      </c>
      <c r="F149">
        <v>2.2031489999999998</v>
      </c>
      <c r="G149">
        <v>2.2471420000000002</v>
      </c>
    </row>
    <row r="150" spans="1:7" x14ac:dyDescent="0.3">
      <c r="A150" t="s">
        <v>512</v>
      </c>
      <c r="B150" t="s">
        <v>434</v>
      </c>
      <c r="D150" t="s">
        <v>434</v>
      </c>
      <c r="E150" t="s">
        <v>434</v>
      </c>
      <c r="F150">
        <v>3.5733790000000001</v>
      </c>
      <c r="G150">
        <v>3.6448450000000001</v>
      </c>
    </row>
    <row r="151" spans="1:7" x14ac:dyDescent="0.3">
      <c r="A151" t="s">
        <v>127</v>
      </c>
      <c r="B151">
        <v>1.9854130000000001</v>
      </c>
      <c r="C151">
        <v>3.9368310000000002</v>
      </c>
      <c r="D151">
        <v>2.110449</v>
      </c>
      <c r="E151">
        <v>2.1523180000000002</v>
      </c>
      <c r="F151">
        <v>2.1952319999999999</v>
      </c>
      <c r="G151">
        <v>1.8979999999999999E-3</v>
      </c>
    </row>
    <row r="152" spans="1:7" x14ac:dyDescent="0.3">
      <c r="A152" t="s">
        <v>513</v>
      </c>
      <c r="B152" t="s">
        <v>434</v>
      </c>
      <c r="D152" t="s">
        <v>434</v>
      </c>
      <c r="E152">
        <v>4.0442080000000002</v>
      </c>
      <c r="F152">
        <v>4.1250270000000002</v>
      </c>
      <c r="G152">
        <v>4.2074420000000003</v>
      </c>
    </row>
    <row r="153" spans="1:7" x14ac:dyDescent="0.3">
      <c r="A153" t="s">
        <v>514</v>
      </c>
      <c r="B153" t="s">
        <v>434</v>
      </c>
      <c r="D153" t="s">
        <v>434</v>
      </c>
      <c r="E153" t="s">
        <v>434</v>
      </c>
      <c r="F153" t="s">
        <v>434</v>
      </c>
      <c r="G153">
        <v>88.402876000000006</v>
      </c>
    </row>
    <row r="154" spans="1:7" x14ac:dyDescent="0.3">
      <c r="A154" t="s">
        <v>128</v>
      </c>
      <c r="B154">
        <v>-1.5550710000000001</v>
      </c>
      <c r="C154">
        <v>-1.6181639999999999</v>
      </c>
      <c r="D154">
        <v>-1.651816</v>
      </c>
      <c r="E154">
        <v>-1.6846989999999999</v>
      </c>
      <c r="F154">
        <v>-1.7183660000000001</v>
      </c>
      <c r="G154">
        <v>-1.7526679999999999</v>
      </c>
    </row>
    <row r="155" spans="1:7" x14ac:dyDescent="0.3">
      <c r="A155" t="s">
        <v>129</v>
      </c>
      <c r="B155">
        <v>1.357057</v>
      </c>
      <c r="D155">
        <v>0.58379700000000001</v>
      </c>
      <c r="E155">
        <v>0.59517100000000001</v>
      </c>
      <c r="F155">
        <v>0.60486700000000004</v>
      </c>
      <c r="G155">
        <v>0.61542699999999995</v>
      </c>
    </row>
    <row r="156" spans="1:7" x14ac:dyDescent="0.3">
      <c r="A156" t="s">
        <v>515</v>
      </c>
      <c r="B156" t="s">
        <v>434</v>
      </c>
      <c r="D156" t="s">
        <v>434</v>
      </c>
      <c r="E156" t="s">
        <v>434</v>
      </c>
      <c r="F156" t="s">
        <v>434</v>
      </c>
      <c r="G156">
        <v>1.6321300000000001</v>
      </c>
    </row>
    <row r="157" spans="1:7" x14ac:dyDescent="0.3">
      <c r="A157" t="s">
        <v>516</v>
      </c>
      <c r="B157" t="s">
        <v>434</v>
      </c>
      <c r="D157" t="s">
        <v>434</v>
      </c>
      <c r="E157">
        <v>0.45696500000000001</v>
      </c>
      <c r="F157">
        <v>0.46610600000000002</v>
      </c>
      <c r="G157">
        <v>0.47542699999999999</v>
      </c>
    </row>
    <row r="158" spans="1:7" x14ac:dyDescent="0.3">
      <c r="A158" t="s">
        <v>517</v>
      </c>
      <c r="B158" t="s">
        <v>434</v>
      </c>
      <c r="D158" t="s">
        <v>434</v>
      </c>
      <c r="E158">
        <v>1.236461</v>
      </c>
      <c r="F158">
        <v>1.261193</v>
      </c>
      <c r="G158">
        <v>1.286416</v>
      </c>
    </row>
    <row r="159" spans="1:7" x14ac:dyDescent="0.3">
      <c r="A159" t="s">
        <v>518</v>
      </c>
      <c r="B159" t="s">
        <v>434</v>
      </c>
      <c r="D159" t="s">
        <v>434</v>
      </c>
      <c r="E159" t="s">
        <v>434</v>
      </c>
      <c r="F159">
        <v>9.5038029999999996</v>
      </c>
      <c r="G159">
        <v>9.693873</v>
      </c>
    </row>
    <row r="160" spans="1:7" x14ac:dyDescent="0.3">
      <c r="A160" t="s">
        <v>519</v>
      </c>
      <c r="B160" t="s">
        <v>434</v>
      </c>
      <c r="D160" t="s">
        <v>434</v>
      </c>
      <c r="E160" t="s">
        <v>434</v>
      </c>
      <c r="F160" t="s">
        <v>434</v>
      </c>
      <c r="G160">
        <v>-2.7270989999999999</v>
      </c>
    </row>
    <row r="161" spans="1:7" x14ac:dyDescent="0.3">
      <c r="A161" t="s">
        <v>520</v>
      </c>
      <c r="B161" t="s">
        <v>434</v>
      </c>
      <c r="D161" t="s">
        <v>434</v>
      </c>
      <c r="E161" t="s">
        <v>434</v>
      </c>
      <c r="F161">
        <v>0.52549699999999999</v>
      </c>
      <c r="G161">
        <v>0.53600700000000001</v>
      </c>
    </row>
    <row r="162" spans="1:7" x14ac:dyDescent="0.3">
      <c r="A162" t="s">
        <v>521</v>
      </c>
      <c r="B162" t="s">
        <v>434</v>
      </c>
      <c r="C162">
        <v>-0.149034</v>
      </c>
      <c r="D162">
        <v>-0.15351000000000001</v>
      </c>
      <c r="E162">
        <v>-0.15649099999999999</v>
      </c>
      <c r="F162">
        <v>-0.15957399999999999</v>
      </c>
      <c r="G162">
        <v>-0.16276599999999999</v>
      </c>
    </row>
    <row r="163" spans="1:7" x14ac:dyDescent="0.3">
      <c r="A163" t="s">
        <v>522</v>
      </c>
      <c r="B163" t="s">
        <v>434</v>
      </c>
      <c r="D163">
        <v>0.59040199999999998</v>
      </c>
      <c r="E163">
        <v>0.60182199999999997</v>
      </c>
      <c r="F163">
        <v>0.61069899999999999</v>
      </c>
      <c r="G163">
        <v>2.820011</v>
      </c>
    </row>
    <row r="164" spans="1:7" x14ac:dyDescent="0.3">
      <c r="A164" t="s">
        <v>523</v>
      </c>
      <c r="B164" t="s">
        <v>434</v>
      </c>
      <c r="D164">
        <v>0.99729699999999999</v>
      </c>
      <c r="E164">
        <v>1.0172760000000001</v>
      </c>
      <c r="F164">
        <v>1.017687</v>
      </c>
      <c r="G164">
        <v>1.0343629999999999</v>
      </c>
    </row>
    <row r="165" spans="1:7" x14ac:dyDescent="0.3">
      <c r="A165" t="s">
        <v>524</v>
      </c>
      <c r="B165" t="s">
        <v>434</v>
      </c>
      <c r="D165" t="s">
        <v>434</v>
      </c>
      <c r="E165" t="s">
        <v>434</v>
      </c>
      <c r="F165">
        <v>0.51418299999999995</v>
      </c>
      <c r="G165">
        <v>0.265098</v>
      </c>
    </row>
    <row r="166" spans="1:7" x14ac:dyDescent="0.3">
      <c r="A166" t="s">
        <v>525</v>
      </c>
      <c r="B166" t="s">
        <v>434</v>
      </c>
      <c r="D166" t="s">
        <v>434</v>
      </c>
      <c r="E166" t="s">
        <v>434</v>
      </c>
      <c r="F166" t="s">
        <v>434</v>
      </c>
      <c r="G166">
        <v>2.4366840000000001</v>
      </c>
    </row>
    <row r="167" spans="1:7" x14ac:dyDescent="0.3">
      <c r="A167" t="s">
        <v>526</v>
      </c>
      <c r="B167" t="s">
        <v>434</v>
      </c>
      <c r="D167">
        <v>0.237264</v>
      </c>
    </row>
    <row r="168" spans="1:7" x14ac:dyDescent="0.3">
      <c r="A168" t="s">
        <v>130</v>
      </c>
      <c r="B168">
        <v>0.51060099999999997</v>
      </c>
      <c r="C168">
        <v>0.129859</v>
      </c>
      <c r="D168">
        <v>0.13198799999999999</v>
      </c>
      <c r="E168">
        <v>0.13464200000000001</v>
      </c>
      <c r="F168">
        <v>0.137379</v>
      </c>
      <c r="G168">
        <v>0.140129</v>
      </c>
    </row>
    <row r="169" spans="1:7" x14ac:dyDescent="0.3">
      <c r="A169" t="s">
        <v>131</v>
      </c>
      <c r="B169">
        <v>1.8419000000000001E-2</v>
      </c>
      <c r="C169">
        <v>1.9158000000000001E-2</v>
      </c>
      <c r="D169">
        <v>1.9564000000000002E-2</v>
      </c>
      <c r="E169">
        <v>1.9954E-2</v>
      </c>
      <c r="F169">
        <v>2.0353E-2</v>
      </c>
      <c r="G169">
        <v>2.0759E-2</v>
      </c>
    </row>
    <row r="170" spans="1:7" x14ac:dyDescent="0.3">
      <c r="A170" t="s">
        <v>527</v>
      </c>
      <c r="B170" t="s">
        <v>434</v>
      </c>
      <c r="D170">
        <v>-0.49996400000000002</v>
      </c>
      <c r="E170">
        <v>-0.51195299999999999</v>
      </c>
      <c r="F170">
        <v>-0.51665499999999998</v>
      </c>
      <c r="G170">
        <v>-0.52435600000000004</v>
      </c>
    </row>
    <row r="171" spans="1:7" x14ac:dyDescent="0.3">
      <c r="A171" t="s">
        <v>528</v>
      </c>
      <c r="B171" t="s">
        <v>434</v>
      </c>
      <c r="D171" t="s">
        <v>434</v>
      </c>
      <c r="E171" t="s">
        <v>434</v>
      </c>
      <c r="F171">
        <v>0.81963299999999994</v>
      </c>
      <c r="G171">
        <v>0.83602600000000005</v>
      </c>
    </row>
    <row r="172" spans="1:7" x14ac:dyDescent="0.3">
      <c r="A172" t="s">
        <v>132</v>
      </c>
      <c r="B172">
        <v>-1.9375E-2</v>
      </c>
      <c r="C172">
        <v>-2.0052E-2</v>
      </c>
      <c r="D172">
        <v>-2.0589E-2</v>
      </c>
      <c r="E172">
        <v>-2.1000000000000001E-2</v>
      </c>
      <c r="F172">
        <v>-2.1420999999999999E-2</v>
      </c>
      <c r="G172">
        <v>-2.1850000000000001E-2</v>
      </c>
    </row>
    <row r="173" spans="1:7" x14ac:dyDescent="0.3">
      <c r="A173" t="s">
        <v>133</v>
      </c>
      <c r="B173">
        <v>5.2607359999999996</v>
      </c>
      <c r="C173">
        <v>5.9577590000000002</v>
      </c>
      <c r="D173">
        <v>2.132663</v>
      </c>
      <c r="E173">
        <v>2.1751459999999998</v>
      </c>
      <c r="F173">
        <v>2.2186530000000002</v>
      </c>
      <c r="G173">
        <v>2.2630249999999998</v>
      </c>
    </row>
    <row r="174" spans="1:7" x14ac:dyDescent="0.3">
      <c r="A174" t="s">
        <v>152</v>
      </c>
      <c r="B174">
        <v>8.6520360000000007</v>
      </c>
      <c r="C174">
        <v>5.115075</v>
      </c>
      <c r="D174">
        <v>3.1088629999999999</v>
      </c>
      <c r="E174">
        <v>3.1707909999999999</v>
      </c>
      <c r="F174">
        <v>3.234213</v>
      </c>
      <c r="G174">
        <v>3.2988949999999999</v>
      </c>
    </row>
    <row r="175" spans="1:7" x14ac:dyDescent="0.3">
      <c r="A175" t="s">
        <v>529</v>
      </c>
      <c r="B175" t="s">
        <v>434</v>
      </c>
      <c r="D175" t="s">
        <v>434</v>
      </c>
      <c r="E175">
        <v>3.711624</v>
      </c>
      <c r="F175">
        <v>3.7858640000000001</v>
      </c>
      <c r="G175">
        <v>3.8615789999999999</v>
      </c>
    </row>
    <row r="176" spans="1:7" x14ac:dyDescent="0.3">
      <c r="A176" t="s">
        <v>530</v>
      </c>
      <c r="B176" t="s">
        <v>434</v>
      </c>
      <c r="D176" t="s">
        <v>434</v>
      </c>
      <c r="E176" t="s">
        <v>434</v>
      </c>
      <c r="F176">
        <v>3.9937770000000001</v>
      </c>
      <c r="G176">
        <v>4.0736499999999998</v>
      </c>
    </row>
    <row r="177" spans="1:7" x14ac:dyDescent="0.3">
      <c r="A177" t="s">
        <v>157</v>
      </c>
      <c r="B177">
        <v>0.53949000000000003</v>
      </c>
      <c r="D177">
        <v>0.57306299999999999</v>
      </c>
      <c r="E177">
        <v>0.58447899999999997</v>
      </c>
      <c r="F177">
        <v>0.59616899999999995</v>
      </c>
      <c r="G177">
        <v>0.60809199999999997</v>
      </c>
    </row>
    <row r="178" spans="1:7" x14ac:dyDescent="0.3">
      <c r="A178" t="s">
        <v>153</v>
      </c>
      <c r="B178">
        <v>9.3224000000000001E-2</v>
      </c>
      <c r="C178">
        <v>8.9438000000000004E-2</v>
      </c>
      <c r="D178">
        <v>1.025711</v>
      </c>
      <c r="E178">
        <v>1.045803</v>
      </c>
      <c r="F178">
        <v>1.063561</v>
      </c>
      <c r="G178">
        <v>3.28193</v>
      </c>
    </row>
    <row r="179" spans="1:7" x14ac:dyDescent="0.3">
      <c r="A179" t="s">
        <v>531</v>
      </c>
      <c r="B179" t="s">
        <v>434</v>
      </c>
      <c r="D179">
        <v>-7.4096999999999996E-2</v>
      </c>
      <c r="E179">
        <v>-7.7818999999999999E-2</v>
      </c>
      <c r="F179">
        <v>-8.1304000000000001E-2</v>
      </c>
      <c r="G179">
        <v>-8.2222000000000003E-2</v>
      </c>
    </row>
    <row r="180" spans="1:7" x14ac:dyDescent="0.3">
      <c r="A180" t="s">
        <v>532</v>
      </c>
      <c r="B180" t="s">
        <v>434</v>
      </c>
      <c r="D180" t="s">
        <v>434</v>
      </c>
      <c r="E180" t="s">
        <v>434</v>
      </c>
      <c r="F180">
        <v>5.4276350000000004</v>
      </c>
      <c r="G180">
        <v>5.5361840000000004</v>
      </c>
    </row>
    <row r="181" spans="1:7" x14ac:dyDescent="0.3">
      <c r="A181" t="s">
        <v>134</v>
      </c>
      <c r="B181">
        <v>-0.22189999999999999</v>
      </c>
      <c r="C181">
        <v>-0.22917100000000001</v>
      </c>
      <c r="D181">
        <v>-0.23650099999999999</v>
      </c>
      <c r="E181">
        <v>-0.24125099999999999</v>
      </c>
      <c r="F181">
        <v>-0.246526</v>
      </c>
      <c r="G181">
        <v>-0.25143799999999999</v>
      </c>
    </row>
    <row r="182" spans="1:7" x14ac:dyDescent="0.3">
      <c r="A182" t="s">
        <v>135</v>
      </c>
      <c r="B182">
        <v>0.338949</v>
      </c>
      <c r="C182">
        <v>0.34809899999999999</v>
      </c>
      <c r="D182">
        <v>0.361236</v>
      </c>
      <c r="E182">
        <v>0.36820399999999998</v>
      </c>
      <c r="F182">
        <v>0.37688899999999997</v>
      </c>
      <c r="G182">
        <v>0.38509700000000002</v>
      </c>
    </row>
    <row r="183" spans="1:7" x14ac:dyDescent="0.3">
      <c r="A183" t="s">
        <v>533</v>
      </c>
      <c r="B183" t="s">
        <v>434</v>
      </c>
      <c r="D183" t="s">
        <v>434</v>
      </c>
      <c r="E183">
        <v>2.496019</v>
      </c>
      <c r="F183">
        <v>2.545944</v>
      </c>
      <c r="G183">
        <v>2.5968619999999998</v>
      </c>
    </row>
    <row r="184" spans="1:7" x14ac:dyDescent="0.3">
      <c r="A184" t="s">
        <v>158</v>
      </c>
      <c r="B184">
        <v>1.2753099999999999</v>
      </c>
      <c r="C184">
        <v>1.3194330000000001</v>
      </c>
      <c r="D184">
        <v>1.3546750000000001</v>
      </c>
      <c r="E184">
        <v>1.3816600000000001</v>
      </c>
      <c r="F184">
        <v>1.4092960000000001</v>
      </c>
      <c r="G184">
        <v>1.437481</v>
      </c>
    </row>
    <row r="185" spans="1:7" x14ac:dyDescent="0.3">
      <c r="A185" t="s">
        <v>534</v>
      </c>
      <c r="B185" t="s">
        <v>434</v>
      </c>
      <c r="D185" t="s">
        <v>434</v>
      </c>
      <c r="E185" t="s">
        <v>434</v>
      </c>
      <c r="F185" t="s">
        <v>434</v>
      </c>
      <c r="G185">
        <v>85.748707999999993</v>
      </c>
    </row>
    <row r="186" spans="1:7" x14ac:dyDescent="0.3">
      <c r="A186" t="s">
        <v>159</v>
      </c>
      <c r="B186">
        <v>3.7613460000000001</v>
      </c>
      <c r="C186">
        <v>2.765717</v>
      </c>
      <c r="D186">
        <v>2.823455</v>
      </c>
      <c r="E186">
        <v>2.8796979999999999</v>
      </c>
      <c r="F186">
        <v>2.937297</v>
      </c>
      <c r="G186">
        <v>2.996041</v>
      </c>
    </row>
    <row r="187" spans="1:7" x14ac:dyDescent="0.3">
      <c r="A187" t="s">
        <v>136</v>
      </c>
      <c r="B187">
        <v>-9.4295000000000004E-2</v>
      </c>
      <c r="C187">
        <v>-0.23925299999999999</v>
      </c>
      <c r="D187">
        <v>-3.8639E-2</v>
      </c>
      <c r="E187">
        <v>-4.1132000000000002E-2</v>
      </c>
      <c r="F187">
        <v>7.0875999999999995E-2</v>
      </c>
      <c r="G187">
        <v>8.0506999999999995E-2</v>
      </c>
    </row>
    <row r="188" spans="1:7" x14ac:dyDescent="0.3">
      <c r="A188" t="s">
        <v>137</v>
      </c>
      <c r="B188">
        <v>2.1348400000000001</v>
      </c>
      <c r="C188">
        <v>1.3590519999999999</v>
      </c>
      <c r="D188">
        <v>1.387424</v>
      </c>
      <c r="E188">
        <v>1.415062</v>
      </c>
      <c r="F188">
        <v>1.4433659999999999</v>
      </c>
      <c r="G188">
        <v>1.472232</v>
      </c>
    </row>
    <row r="189" spans="1:7" x14ac:dyDescent="0.3">
      <c r="A189" t="s">
        <v>535</v>
      </c>
      <c r="B189" t="s">
        <v>434</v>
      </c>
      <c r="C189">
        <v>3.5218989999999999</v>
      </c>
      <c r="D189">
        <v>3.5954229999999998</v>
      </c>
      <c r="E189">
        <v>3.6670440000000002</v>
      </c>
      <c r="F189">
        <v>3.7403919999999999</v>
      </c>
      <c r="G189">
        <v>3.8151969999999999</v>
      </c>
    </row>
    <row r="190" spans="1:7" x14ac:dyDescent="0.3">
      <c r="A190" t="s">
        <v>138</v>
      </c>
      <c r="B190">
        <v>1.341262</v>
      </c>
      <c r="C190">
        <v>1.3898429999999999</v>
      </c>
      <c r="D190">
        <v>1.1561870000000001</v>
      </c>
      <c r="E190">
        <v>1.1792180000000001</v>
      </c>
      <c r="F190">
        <v>1.2028049999999999</v>
      </c>
      <c r="G190">
        <v>1.2268600000000001</v>
      </c>
    </row>
    <row r="191" spans="1:7" x14ac:dyDescent="0.3">
      <c r="A191" t="s">
        <v>536</v>
      </c>
      <c r="B191" t="s">
        <v>434</v>
      </c>
      <c r="C191">
        <v>2.5482230000000001</v>
      </c>
      <c r="D191">
        <v>0.115619</v>
      </c>
      <c r="E191">
        <v>0.117922</v>
      </c>
      <c r="F191">
        <v>0.12028</v>
      </c>
      <c r="G191">
        <v>0.122686</v>
      </c>
    </row>
    <row r="192" spans="1:7" x14ac:dyDescent="0.3">
      <c r="A192" t="s">
        <v>537</v>
      </c>
      <c r="B192" t="s">
        <v>434</v>
      </c>
      <c r="D192" t="s">
        <v>434</v>
      </c>
      <c r="E192" t="s">
        <v>434</v>
      </c>
      <c r="F192">
        <v>3.1529820000000002</v>
      </c>
      <c r="G192">
        <v>3.21604</v>
      </c>
    </row>
    <row r="193" spans="1:7" x14ac:dyDescent="0.3">
      <c r="A193" t="s">
        <v>538</v>
      </c>
      <c r="B193" t="s">
        <v>434</v>
      </c>
      <c r="D193" t="s">
        <v>434</v>
      </c>
      <c r="E193" t="s">
        <v>434</v>
      </c>
      <c r="F193">
        <v>4.6243730000000003</v>
      </c>
      <c r="G193">
        <v>4.7168580000000002</v>
      </c>
    </row>
    <row r="194" spans="1:7" x14ac:dyDescent="0.3">
      <c r="A194" t="s">
        <v>539</v>
      </c>
      <c r="B194" t="s">
        <v>434</v>
      </c>
      <c r="D194" t="s">
        <v>434</v>
      </c>
      <c r="E194" t="s">
        <v>434</v>
      </c>
      <c r="F194" t="s">
        <v>434</v>
      </c>
      <c r="G194">
        <v>10.140864000000001</v>
      </c>
    </row>
    <row r="195" spans="1:7" x14ac:dyDescent="0.3">
      <c r="A195" t="s">
        <v>540</v>
      </c>
      <c r="B195" t="s">
        <v>434</v>
      </c>
      <c r="D195" t="s">
        <v>434</v>
      </c>
      <c r="E195" t="s">
        <v>434</v>
      </c>
      <c r="F195">
        <v>-2.9797349999999998</v>
      </c>
      <c r="G195">
        <v>-3.0401959999999999</v>
      </c>
    </row>
    <row r="196" spans="1:7" x14ac:dyDescent="0.3">
      <c r="A196" t="s">
        <v>541</v>
      </c>
      <c r="B196" t="s">
        <v>434</v>
      </c>
      <c r="D196" t="s">
        <v>434</v>
      </c>
      <c r="E196" t="s">
        <v>434</v>
      </c>
      <c r="F196" t="s">
        <v>434</v>
      </c>
      <c r="G196">
        <v>1.286416</v>
      </c>
    </row>
    <row r="197" spans="1:7" x14ac:dyDescent="0.3">
      <c r="A197" t="s">
        <v>139</v>
      </c>
      <c r="B197">
        <v>0.43532399999999999</v>
      </c>
      <c r="C197">
        <v>0.453017</v>
      </c>
      <c r="D197">
        <v>0.46247500000000002</v>
      </c>
      <c r="E197">
        <v>0.47168700000000002</v>
      </c>
      <c r="F197">
        <v>0.48112199999999999</v>
      </c>
      <c r="G197">
        <v>0.49074400000000001</v>
      </c>
    </row>
    <row r="198" spans="1:7" x14ac:dyDescent="0.3">
      <c r="A198" t="s">
        <v>542</v>
      </c>
      <c r="B198" t="s">
        <v>434</v>
      </c>
      <c r="D198" t="s">
        <v>434</v>
      </c>
      <c r="E198" t="s">
        <v>434</v>
      </c>
      <c r="F198" t="s">
        <v>434</v>
      </c>
      <c r="G198">
        <v>0.85651600000000006</v>
      </c>
    </row>
    <row r="199" spans="1:7" x14ac:dyDescent="0.3">
      <c r="A199" t="s">
        <v>140</v>
      </c>
      <c r="B199">
        <v>0.13239699999999999</v>
      </c>
      <c r="C199">
        <v>0.13775999999999999</v>
      </c>
      <c r="D199">
        <v>0.14063600000000001</v>
      </c>
      <c r="E199">
        <v>0.14343800000000001</v>
      </c>
      <c r="F199">
        <v>0.14630699999999999</v>
      </c>
      <c r="G199">
        <v>0.149233</v>
      </c>
    </row>
    <row r="200" spans="1:7" x14ac:dyDescent="0.3">
      <c r="A200" t="s">
        <v>141</v>
      </c>
      <c r="B200">
        <v>0.37512400000000001</v>
      </c>
      <c r="C200">
        <v>0.39032099999999997</v>
      </c>
      <c r="D200" t="s">
        <v>434</v>
      </c>
      <c r="E200" t="s">
        <v>434</v>
      </c>
      <c r="F200" t="s">
        <v>434</v>
      </c>
      <c r="G200" t="s">
        <v>434</v>
      </c>
    </row>
    <row r="201" spans="1:7" x14ac:dyDescent="0.3">
      <c r="A201" t="s">
        <v>543</v>
      </c>
      <c r="B201" t="s">
        <v>434</v>
      </c>
      <c r="C201">
        <v>0.14548800000000001</v>
      </c>
      <c r="D201" t="s">
        <v>434</v>
      </c>
      <c r="E201" t="s">
        <v>434</v>
      </c>
      <c r="F201" t="s">
        <v>434</v>
      </c>
      <c r="G201">
        <v>0.165551</v>
      </c>
    </row>
  </sheetData>
  <pageMargins left="0.7" right="0.7" top="0.75" bottom="0.75" header="0.3" footer="0.3"/>
  <headerFooter>
    <oddHeader>&amp;L&amp;"Poppins"&amp;12&amp;KFF00FF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8436-D611-4937-8B7B-C12268700792}">
  <sheetPr codeName="Sheet5">
    <tabColor rgb="FF92D050"/>
  </sheetPr>
  <dimension ref="A1:K8"/>
  <sheetViews>
    <sheetView workbookViewId="0">
      <selection activeCell="K6" sqref="K6:K7"/>
    </sheetView>
  </sheetViews>
  <sheetFormatPr defaultColWidth="0" defaultRowHeight="14.4" zeroHeight="1" x14ac:dyDescent="0.3"/>
  <cols>
    <col min="1" max="1" width="10" bestFit="1" customWidth="1"/>
    <col min="2" max="2" width="10.109375" customWidth="1"/>
    <col min="3" max="3" width="14.77734375" bestFit="1" customWidth="1"/>
    <col min="4" max="4" width="16.88671875" bestFit="1" customWidth="1"/>
    <col min="5" max="5" width="9" bestFit="1" customWidth="1"/>
    <col min="6" max="6" width="1.6640625" customWidth="1"/>
    <col min="7" max="7" width="10" bestFit="1" customWidth="1"/>
    <col min="8" max="8" width="7.21875" bestFit="1" customWidth="1"/>
    <col min="9" max="9" width="14.77734375" bestFit="1" customWidth="1"/>
    <col min="10" max="10" width="16.88671875" bestFit="1" customWidth="1"/>
    <col min="11" max="11" width="9" bestFit="1" customWidth="1"/>
    <col min="12" max="12" width="8.88671875" hidden="1" customWidth="1"/>
    <col min="13" max="16384" width="8.88671875" hidden="1"/>
  </cols>
  <sheetData>
    <row r="1" spans="1:11" x14ac:dyDescent="0.3">
      <c r="A1" t="s">
        <v>176</v>
      </c>
      <c r="B1" t="s">
        <v>168</v>
      </c>
      <c r="C1" t="s">
        <v>51</v>
      </c>
      <c r="D1" t="s">
        <v>174</v>
      </c>
      <c r="E1" t="s">
        <v>173</v>
      </c>
      <c r="F1" s="20"/>
      <c r="G1" t="s">
        <v>176</v>
      </c>
      <c r="H1" t="s">
        <v>168</v>
      </c>
      <c r="I1" t="s">
        <v>51</v>
      </c>
      <c r="J1" t="s">
        <v>174</v>
      </c>
      <c r="K1" t="s">
        <v>173</v>
      </c>
    </row>
    <row r="2" spans="1:11" x14ac:dyDescent="0.3">
      <c r="A2" t="s">
        <v>177</v>
      </c>
      <c r="B2">
        <v>132</v>
      </c>
      <c r="C2" s="17" t="s">
        <v>53</v>
      </c>
      <c r="D2" s="17" t="str">
        <f>B2&amp;C2</f>
        <v>132No Redundancy</v>
      </c>
      <c r="E2">
        <v>0.40617799999999998</v>
      </c>
      <c r="F2" s="20"/>
      <c r="G2" t="s">
        <v>175</v>
      </c>
      <c r="H2">
        <v>132</v>
      </c>
      <c r="I2" s="17" t="s">
        <v>53</v>
      </c>
      <c r="J2" s="17" t="str">
        <f>H2&amp;I2</f>
        <v>132No Redundancy</v>
      </c>
      <c r="K2">
        <v>0</v>
      </c>
    </row>
    <row r="3" spans="1:11" x14ac:dyDescent="0.3">
      <c r="A3" t="s">
        <v>177</v>
      </c>
      <c r="B3">
        <v>132</v>
      </c>
      <c r="C3" s="17" t="s">
        <v>52</v>
      </c>
      <c r="D3" s="17" t="str">
        <f t="shared" ref="D3:D7" si="0">B3&amp;C3</f>
        <v>132Redundancy</v>
      </c>
      <c r="E3">
        <v>0.85813399999999995</v>
      </c>
      <c r="F3" s="20"/>
      <c r="G3" t="s">
        <v>175</v>
      </c>
      <c r="H3">
        <v>132</v>
      </c>
      <c r="I3" s="17" t="s">
        <v>52</v>
      </c>
      <c r="J3" s="17" t="str">
        <f t="shared" ref="J3:J7" si="1">H3&amp;I3</f>
        <v>132Redundancy</v>
      </c>
      <c r="K3">
        <v>0</v>
      </c>
    </row>
    <row r="4" spans="1:11" x14ac:dyDescent="0.3">
      <c r="A4" t="s">
        <v>177</v>
      </c>
      <c r="B4">
        <v>275</v>
      </c>
      <c r="C4" s="17" t="s">
        <v>53</v>
      </c>
      <c r="D4" s="17" t="str">
        <f t="shared" si="0"/>
        <v>275No Redundancy</v>
      </c>
      <c r="E4">
        <v>0.16783100000000001</v>
      </c>
      <c r="F4" s="20"/>
      <c r="G4" t="s">
        <v>175</v>
      </c>
      <c r="H4">
        <v>275</v>
      </c>
      <c r="I4" s="17" t="s">
        <v>53</v>
      </c>
      <c r="J4" s="17" t="str">
        <f t="shared" si="1"/>
        <v>275No Redundancy</v>
      </c>
      <c r="K4">
        <v>0.51055200000000001</v>
      </c>
    </row>
    <row r="5" spans="1:11" x14ac:dyDescent="0.3">
      <c r="A5" t="s">
        <v>177</v>
      </c>
      <c r="B5">
        <v>275</v>
      </c>
      <c r="C5" s="17" t="s">
        <v>52</v>
      </c>
      <c r="D5" s="17" t="str">
        <f t="shared" si="0"/>
        <v>275Redundancy</v>
      </c>
      <c r="E5">
        <v>0.37215799999999999</v>
      </c>
      <c r="F5" s="20"/>
      <c r="G5" t="s">
        <v>175</v>
      </c>
      <c r="H5">
        <v>275</v>
      </c>
      <c r="I5" s="17" t="s">
        <v>52</v>
      </c>
      <c r="J5" s="17" t="str">
        <f t="shared" si="1"/>
        <v>275Redundancy</v>
      </c>
      <c r="K5">
        <v>0.78081299999999998</v>
      </c>
    </row>
    <row r="6" spans="1:11" x14ac:dyDescent="0.3">
      <c r="A6" t="s">
        <v>177</v>
      </c>
      <c r="B6">
        <v>400</v>
      </c>
      <c r="C6" s="17" t="s">
        <v>53</v>
      </c>
      <c r="D6" s="17" t="str">
        <f t="shared" si="0"/>
        <v>400No Redundancy</v>
      </c>
      <c r="E6">
        <v>0.122333</v>
      </c>
      <c r="F6" s="20"/>
      <c r="G6" t="s">
        <v>175</v>
      </c>
      <c r="H6">
        <v>400</v>
      </c>
      <c r="I6" s="17" t="s">
        <v>53</v>
      </c>
      <c r="J6" s="17" t="str">
        <f t="shared" si="1"/>
        <v>400No Redundancy</v>
      </c>
      <c r="K6">
        <v>0.35605300000000001</v>
      </c>
    </row>
    <row r="7" spans="1:11" x14ac:dyDescent="0.3">
      <c r="A7" t="s">
        <v>177</v>
      </c>
      <c r="B7">
        <v>400</v>
      </c>
      <c r="C7" s="17" t="s">
        <v>52</v>
      </c>
      <c r="D7" s="17" t="str">
        <f t="shared" si="0"/>
        <v>400Redundancy</v>
      </c>
      <c r="E7">
        <v>0.25939699999999999</v>
      </c>
      <c r="F7" s="20"/>
      <c r="G7" t="s">
        <v>175</v>
      </c>
      <c r="H7">
        <v>400</v>
      </c>
      <c r="I7" s="17" t="s">
        <v>52</v>
      </c>
      <c r="J7" s="17" t="str">
        <f t="shared" si="1"/>
        <v>400Redundancy</v>
      </c>
      <c r="K7">
        <v>0.53352599999999994</v>
      </c>
    </row>
    <row r="8" spans="1:11" hidden="1" x14ac:dyDescent="0.3">
      <c r="F8" s="20"/>
    </row>
  </sheetData>
  <pageMargins left="0.7" right="0.7" top="0.75" bottom="0.75" header="0.3" footer="0.3"/>
  <headerFooter>
    <oddHeader>&amp;L&amp;"Poppins"&amp;12&amp;KFF00FF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3F87-7B72-47CC-8A07-B9664E9439DC}">
  <sheetPr codeName="Sheet6">
    <tabColor rgb="FF92D050"/>
  </sheetPr>
  <dimension ref="A1:S38"/>
  <sheetViews>
    <sheetView workbookViewId="0">
      <selection activeCell="E4" sqref="E4:G38"/>
    </sheetView>
  </sheetViews>
  <sheetFormatPr defaultColWidth="8.88671875" defaultRowHeight="14.4" x14ac:dyDescent="0.3"/>
  <cols>
    <col min="1" max="1" width="19.5546875" bestFit="1" customWidth="1"/>
    <col min="2" max="2" width="10" bestFit="1" customWidth="1"/>
    <col min="3" max="4" width="8.88671875" customWidth="1"/>
  </cols>
  <sheetData>
    <row r="1" spans="1:19" x14ac:dyDescent="0.3">
      <c r="B1">
        <v>1</v>
      </c>
      <c r="C1">
        <v>2</v>
      </c>
      <c r="D1">
        <v>3</v>
      </c>
      <c r="E1">
        <v>4</v>
      </c>
      <c r="F1">
        <v>5</v>
      </c>
      <c r="G1">
        <v>6</v>
      </c>
      <c r="H1">
        <v>7</v>
      </c>
      <c r="I1">
        <v>8</v>
      </c>
      <c r="J1">
        <v>9</v>
      </c>
      <c r="K1">
        <v>10</v>
      </c>
      <c r="L1">
        <v>11</v>
      </c>
      <c r="M1">
        <v>12</v>
      </c>
      <c r="N1">
        <v>13</v>
      </c>
      <c r="O1">
        <v>14</v>
      </c>
      <c r="P1">
        <v>15</v>
      </c>
      <c r="Q1">
        <v>16</v>
      </c>
      <c r="R1">
        <v>17</v>
      </c>
      <c r="S1">
        <v>18</v>
      </c>
    </row>
    <row r="2" spans="1:19" x14ac:dyDescent="0.3">
      <c r="B2" s="79" t="s">
        <v>428</v>
      </c>
      <c r="C2" s="79"/>
      <c r="D2" s="79"/>
      <c r="E2" s="79" t="s">
        <v>427</v>
      </c>
      <c r="F2" s="79"/>
      <c r="G2" s="79"/>
      <c r="H2" s="79" t="s">
        <v>429</v>
      </c>
      <c r="I2" s="79"/>
      <c r="J2" s="79"/>
      <c r="K2" s="79" t="s">
        <v>430</v>
      </c>
      <c r="L2" s="79"/>
      <c r="M2" s="79"/>
      <c r="N2" s="79" t="s">
        <v>431</v>
      </c>
      <c r="O2" s="79"/>
      <c r="P2" s="79"/>
      <c r="Q2" s="79" t="s">
        <v>432</v>
      </c>
      <c r="R2" s="79"/>
      <c r="S2" s="79"/>
    </row>
    <row r="3" spans="1:19" x14ac:dyDescent="0.3">
      <c r="A3" t="s">
        <v>180</v>
      </c>
      <c r="B3" t="s">
        <v>213</v>
      </c>
      <c r="C3" t="s">
        <v>214</v>
      </c>
      <c r="D3" t="s">
        <v>215</v>
      </c>
      <c r="E3" t="s">
        <v>213</v>
      </c>
      <c r="F3" t="s">
        <v>214</v>
      </c>
      <c r="G3" t="s">
        <v>215</v>
      </c>
      <c r="H3" t="s">
        <v>213</v>
      </c>
      <c r="I3" t="s">
        <v>214</v>
      </c>
      <c r="J3" t="s">
        <v>215</v>
      </c>
      <c r="K3" t="s">
        <v>213</v>
      </c>
      <c r="L3" t="s">
        <v>214</v>
      </c>
      <c r="M3" t="s">
        <v>215</v>
      </c>
      <c r="N3" t="s">
        <v>213</v>
      </c>
      <c r="O3" t="s">
        <v>214</v>
      </c>
      <c r="P3" t="s">
        <v>215</v>
      </c>
      <c r="Q3" t="s">
        <v>213</v>
      </c>
      <c r="R3" t="s">
        <v>214</v>
      </c>
      <c r="S3" t="s">
        <v>215</v>
      </c>
    </row>
    <row r="4" spans="1:19" x14ac:dyDescent="0.3">
      <c r="A4" t="s">
        <v>181</v>
      </c>
      <c r="B4">
        <v>11.656304</v>
      </c>
      <c r="C4">
        <v>61.579655000000002</v>
      </c>
      <c r="D4">
        <v>1.529107</v>
      </c>
      <c r="E4">
        <v>11.800544</v>
      </c>
      <c r="F4">
        <v>62.353306000000003</v>
      </c>
      <c r="G4">
        <v>1.5483180000000001</v>
      </c>
      <c r="H4">
        <v>11.895511000000001</v>
      </c>
      <c r="I4">
        <v>63.321866999999997</v>
      </c>
      <c r="J4">
        <v>1.5723689999999999</v>
      </c>
      <c r="K4">
        <v>12.133497</v>
      </c>
      <c r="L4">
        <v>64.588708999999994</v>
      </c>
      <c r="M4">
        <v>1.603826</v>
      </c>
      <c r="N4">
        <v>12.376067000000001</v>
      </c>
      <c r="O4">
        <v>65.879951000000005</v>
      </c>
      <c r="P4">
        <v>1.6358900000000001</v>
      </c>
      <c r="Q4">
        <v>12.641692000000001</v>
      </c>
      <c r="R4">
        <v>67.293920999999997</v>
      </c>
      <c r="S4">
        <v>1.671001</v>
      </c>
    </row>
    <row r="5" spans="1:19" x14ac:dyDescent="0.3">
      <c r="A5" t="s">
        <v>182</v>
      </c>
      <c r="B5">
        <v>9.3896470000000001</v>
      </c>
      <c r="C5">
        <v>25.744817000000001</v>
      </c>
      <c r="D5">
        <v>0</v>
      </c>
      <c r="E5">
        <v>10.338561</v>
      </c>
      <c r="F5">
        <v>28.173956</v>
      </c>
      <c r="G5">
        <v>0</v>
      </c>
      <c r="H5">
        <v>9.9340200000000003</v>
      </c>
      <c r="I5">
        <v>27.394527</v>
      </c>
      <c r="J5">
        <v>0</v>
      </c>
      <c r="K5">
        <v>10.131898</v>
      </c>
      <c r="L5">
        <v>27.940204000000001</v>
      </c>
      <c r="M5">
        <v>0</v>
      </c>
      <c r="N5">
        <v>10.334566000000001</v>
      </c>
      <c r="O5">
        <v>28.499091</v>
      </c>
      <c r="P5">
        <v>0</v>
      </c>
      <c r="Q5">
        <v>10.566993</v>
      </c>
      <c r="R5">
        <v>29.140042999999999</v>
      </c>
      <c r="S5">
        <v>0</v>
      </c>
    </row>
    <row r="6" spans="1:19" x14ac:dyDescent="0.3">
      <c r="A6" t="s">
        <v>183</v>
      </c>
      <c r="B6">
        <v>14.584256999999999</v>
      </c>
      <c r="C6">
        <v>28.186900000000001</v>
      </c>
      <c r="D6">
        <v>0</v>
      </c>
      <c r="E6">
        <v>15.078754</v>
      </c>
      <c r="F6">
        <v>29.114438</v>
      </c>
      <c r="G6">
        <v>0</v>
      </c>
      <c r="H6">
        <v>15.247709</v>
      </c>
      <c r="I6">
        <v>29.601075000000002</v>
      </c>
      <c r="J6">
        <v>0</v>
      </c>
      <c r="K6">
        <v>15.551432</v>
      </c>
      <c r="L6">
        <v>30.190705000000001</v>
      </c>
      <c r="M6">
        <v>0</v>
      </c>
      <c r="N6">
        <v>15.862507000000001</v>
      </c>
      <c r="O6">
        <v>30.794609000000001</v>
      </c>
      <c r="P6">
        <v>0</v>
      </c>
      <c r="Q6">
        <v>16.219258</v>
      </c>
      <c r="R6">
        <v>31.487188</v>
      </c>
      <c r="S6">
        <v>0</v>
      </c>
    </row>
    <row r="7" spans="1:19" x14ac:dyDescent="0.3">
      <c r="A7" t="s">
        <v>184</v>
      </c>
      <c r="B7">
        <v>21.331779999999998</v>
      </c>
      <c r="C7">
        <v>33.469890999999997</v>
      </c>
      <c r="D7">
        <v>0</v>
      </c>
      <c r="E7">
        <v>22.039111999999999</v>
      </c>
      <c r="F7">
        <v>34.557346000000003</v>
      </c>
      <c r="G7">
        <v>0</v>
      </c>
      <c r="H7">
        <v>22.176207000000002</v>
      </c>
      <c r="I7">
        <v>34.910708999999997</v>
      </c>
      <c r="J7">
        <v>0</v>
      </c>
      <c r="K7">
        <v>22.617939</v>
      </c>
      <c r="L7">
        <v>35.606102</v>
      </c>
      <c r="M7">
        <v>0</v>
      </c>
      <c r="N7">
        <v>23.070364999999999</v>
      </c>
      <c r="O7">
        <v>36.318330000000003</v>
      </c>
      <c r="P7">
        <v>0</v>
      </c>
      <c r="Q7">
        <v>23.589223</v>
      </c>
      <c r="R7">
        <v>37.135139000000002</v>
      </c>
      <c r="S7">
        <v>0</v>
      </c>
    </row>
    <row r="8" spans="1:19" x14ac:dyDescent="0.3">
      <c r="A8" t="s">
        <v>185</v>
      </c>
      <c r="B8">
        <v>12.627454</v>
      </c>
      <c r="C8">
        <v>53.291207999999997</v>
      </c>
      <c r="D8">
        <v>0</v>
      </c>
      <c r="E8">
        <v>13.794649</v>
      </c>
      <c r="F8">
        <v>58.160449</v>
      </c>
      <c r="G8">
        <v>0</v>
      </c>
      <c r="H8">
        <v>13.889993</v>
      </c>
      <c r="I8">
        <v>58.924747000000004</v>
      </c>
      <c r="J8">
        <v>0</v>
      </c>
      <c r="K8">
        <v>14.16667</v>
      </c>
      <c r="L8">
        <v>60.098481999999997</v>
      </c>
      <c r="M8">
        <v>0</v>
      </c>
      <c r="N8">
        <v>14.450046</v>
      </c>
      <c r="O8">
        <v>61.300629999999998</v>
      </c>
      <c r="P8">
        <v>0</v>
      </c>
      <c r="Q8">
        <v>14.775031</v>
      </c>
      <c r="R8">
        <v>62.679296999999998</v>
      </c>
      <c r="S8">
        <v>0</v>
      </c>
    </row>
    <row r="9" spans="1:19" x14ac:dyDescent="0.3">
      <c r="A9" t="s">
        <v>186</v>
      </c>
      <c r="B9">
        <v>21.835961999999999</v>
      </c>
      <c r="C9">
        <v>34.535818999999996</v>
      </c>
      <c r="D9">
        <v>0</v>
      </c>
      <c r="E9">
        <v>22.714718000000001</v>
      </c>
      <c r="F9">
        <v>35.821691999999999</v>
      </c>
      <c r="G9">
        <v>0</v>
      </c>
      <c r="H9">
        <v>23.054089000000001</v>
      </c>
      <c r="I9">
        <v>36.485616999999998</v>
      </c>
      <c r="J9">
        <v>0</v>
      </c>
      <c r="K9">
        <v>23.513307999999999</v>
      </c>
      <c r="L9">
        <v>37.212381999999998</v>
      </c>
      <c r="M9">
        <v>0</v>
      </c>
      <c r="N9">
        <v>23.983644000000002</v>
      </c>
      <c r="O9">
        <v>37.956740000000003</v>
      </c>
      <c r="P9">
        <v>0</v>
      </c>
      <c r="Q9">
        <v>24.523042</v>
      </c>
      <c r="R9">
        <v>38.810395999999997</v>
      </c>
      <c r="S9">
        <v>0</v>
      </c>
    </row>
    <row r="10" spans="1:19" x14ac:dyDescent="0.3">
      <c r="A10" t="s">
        <v>187</v>
      </c>
      <c r="B10">
        <v>21.715879000000001</v>
      </c>
      <c r="C10">
        <v>50.252729000000002</v>
      </c>
      <c r="D10">
        <v>0</v>
      </c>
      <c r="E10">
        <v>21.810479000000001</v>
      </c>
      <c r="F10">
        <v>50.495911</v>
      </c>
      <c r="G10">
        <v>0</v>
      </c>
      <c r="H10">
        <v>22.388514000000001</v>
      </c>
      <c r="I10">
        <v>52.058005999999999</v>
      </c>
      <c r="J10">
        <v>0</v>
      </c>
      <c r="K10">
        <v>22.836428000000002</v>
      </c>
      <c r="L10">
        <v>53.099497999999997</v>
      </c>
      <c r="M10">
        <v>0</v>
      </c>
      <c r="N10">
        <v>23.292967999999998</v>
      </c>
      <c r="O10">
        <v>54.161051</v>
      </c>
      <c r="P10">
        <v>0</v>
      </c>
      <c r="Q10">
        <v>23.792901000000001</v>
      </c>
      <c r="R10">
        <v>55.323500000000003</v>
      </c>
      <c r="S10">
        <v>0</v>
      </c>
    </row>
    <row r="11" spans="1:19" x14ac:dyDescent="0.3">
      <c r="A11" t="s">
        <v>544</v>
      </c>
      <c r="B11">
        <v>25.366596000000001</v>
      </c>
      <c r="C11">
        <v>23.392551999999998</v>
      </c>
      <c r="D11">
        <v>4.3722019999999997</v>
      </c>
      <c r="E11">
        <v>25.748619999999999</v>
      </c>
      <c r="F11">
        <v>23.745059999999999</v>
      </c>
      <c r="G11">
        <v>4.4380879999999996</v>
      </c>
      <c r="H11">
        <v>26.189117</v>
      </c>
      <c r="I11">
        <v>24.229168000000001</v>
      </c>
      <c r="J11">
        <v>4.5285710000000003</v>
      </c>
      <c r="K11">
        <v>26.713066999999999</v>
      </c>
      <c r="L11">
        <v>24.713906000000001</v>
      </c>
      <c r="M11">
        <v>4.6191709999999997</v>
      </c>
      <c r="N11">
        <v>27.247108000000001</v>
      </c>
      <c r="O11">
        <v>25.207979999999999</v>
      </c>
      <c r="P11">
        <v>4.7115159999999996</v>
      </c>
      <c r="Q11">
        <v>27.831907999999999</v>
      </c>
      <c r="R11">
        <v>25.749015</v>
      </c>
      <c r="S11">
        <v>4.8126389999999999</v>
      </c>
    </row>
    <row r="12" spans="1:19" x14ac:dyDescent="0.3">
      <c r="A12" t="s">
        <v>545</v>
      </c>
      <c r="B12">
        <v>25.366596000000001</v>
      </c>
      <c r="C12">
        <v>23.392551999999998</v>
      </c>
      <c r="D12">
        <v>4.3722019999999997</v>
      </c>
      <c r="E12">
        <v>25.748619999999999</v>
      </c>
      <c r="F12">
        <v>23.745059999999999</v>
      </c>
      <c r="G12">
        <v>4.4380879999999996</v>
      </c>
      <c r="H12">
        <v>26.189117</v>
      </c>
      <c r="I12">
        <v>24.229168000000001</v>
      </c>
      <c r="J12">
        <v>4.5285710000000003</v>
      </c>
      <c r="K12">
        <v>26.713066999999999</v>
      </c>
      <c r="L12">
        <v>24.713906000000001</v>
      </c>
      <c r="M12">
        <v>4.6191709999999997</v>
      </c>
      <c r="N12">
        <v>27.247108000000001</v>
      </c>
      <c r="O12">
        <v>25.207979999999999</v>
      </c>
      <c r="P12">
        <v>4.7115159999999996</v>
      </c>
      <c r="Q12">
        <v>27.831907999999999</v>
      </c>
      <c r="R12">
        <v>25.749015</v>
      </c>
      <c r="S12">
        <v>4.8126389999999999</v>
      </c>
    </row>
    <row r="13" spans="1:19" x14ac:dyDescent="0.3">
      <c r="A13" t="s">
        <v>188</v>
      </c>
      <c r="B13">
        <v>27.387460000000001</v>
      </c>
      <c r="C13">
        <v>27.077490999999998</v>
      </c>
      <c r="D13">
        <v>0</v>
      </c>
      <c r="E13">
        <v>33.795163000000002</v>
      </c>
      <c r="F13">
        <v>33.246524000000001</v>
      </c>
      <c r="G13">
        <v>0</v>
      </c>
      <c r="H13">
        <v>34.404995</v>
      </c>
      <c r="I13">
        <v>33.925280000000001</v>
      </c>
      <c r="J13">
        <v>0</v>
      </c>
      <c r="K13">
        <v>35.090316000000001</v>
      </c>
      <c r="L13">
        <v>34.601044999999999</v>
      </c>
      <c r="M13">
        <v>0</v>
      </c>
      <c r="N13">
        <v>35.792225999999999</v>
      </c>
      <c r="O13">
        <v>35.293168000000001</v>
      </c>
      <c r="P13">
        <v>0</v>
      </c>
      <c r="Q13">
        <v>36.597202000000003</v>
      </c>
      <c r="R13">
        <v>36.086920999999997</v>
      </c>
      <c r="S13">
        <v>0</v>
      </c>
    </row>
    <row r="14" spans="1:19" x14ac:dyDescent="0.3">
      <c r="A14" t="s">
        <v>189</v>
      </c>
      <c r="B14">
        <v>9.7479320000000005</v>
      </c>
      <c r="C14">
        <v>34.489707000000003</v>
      </c>
      <c r="D14">
        <v>0</v>
      </c>
      <c r="E14">
        <v>12.366524999999999</v>
      </c>
      <c r="F14">
        <v>38.668860000000002</v>
      </c>
      <c r="G14">
        <v>0</v>
      </c>
      <c r="H14">
        <v>12.137036999999999</v>
      </c>
      <c r="I14">
        <v>38.278044000000001</v>
      </c>
      <c r="J14">
        <v>0</v>
      </c>
      <c r="K14">
        <v>12.378797</v>
      </c>
      <c r="L14">
        <v>39.040512999999997</v>
      </c>
      <c r="M14">
        <v>0</v>
      </c>
      <c r="N14">
        <v>12.62641</v>
      </c>
      <c r="O14">
        <v>39.821438999999998</v>
      </c>
      <c r="P14">
        <v>0</v>
      </c>
      <c r="Q14">
        <v>12.910380999999999</v>
      </c>
      <c r="R14">
        <v>40.717033000000001</v>
      </c>
      <c r="S14">
        <v>0</v>
      </c>
    </row>
    <row r="15" spans="1:19" x14ac:dyDescent="0.3">
      <c r="A15" t="s">
        <v>190</v>
      </c>
      <c r="B15">
        <v>9.7479320000000005</v>
      </c>
      <c r="C15">
        <v>34.489707000000003</v>
      </c>
      <c r="D15">
        <v>0</v>
      </c>
      <c r="E15">
        <v>12.366524999999999</v>
      </c>
      <c r="F15">
        <v>38.668860000000002</v>
      </c>
      <c r="G15">
        <v>0</v>
      </c>
      <c r="H15">
        <v>12.137036999999999</v>
      </c>
      <c r="I15">
        <v>38.278044000000001</v>
      </c>
      <c r="J15">
        <v>0</v>
      </c>
      <c r="K15">
        <v>12.378797</v>
      </c>
      <c r="L15">
        <v>39.040512999999997</v>
      </c>
      <c r="M15">
        <v>0</v>
      </c>
      <c r="N15">
        <v>12.62641</v>
      </c>
      <c r="O15">
        <v>39.821438999999998</v>
      </c>
      <c r="P15">
        <v>0</v>
      </c>
      <c r="Q15">
        <v>12.910380999999999</v>
      </c>
      <c r="R15">
        <v>40.717033000000001</v>
      </c>
      <c r="S15">
        <v>0</v>
      </c>
    </row>
    <row r="16" spans="1:19" x14ac:dyDescent="0.3">
      <c r="A16" t="s">
        <v>191</v>
      </c>
      <c r="B16">
        <v>9.7479320000000005</v>
      </c>
      <c r="C16">
        <v>34.489707000000003</v>
      </c>
      <c r="D16">
        <v>0</v>
      </c>
      <c r="E16">
        <v>12.366524999999999</v>
      </c>
      <c r="F16">
        <v>38.668860000000002</v>
      </c>
      <c r="G16">
        <v>0</v>
      </c>
      <c r="H16">
        <v>12.137036999999999</v>
      </c>
      <c r="I16">
        <v>38.278044000000001</v>
      </c>
      <c r="J16">
        <v>0</v>
      </c>
      <c r="K16">
        <v>12.378797</v>
      </c>
      <c r="L16">
        <v>39.040512999999997</v>
      </c>
      <c r="M16">
        <v>0</v>
      </c>
      <c r="N16">
        <v>12.62641</v>
      </c>
      <c r="O16">
        <v>39.821438999999998</v>
      </c>
      <c r="P16">
        <v>0</v>
      </c>
      <c r="Q16">
        <v>12.910380999999999</v>
      </c>
      <c r="R16">
        <v>40.717033000000001</v>
      </c>
      <c r="S16">
        <v>0</v>
      </c>
    </row>
    <row r="17" spans="1:19" x14ac:dyDescent="0.3">
      <c r="A17" t="s">
        <v>192</v>
      </c>
      <c r="B17">
        <v>11.047354</v>
      </c>
      <c r="C17">
        <v>37.319614000000001</v>
      </c>
      <c r="D17">
        <v>0</v>
      </c>
      <c r="E17">
        <v>11.581216</v>
      </c>
      <c r="F17">
        <v>39.257213</v>
      </c>
      <c r="G17">
        <v>0</v>
      </c>
      <c r="H17">
        <v>11.740869</v>
      </c>
      <c r="I17">
        <v>40.069262000000002</v>
      </c>
      <c r="J17">
        <v>0</v>
      </c>
      <c r="K17">
        <v>11.974738</v>
      </c>
      <c r="L17">
        <v>40.86741</v>
      </c>
      <c r="M17">
        <v>0</v>
      </c>
      <c r="N17">
        <v>12.214268000000001</v>
      </c>
      <c r="O17">
        <v>41.68488</v>
      </c>
      <c r="P17">
        <v>0</v>
      </c>
      <c r="Q17">
        <v>12.458546</v>
      </c>
      <c r="R17">
        <v>42.518552</v>
      </c>
      <c r="S17">
        <v>0</v>
      </c>
    </row>
    <row r="18" spans="1:19" x14ac:dyDescent="0.3">
      <c r="A18" t="s">
        <v>193</v>
      </c>
      <c r="B18">
        <v>11.047354</v>
      </c>
      <c r="C18">
        <v>37.319614000000001</v>
      </c>
      <c r="D18">
        <v>0</v>
      </c>
      <c r="E18">
        <v>11.581216</v>
      </c>
      <c r="F18">
        <v>39.257213</v>
      </c>
      <c r="G18">
        <v>0</v>
      </c>
      <c r="H18">
        <v>11.740869</v>
      </c>
      <c r="I18">
        <v>40.069262000000002</v>
      </c>
      <c r="J18">
        <v>0</v>
      </c>
      <c r="K18">
        <v>11.974738</v>
      </c>
      <c r="L18">
        <v>40.86741</v>
      </c>
      <c r="M18">
        <v>0</v>
      </c>
      <c r="N18">
        <v>12.214268000000001</v>
      </c>
      <c r="O18">
        <v>41.68488</v>
      </c>
      <c r="P18">
        <v>0</v>
      </c>
      <c r="Q18">
        <v>12.458546</v>
      </c>
      <c r="R18">
        <v>42.518552</v>
      </c>
      <c r="S18">
        <v>0</v>
      </c>
    </row>
    <row r="19" spans="1:19" x14ac:dyDescent="0.3">
      <c r="A19" t="s">
        <v>194</v>
      </c>
      <c r="B19">
        <v>11.047354</v>
      </c>
      <c r="C19">
        <v>37.319614000000001</v>
      </c>
      <c r="D19">
        <v>0</v>
      </c>
      <c r="E19">
        <v>11.581216</v>
      </c>
      <c r="F19">
        <v>39.257213</v>
      </c>
      <c r="G19">
        <v>0</v>
      </c>
      <c r="H19">
        <v>11.740869</v>
      </c>
      <c r="I19">
        <v>40.069262000000002</v>
      </c>
      <c r="J19">
        <v>0</v>
      </c>
      <c r="K19">
        <v>11.974738</v>
      </c>
      <c r="L19">
        <v>40.86741</v>
      </c>
      <c r="M19">
        <v>0</v>
      </c>
      <c r="N19">
        <v>12.214268000000001</v>
      </c>
      <c r="O19">
        <v>41.68488</v>
      </c>
      <c r="P19">
        <v>0</v>
      </c>
      <c r="Q19">
        <v>12.458546</v>
      </c>
      <c r="R19">
        <v>42.518552</v>
      </c>
      <c r="S19">
        <v>0</v>
      </c>
    </row>
    <row r="20" spans="1:19" x14ac:dyDescent="0.3">
      <c r="A20" t="s">
        <v>195</v>
      </c>
      <c r="B20">
        <v>16.117673</v>
      </c>
      <c r="C20">
        <v>36.979486000000001</v>
      </c>
      <c r="D20">
        <v>0</v>
      </c>
      <c r="E20">
        <v>19.350923000000002</v>
      </c>
      <c r="F20">
        <v>44.076959000000002</v>
      </c>
      <c r="G20">
        <v>0</v>
      </c>
      <c r="H20">
        <v>19.427557</v>
      </c>
      <c r="I20">
        <v>44.455534</v>
      </c>
      <c r="J20">
        <v>0</v>
      </c>
      <c r="K20">
        <v>19.814539</v>
      </c>
      <c r="L20">
        <v>45.341053000000002</v>
      </c>
      <c r="M20">
        <v>0</v>
      </c>
      <c r="N20">
        <v>20.210888000000001</v>
      </c>
      <c r="O20">
        <v>46.248009000000003</v>
      </c>
      <c r="P20">
        <v>0</v>
      </c>
      <c r="Q20">
        <v>20.665436</v>
      </c>
      <c r="R20">
        <v>47.288139000000001</v>
      </c>
      <c r="S20">
        <v>0</v>
      </c>
    </row>
    <row r="21" spans="1:19" x14ac:dyDescent="0.3">
      <c r="A21" t="s">
        <v>196</v>
      </c>
      <c r="B21">
        <v>22.37518</v>
      </c>
      <c r="C21">
        <v>87.993930000000006</v>
      </c>
      <c r="D21">
        <v>0</v>
      </c>
      <c r="E21">
        <v>22.854683999999999</v>
      </c>
      <c r="F21">
        <v>86.806804999999997</v>
      </c>
      <c r="G21">
        <v>0</v>
      </c>
      <c r="H21">
        <v>23.055126999999999</v>
      </c>
      <c r="I21">
        <v>87.896316999999996</v>
      </c>
      <c r="J21">
        <v>0</v>
      </c>
      <c r="K21">
        <v>23.514365999999999</v>
      </c>
      <c r="L21">
        <v>89.647142000000002</v>
      </c>
      <c r="M21">
        <v>0</v>
      </c>
      <c r="N21">
        <v>23.984724</v>
      </c>
      <c r="O21">
        <v>91.440351000000007</v>
      </c>
      <c r="P21">
        <v>0</v>
      </c>
      <c r="Q21">
        <v>24.524146000000002</v>
      </c>
      <c r="R21">
        <v>93.496868000000006</v>
      </c>
      <c r="S21">
        <v>0</v>
      </c>
    </row>
    <row r="22" spans="1:19" x14ac:dyDescent="0.3">
      <c r="A22" t="s">
        <v>197</v>
      </c>
      <c r="B22">
        <v>15.184275</v>
      </c>
      <c r="C22">
        <v>52.061059</v>
      </c>
      <c r="D22">
        <v>0</v>
      </c>
      <c r="E22">
        <v>15.064079</v>
      </c>
      <c r="F22">
        <v>51.706203000000002</v>
      </c>
      <c r="G22">
        <v>0</v>
      </c>
      <c r="H22">
        <v>15.104272</v>
      </c>
      <c r="I22">
        <v>52.151542999999997</v>
      </c>
      <c r="J22">
        <v>0</v>
      </c>
      <c r="K22">
        <v>15.405137</v>
      </c>
      <c r="L22">
        <v>53.190359999999998</v>
      </c>
      <c r="M22">
        <v>0</v>
      </c>
      <c r="N22">
        <v>15.713286</v>
      </c>
      <c r="O22">
        <v>54.254325999999999</v>
      </c>
      <c r="P22">
        <v>0</v>
      </c>
      <c r="Q22">
        <v>16.066682</v>
      </c>
      <c r="R22">
        <v>55.474519000000001</v>
      </c>
      <c r="S22">
        <v>0</v>
      </c>
    </row>
    <row r="23" spans="1:19" x14ac:dyDescent="0.3">
      <c r="A23" t="s">
        <v>198</v>
      </c>
      <c r="B23">
        <v>11.318789000000001</v>
      </c>
      <c r="C23">
        <v>28.352050999999999</v>
      </c>
      <c r="D23">
        <v>0</v>
      </c>
      <c r="E23">
        <v>12.496093</v>
      </c>
      <c r="F23">
        <v>31.289335999999999</v>
      </c>
      <c r="G23">
        <v>0</v>
      </c>
      <c r="H23">
        <v>12.568166</v>
      </c>
      <c r="I23">
        <v>31.685911999999998</v>
      </c>
      <c r="J23">
        <v>0</v>
      </c>
      <c r="K23">
        <v>12.818514</v>
      </c>
      <c r="L23">
        <v>32.317070000000001</v>
      </c>
      <c r="M23">
        <v>0</v>
      </c>
      <c r="N23">
        <v>13.074923</v>
      </c>
      <c r="O23">
        <v>32.963507999999997</v>
      </c>
      <c r="P23">
        <v>0</v>
      </c>
      <c r="Q23">
        <v>13.368981</v>
      </c>
      <c r="R23">
        <v>33.704864999999998</v>
      </c>
      <c r="S23">
        <v>0</v>
      </c>
    </row>
    <row r="24" spans="1:19" x14ac:dyDescent="0.3">
      <c r="A24" t="s">
        <v>199</v>
      </c>
      <c r="B24">
        <v>35.838076000000001</v>
      </c>
      <c r="C24">
        <v>66.989131999999998</v>
      </c>
      <c r="D24">
        <v>0.53384699999999996</v>
      </c>
      <c r="E24">
        <v>36.724992999999998</v>
      </c>
      <c r="F24">
        <v>67.65437</v>
      </c>
      <c r="G24">
        <v>0.53914899999999999</v>
      </c>
      <c r="H24">
        <v>37.608542999999997</v>
      </c>
      <c r="I24">
        <v>69.429027000000005</v>
      </c>
      <c r="J24">
        <v>0.55329099999999998</v>
      </c>
      <c r="K24">
        <v>38.360954</v>
      </c>
      <c r="L24">
        <v>70.818049999999999</v>
      </c>
      <c r="M24">
        <v>0.56435999999999997</v>
      </c>
      <c r="N24">
        <v>39.127856999999999</v>
      </c>
      <c r="O24">
        <v>72.233828000000003</v>
      </c>
      <c r="P24">
        <v>0.57564300000000002</v>
      </c>
      <c r="Q24">
        <v>39.967652000000001</v>
      </c>
      <c r="R24">
        <v>73.784170000000003</v>
      </c>
      <c r="S24">
        <v>0.58799800000000002</v>
      </c>
    </row>
    <row r="25" spans="1:19" x14ac:dyDescent="0.3">
      <c r="A25" t="s">
        <v>200</v>
      </c>
      <c r="B25">
        <v>12.917939000000001</v>
      </c>
      <c r="C25">
        <v>35.879050999999997</v>
      </c>
      <c r="D25">
        <v>0</v>
      </c>
      <c r="E25">
        <v>13.624727999999999</v>
      </c>
      <c r="F25">
        <v>37.759017</v>
      </c>
      <c r="G25">
        <v>0</v>
      </c>
      <c r="H25">
        <v>13.776759999999999</v>
      </c>
      <c r="I25">
        <v>38.409466000000002</v>
      </c>
      <c r="J25">
        <v>0</v>
      </c>
      <c r="K25">
        <v>14.051182000000001</v>
      </c>
      <c r="L25">
        <v>39.174551999999998</v>
      </c>
      <c r="M25">
        <v>0</v>
      </c>
      <c r="N25">
        <v>14.332248</v>
      </c>
      <c r="O25">
        <v>39.958159999999999</v>
      </c>
      <c r="P25">
        <v>0</v>
      </c>
      <c r="Q25">
        <v>14.654584</v>
      </c>
      <c r="R25">
        <v>40.856828999999998</v>
      </c>
      <c r="S25">
        <v>0</v>
      </c>
    </row>
    <row r="26" spans="1:19" x14ac:dyDescent="0.3">
      <c r="A26" t="s">
        <v>201</v>
      </c>
      <c r="B26">
        <v>10.552712</v>
      </c>
      <c r="C26">
        <v>27.605447000000002</v>
      </c>
      <c r="D26">
        <v>0</v>
      </c>
      <c r="E26">
        <v>11.851012000000001</v>
      </c>
      <c r="F26">
        <v>30.795891999999998</v>
      </c>
      <c r="G26">
        <v>0</v>
      </c>
      <c r="H26">
        <v>11.886665000000001</v>
      </c>
      <c r="I26">
        <v>31.117450999999999</v>
      </c>
      <c r="J26">
        <v>0</v>
      </c>
      <c r="K26">
        <v>12.123438</v>
      </c>
      <c r="L26">
        <v>31.737286000000001</v>
      </c>
      <c r="M26">
        <v>0</v>
      </c>
      <c r="N26">
        <v>12.365942</v>
      </c>
      <c r="O26">
        <v>32.372126000000002</v>
      </c>
      <c r="P26">
        <v>0</v>
      </c>
      <c r="Q26">
        <v>12.644056000000001</v>
      </c>
      <c r="R26">
        <v>33.100183000000001</v>
      </c>
      <c r="S26">
        <v>0</v>
      </c>
    </row>
    <row r="27" spans="1:19" x14ac:dyDescent="0.3">
      <c r="A27" t="s">
        <v>202</v>
      </c>
      <c r="B27">
        <v>-0.78659999999999997</v>
      </c>
      <c r="C27">
        <v>44.649065999999998</v>
      </c>
      <c r="D27">
        <v>14.305277</v>
      </c>
      <c r="E27">
        <v>-0.79868600000000001</v>
      </c>
      <c r="F27">
        <v>44.793291000000004</v>
      </c>
      <c r="G27">
        <v>14.351485</v>
      </c>
      <c r="H27">
        <v>-0.89942800000000001</v>
      </c>
      <c r="I27">
        <v>45.718356999999997</v>
      </c>
      <c r="J27">
        <v>14.647871</v>
      </c>
      <c r="K27">
        <v>-0.91742199999999996</v>
      </c>
      <c r="L27">
        <v>46.633015999999998</v>
      </c>
      <c r="M27">
        <v>14.940922</v>
      </c>
      <c r="N27">
        <v>-0.93576300000000001</v>
      </c>
      <c r="O27">
        <v>47.565291999999999</v>
      </c>
      <c r="P27">
        <v>15.239617000000001</v>
      </c>
      <c r="Q27">
        <v>-0.955847</v>
      </c>
      <c r="R27">
        <v>48.586177999999997</v>
      </c>
      <c r="S27">
        <v>15.566703</v>
      </c>
    </row>
    <row r="28" spans="1:19" x14ac:dyDescent="0.3">
      <c r="A28" t="s">
        <v>203</v>
      </c>
      <c r="B28">
        <v>-0.78659999999999997</v>
      </c>
      <c r="C28">
        <v>44.649065999999998</v>
      </c>
      <c r="D28">
        <v>14.305277</v>
      </c>
      <c r="E28">
        <v>-0.79868600000000001</v>
      </c>
      <c r="F28">
        <v>44.793291000000004</v>
      </c>
      <c r="G28">
        <v>14.351485</v>
      </c>
      <c r="H28">
        <v>-0.89942800000000001</v>
      </c>
      <c r="I28">
        <v>45.718356999999997</v>
      </c>
      <c r="J28">
        <v>14.647871</v>
      </c>
      <c r="K28">
        <v>-0.91742199999999996</v>
      </c>
      <c r="L28">
        <v>46.633015999999998</v>
      </c>
      <c r="M28">
        <v>14.940922</v>
      </c>
      <c r="N28">
        <v>-0.93576300000000001</v>
      </c>
      <c r="O28">
        <v>47.565291999999999</v>
      </c>
      <c r="P28">
        <v>15.239617000000001</v>
      </c>
      <c r="Q28">
        <v>-0.955847</v>
      </c>
      <c r="R28">
        <v>48.586177999999997</v>
      </c>
      <c r="S28">
        <v>15.566703</v>
      </c>
    </row>
    <row r="29" spans="1:19" x14ac:dyDescent="0.3">
      <c r="A29" t="s">
        <v>546</v>
      </c>
      <c r="E29">
        <v>11.825189</v>
      </c>
      <c r="F29">
        <v>21.449883</v>
      </c>
      <c r="G29">
        <v>0</v>
      </c>
      <c r="H29">
        <v>12.036883</v>
      </c>
      <c r="I29">
        <v>21.973433</v>
      </c>
      <c r="J29">
        <v>0</v>
      </c>
      <c r="K29">
        <v>12.276648</v>
      </c>
      <c r="L29">
        <v>22.411127</v>
      </c>
      <c r="M29">
        <v>0</v>
      </c>
      <c r="N29">
        <v>12.522216999999999</v>
      </c>
      <c r="O29">
        <v>22.859416</v>
      </c>
      <c r="P29">
        <v>0</v>
      </c>
      <c r="Q29">
        <v>12.772653999999999</v>
      </c>
      <c r="R29">
        <v>23.316590000000001</v>
      </c>
      <c r="S29">
        <v>0</v>
      </c>
    </row>
    <row r="30" spans="1:19" x14ac:dyDescent="0.3">
      <c r="A30" t="s">
        <v>204</v>
      </c>
      <c r="B30">
        <v>33.529302999999999</v>
      </c>
      <c r="C30">
        <v>39.489373000000001</v>
      </c>
      <c r="D30">
        <v>0.85838300000000001</v>
      </c>
      <c r="E30">
        <v>34.666415000000001</v>
      </c>
      <c r="F30">
        <v>40.811822999999997</v>
      </c>
      <c r="G30">
        <v>0.88712899999999995</v>
      </c>
      <c r="H30">
        <v>35.349170000000001</v>
      </c>
      <c r="I30">
        <v>41.713441000000003</v>
      </c>
      <c r="J30">
        <v>0.90672799999999998</v>
      </c>
      <c r="K30">
        <v>36.056379</v>
      </c>
      <c r="L30">
        <v>42.547975999999998</v>
      </c>
      <c r="M30">
        <v>0.92486800000000002</v>
      </c>
      <c r="N30">
        <v>36.777209999999997</v>
      </c>
      <c r="O30">
        <v>43.398584999999997</v>
      </c>
      <c r="P30">
        <v>0.94335800000000003</v>
      </c>
      <c r="Q30">
        <v>37.566552999999999</v>
      </c>
      <c r="R30">
        <v>44.330041000000001</v>
      </c>
      <c r="S30">
        <v>0.96360500000000004</v>
      </c>
    </row>
    <row r="31" spans="1:19" x14ac:dyDescent="0.3">
      <c r="A31" t="s">
        <v>205</v>
      </c>
      <c r="B31">
        <v>25.603836000000001</v>
      </c>
      <c r="C31">
        <v>47.968845000000002</v>
      </c>
      <c r="D31">
        <v>1.154779</v>
      </c>
      <c r="E31">
        <v>26.589531000000001</v>
      </c>
      <c r="F31">
        <v>49.782470000000004</v>
      </c>
      <c r="G31">
        <v>1.198439</v>
      </c>
      <c r="H31">
        <v>27.203097</v>
      </c>
      <c r="I31">
        <v>51.080838999999997</v>
      </c>
      <c r="J31">
        <v>1.2296959999999999</v>
      </c>
      <c r="K31">
        <v>27.747332</v>
      </c>
      <c r="L31">
        <v>52.102781999999998</v>
      </c>
      <c r="M31">
        <v>1.2542979999999999</v>
      </c>
      <c r="N31">
        <v>28.302050000000001</v>
      </c>
      <c r="O31">
        <v>53.144407999999999</v>
      </c>
      <c r="P31">
        <v>1.279374</v>
      </c>
      <c r="Q31">
        <v>28.909492</v>
      </c>
      <c r="R31">
        <v>54.285037000000003</v>
      </c>
      <c r="S31">
        <v>1.3068329999999999</v>
      </c>
    </row>
    <row r="32" spans="1:19" x14ac:dyDescent="0.3">
      <c r="A32" t="s">
        <v>206</v>
      </c>
      <c r="B32">
        <v>10.636369999999999</v>
      </c>
      <c r="C32">
        <v>31.688721000000001</v>
      </c>
      <c r="D32">
        <v>0</v>
      </c>
      <c r="E32">
        <v>11.584709</v>
      </c>
      <c r="F32">
        <v>34.530372999999997</v>
      </c>
      <c r="G32">
        <v>0</v>
      </c>
      <c r="H32">
        <v>11.718019</v>
      </c>
      <c r="I32">
        <v>35.170993000000003</v>
      </c>
      <c r="J32">
        <v>0</v>
      </c>
      <c r="K32">
        <v>11.951433</v>
      </c>
      <c r="L32">
        <v>35.871572</v>
      </c>
      <c r="M32">
        <v>0</v>
      </c>
      <c r="N32">
        <v>12.190497000000001</v>
      </c>
      <c r="O32">
        <v>36.589109999999998</v>
      </c>
      <c r="P32">
        <v>0</v>
      </c>
      <c r="Q32">
        <v>12.464665</v>
      </c>
      <c r="R32">
        <v>37.412008</v>
      </c>
      <c r="S32">
        <v>0</v>
      </c>
    </row>
    <row r="33" spans="1:19" x14ac:dyDescent="0.3">
      <c r="A33" t="s">
        <v>207</v>
      </c>
      <c r="B33">
        <v>30.953265999999999</v>
      </c>
      <c r="C33">
        <v>61.883448000000001</v>
      </c>
      <c r="D33">
        <v>0</v>
      </c>
      <c r="E33">
        <v>31.485699</v>
      </c>
      <c r="F33">
        <v>62.945098000000002</v>
      </c>
      <c r="G33">
        <v>0</v>
      </c>
      <c r="H33">
        <v>30.637491000000001</v>
      </c>
      <c r="I33">
        <v>61.487758999999997</v>
      </c>
      <c r="J33">
        <v>0</v>
      </c>
      <c r="K33">
        <v>31.250436000000001</v>
      </c>
      <c r="L33">
        <v>62.717906999999997</v>
      </c>
      <c r="M33">
        <v>0</v>
      </c>
      <c r="N33">
        <v>31.875188000000001</v>
      </c>
      <c r="O33">
        <v>63.971747999999998</v>
      </c>
      <c r="P33">
        <v>0</v>
      </c>
      <c r="Q33">
        <v>32.559319000000002</v>
      </c>
      <c r="R33">
        <v>65.344763</v>
      </c>
      <c r="S33">
        <v>0</v>
      </c>
    </row>
    <row r="34" spans="1:19" x14ac:dyDescent="0.3">
      <c r="A34" t="s">
        <v>208</v>
      </c>
      <c r="B34">
        <v>28.797474000000001</v>
      </c>
      <c r="C34">
        <v>58.605727999999999</v>
      </c>
      <c r="D34">
        <v>0</v>
      </c>
      <c r="E34">
        <v>32.453015000000001</v>
      </c>
      <c r="F34">
        <v>65.871256000000002</v>
      </c>
      <c r="G34">
        <v>0</v>
      </c>
      <c r="H34">
        <v>33.084667000000003</v>
      </c>
      <c r="I34">
        <v>67.322121999999993</v>
      </c>
      <c r="J34">
        <v>0</v>
      </c>
      <c r="K34">
        <v>33.746572</v>
      </c>
      <c r="L34">
        <v>68.668994999999995</v>
      </c>
      <c r="M34">
        <v>0</v>
      </c>
      <c r="N34">
        <v>34.421225</v>
      </c>
      <c r="O34">
        <v>70.041809000000001</v>
      </c>
      <c r="P34">
        <v>0</v>
      </c>
      <c r="Q34">
        <v>35.160001999999999</v>
      </c>
      <c r="R34">
        <v>71.545103999999995</v>
      </c>
      <c r="S34">
        <v>0</v>
      </c>
    </row>
    <row r="35" spans="1:19" x14ac:dyDescent="0.3">
      <c r="A35" t="s">
        <v>209</v>
      </c>
      <c r="B35">
        <v>13.269379000000001</v>
      </c>
      <c r="C35">
        <v>26.882966</v>
      </c>
      <c r="D35">
        <v>0</v>
      </c>
      <c r="E35">
        <v>14.172132</v>
      </c>
      <c r="F35">
        <v>28.631119999999999</v>
      </c>
      <c r="G35">
        <v>0</v>
      </c>
      <c r="H35">
        <v>14.247031</v>
      </c>
      <c r="I35">
        <v>28.958780000000001</v>
      </c>
      <c r="J35">
        <v>0</v>
      </c>
      <c r="K35">
        <v>14.53082</v>
      </c>
      <c r="L35">
        <v>29.535616000000001</v>
      </c>
      <c r="M35">
        <v>0</v>
      </c>
      <c r="N35">
        <v>14.821479999999999</v>
      </c>
      <c r="O35">
        <v>30.126415999999999</v>
      </c>
      <c r="P35">
        <v>0</v>
      </c>
      <c r="Q35">
        <v>15.154819</v>
      </c>
      <c r="R35">
        <v>30.803967</v>
      </c>
      <c r="S35">
        <v>0</v>
      </c>
    </row>
    <row r="36" spans="1:19" x14ac:dyDescent="0.3">
      <c r="A36" t="s">
        <v>210</v>
      </c>
      <c r="B36">
        <v>13.269379000000001</v>
      </c>
      <c r="C36">
        <v>26.882966</v>
      </c>
      <c r="D36">
        <v>0</v>
      </c>
      <c r="E36">
        <v>14.172132</v>
      </c>
      <c r="F36">
        <v>28.631119999999999</v>
      </c>
      <c r="G36">
        <v>0</v>
      </c>
      <c r="H36">
        <v>14.247031</v>
      </c>
      <c r="I36">
        <v>28.958780000000001</v>
      </c>
      <c r="J36">
        <v>0</v>
      </c>
      <c r="K36">
        <v>14.53082</v>
      </c>
      <c r="L36">
        <v>29.535616000000001</v>
      </c>
      <c r="M36">
        <v>0</v>
      </c>
      <c r="N36">
        <v>14.821479999999999</v>
      </c>
      <c r="O36">
        <v>30.126415999999999</v>
      </c>
      <c r="P36">
        <v>0</v>
      </c>
      <c r="Q36">
        <v>15.154819</v>
      </c>
      <c r="R36">
        <v>30.803967</v>
      </c>
      <c r="S36">
        <v>0</v>
      </c>
    </row>
    <row r="37" spans="1:19" x14ac:dyDescent="0.3">
      <c r="A37" t="s">
        <v>211</v>
      </c>
      <c r="B37">
        <v>11.867124</v>
      </c>
      <c r="C37">
        <v>59.156061999999999</v>
      </c>
      <c r="D37">
        <v>0</v>
      </c>
      <c r="E37">
        <v>12.191409</v>
      </c>
      <c r="F37">
        <v>60.724975000000001</v>
      </c>
      <c r="G37">
        <v>0</v>
      </c>
      <c r="H37">
        <v>12.30686</v>
      </c>
      <c r="I37">
        <v>61.71546</v>
      </c>
      <c r="J37">
        <v>0</v>
      </c>
      <c r="K37">
        <v>12.552002999999999</v>
      </c>
      <c r="L37">
        <v>62.944783000000001</v>
      </c>
      <c r="M37">
        <v>0</v>
      </c>
      <c r="N37">
        <v>12.80308</v>
      </c>
      <c r="O37">
        <v>64.203866000000005</v>
      </c>
      <c r="P37">
        <v>0</v>
      </c>
      <c r="Q37">
        <v>13.091025</v>
      </c>
      <c r="R37">
        <v>65.647827000000007</v>
      </c>
      <c r="S37">
        <v>0</v>
      </c>
    </row>
    <row r="38" spans="1:19" x14ac:dyDescent="0.3">
      <c r="A38" t="s">
        <v>212</v>
      </c>
      <c r="B38">
        <v>24.129809999999999</v>
      </c>
      <c r="C38">
        <v>41.065868999999999</v>
      </c>
      <c r="D38">
        <v>0</v>
      </c>
      <c r="E38">
        <v>24.816258999999999</v>
      </c>
      <c r="F38">
        <v>42.215877999999996</v>
      </c>
      <c r="G38">
        <v>0</v>
      </c>
      <c r="H38">
        <v>25.066174</v>
      </c>
      <c r="I38">
        <v>42.786689000000003</v>
      </c>
      <c r="J38">
        <v>0</v>
      </c>
      <c r="K38">
        <v>25.565473000000001</v>
      </c>
      <c r="L38">
        <v>43.638966000000003</v>
      </c>
      <c r="M38">
        <v>0</v>
      </c>
      <c r="N38">
        <v>26.076858000000001</v>
      </c>
      <c r="O38">
        <v>44.511875000000003</v>
      </c>
      <c r="P38">
        <v>0</v>
      </c>
      <c r="Q38">
        <v>26.663333000000002</v>
      </c>
      <c r="R38">
        <v>45.512959000000002</v>
      </c>
      <c r="S38">
        <v>0</v>
      </c>
    </row>
  </sheetData>
  <mergeCells count="6">
    <mergeCell ref="Q2:S2"/>
    <mergeCell ref="B2:D2"/>
    <mergeCell ref="E2:G2"/>
    <mergeCell ref="H2:J2"/>
    <mergeCell ref="K2:M2"/>
    <mergeCell ref="N2:P2"/>
  </mergeCells>
  <pageMargins left="0.7" right="0.7" top="0.75" bottom="0.75" header="0.3" footer="0.3"/>
  <headerFooter>
    <oddHeader>&amp;L&amp;"Poppins"&amp;12&amp;KFF00FF Confidential&amp;1#_x000D_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B882-EE86-440D-B9F2-73EFEBC83F14}">
  <sheetPr codeName="Sheet7">
    <tabColor rgb="FF92D050"/>
  </sheetPr>
  <dimension ref="A1:B15"/>
  <sheetViews>
    <sheetView workbookViewId="0">
      <selection activeCell="B2" sqref="B2:B15"/>
    </sheetView>
  </sheetViews>
  <sheetFormatPr defaultColWidth="0" defaultRowHeight="14.4" zeroHeight="1" x14ac:dyDescent="0.3"/>
  <cols>
    <col min="1" max="1" width="21" bestFit="1" customWidth="1"/>
    <col min="2" max="2" width="10.5546875" bestFit="1" customWidth="1"/>
    <col min="3" max="16384" width="8.88671875" hidden="1"/>
  </cols>
  <sheetData>
    <row r="1" spans="1:2" x14ac:dyDescent="0.3">
      <c r="A1" t="s">
        <v>49</v>
      </c>
      <c r="B1" t="s">
        <v>50</v>
      </c>
    </row>
    <row r="2" spans="1:2" x14ac:dyDescent="0.3">
      <c r="A2" t="s">
        <v>45</v>
      </c>
      <c r="B2" s="23">
        <v>8.0542000000000002E-2</v>
      </c>
    </row>
    <row r="3" spans="1:2" x14ac:dyDescent="0.3">
      <c r="A3" t="s">
        <v>39</v>
      </c>
      <c r="B3" s="23">
        <v>0.40072400000000002</v>
      </c>
    </row>
    <row r="4" spans="1:2" x14ac:dyDescent="0.3">
      <c r="A4" t="s">
        <v>40</v>
      </c>
      <c r="B4" s="23">
        <v>0.41539999999999999</v>
      </c>
    </row>
    <row r="5" spans="1:2" x14ac:dyDescent="0.3">
      <c r="A5" t="s">
        <v>41</v>
      </c>
      <c r="B5" s="23">
        <v>7.5609999999999997E-2</v>
      </c>
    </row>
    <row r="6" spans="1:2" x14ac:dyDescent="0.3">
      <c r="A6" t="s">
        <v>42</v>
      </c>
      <c r="B6" s="23">
        <v>6.9166000000000005E-2</v>
      </c>
    </row>
    <row r="7" spans="1:2" x14ac:dyDescent="0.3">
      <c r="A7" t="s">
        <v>43</v>
      </c>
      <c r="B7" s="23">
        <v>0.37171300000000002</v>
      </c>
    </row>
    <row r="8" spans="1:2" x14ac:dyDescent="0.3">
      <c r="A8" t="s">
        <v>44</v>
      </c>
      <c r="B8" s="23">
        <v>0.60990999999999995</v>
      </c>
    </row>
    <row r="9" spans="1:2" x14ac:dyDescent="0.3">
      <c r="A9" t="s">
        <v>216</v>
      </c>
      <c r="B9" s="23">
        <v>0.47108</v>
      </c>
    </row>
    <row r="10" spans="1:2" x14ac:dyDescent="0.3">
      <c r="A10" t="s">
        <v>217</v>
      </c>
      <c r="B10" s="23">
        <v>0.39683099999999999</v>
      </c>
    </row>
    <row r="11" spans="1:2" x14ac:dyDescent="0.3">
      <c r="A11" t="s">
        <v>218</v>
      </c>
      <c r="B11" s="23">
        <v>0.109859</v>
      </c>
    </row>
    <row r="12" spans="1:2" x14ac:dyDescent="0.3">
      <c r="A12" t="s">
        <v>219</v>
      </c>
      <c r="B12" s="23">
        <v>0</v>
      </c>
    </row>
    <row r="13" spans="1:2" x14ac:dyDescent="0.3">
      <c r="A13" t="s">
        <v>4</v>
      </c>
      <c r="B13" s="23">
        <v>0.16835800000000001</v>
      </c>
    </row>
    <row r="14" spans="1:2" x14ac:dyDescent="0.3">
      <c r="A14" t="s">
        <v>5</v>
      </c>
      <c r="B14" s="23">
        <v>0.14099999999999999</v>
      </c>
    </row>
    <row r="15" spans="1:2" x14ac:dyDescent="0.3">
      <c r="A15" t="s">
        <v>46</v>
      </c>
      <c r="B15" s="23">
        <v>2.9000000000000001E-2</v>
      </c>
    </row>
  </sheetData>
  <autoFilter ref="A1:B1" xr:uid="{7089B882-EE86-440D-B9F2-73EFEBC83F14}">
    <sortState xmlns:xlrd2="http://schemas.microsoft.com/office/spreadsheetml/2017/richdata2" ref="A2:B15">
      <sortCondition ref="A1"/>
    </sortState>
  </autoFilter>
  <pageMargins left="0.7" right="0.7" top="0.75" bottom="0.75" header="0.3" footer="0.3"/>
  <headerFooter>
    <oddHeader>&amp;L&amp;"Poppins"&amp;12&amp;KFF00FF Confidential&amp;1#_x000D_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B479-3159-4B47-9067-8E0218F6C3DC}">
  <sheetPr codeName="Sheet9">
    <tabColor theme="1" tint="0.249977111117893"/>
  </sheetPr>
  <dimension ref="A1:S100"/>
  <sheetViews>
    <sheetView workbookViewId="0"/>
  </sheetViews>
  <sheetFormatPr defaultRowHeight="14.4" zeroHeight="1" x14ac:dyDescent="0.3"/>
  <cols>
    <col min="1" max="1" width="14.6640625" bestFit="1" customWidth="1"/>
    <col min="2" max="2" width="33.77734375" bestFit="1" customWidth="1"/>
    <col min="3" max="3" width="0.88671875" style="2" customWidth="1"/>
    <col min="4" max="4" width="21" bestFit="1" customWidth="1"/>
    <col min="5" max="5" width="21.21875" customWidth="1"/>
    <col min="6" max="6" width="15.6640625" customWidth="1"/>
    <col min="7" max="7" width="0.88671875" style="2" customWidth="1"/>
    <col min="9" max="9" width="13.88671875" bestFit="1" customWidth="1"/>
    <col min="10" max="10" width="0.88671875" style="2" customWidth="1"/>
    <col min="11" max="11" width="12" customWidth="1"/>
    <col min="12" max="12" width="0.88671875" style="2" customWidth="1"/>
    <col min="14" max="14" width="0.88671875" style="2" customWidth="1"/>
    <col min="16" max="16" width="1.5546875" style="2" customWidth="1"/>
    <col min="17" max="17" width="10.77734375" customWidth="1"/>
  </cols>
  <sheetData>
    <row r="1" spans="1:19" ht="43.2" x14ac:dyDescent="0.3">
      <c r="A1" s="13" t="s">
        <v>2</v>
      </c>
      <c r="B1" s="14" t="s">
        <v>38</v>
      </c>
      <c r="C1" s="15"/>
      <c r="D1" s="14" t="s">
        <v>0</v>
      </c>
      <c r="E1" s="14" t="s">
        <v>3</v>
      </c>
      <c r="F1" s="14" t="s">
        <v>76</v>
      </c>
      <c r="G1" s="15"/>
      <c r="H1" s="14" t="s">
        <v>10</v>
      </c>
      <c r="I1" s="14" t="s">
        <v>52</v>
      </c>
      <c r="J1" s="16"/>
      <c r="K1" s="14" t="s">
        <v>1</v>
      </c>
      <c r="L1" s="16"/>
      <c r="M1" s="13" t="s">
        <v>65</v>
      </c>
      <c r="O1" s="1" t="s">
        <v>62</v>
      </c>
      <c r="Q1" s="12" t="s">
        <v>169</v>
      </c>
      <c r="S1" s="12" t="s">
        <v>419</v>
      </c>
    </row>
    <row r="2" spans="1:19" x14ac:dyDescent="0.3">
      <c r="A2">
        <v>1</v>
      </c>
      <c r="B2" t="s">
        <v>11</v>
      </c>
      <c r="D2" t="s">
        <v>39</v>
      </c>
      <c r="E2" t="s">
        <v>47</v>
      </c>
      <c r="F2" t="s">
        <v>407</v>
      </c>
      <c r="H2" t="s">
        <v>6</v>
      </c>
      <c r="I2" s="17" t="s">
        <v>53</v>
      </c>
      <c r="K2" t="s">
        <v>8</v>
      </c>
      <c r="M2" t="s">
        <v>63</v>
      </c>
      <c r="O2" t="s">
        <v>66</v>
      </c>
      <c r="Q2">
        <v>132</v>
      </c>
      <c r="S2" t="s">
        <v>177</v>
      </c>
    </row>
    <row r="3" spans="1:19" x14ac:dyDescent="0.3">
      <c r="A3">
        <v>2</v>
      </c>
      <c r="B3" t="s">
        <v>12</v>
      </c>
      <c r="D3" t="s">
        <v>40</v>
      </c>
      <c r="E3" t="s">
        <v>47</v>
      </c>
      <c r="F3" t="s">
        <v>407</v>
      </c>
      <c r="H3" t="s">
        <v>7</v>
      </c>
      <c r="I3" s="17" t="s">
        <v>52</v>
      </c>
      <c r="K3" t="s">
        <v>9</v>
      </c>
      <c r="M3" t="s">
        <v>64</v>
      </c>
      <c r="O3" t="s">
        <v>67</v>
      </c>
      <c r="Q3">
        <v>275</v>
      </c>
      <c r="S3" t="s">
        <v>175</v>
      </c>
    </row>
    <row r="4" spans="1:19" x14ac:dyDescent="0.3">
      <c r="A4">
        <v>3</v>
      </c>
      <c r="B4" t="s">
        <v>13</v>
      </c>
      <c r="D4" t="s">
        <v>41</v>
      </c>
      <c r="E4" t="s">
        <v>47</v>
      </c>
      <c r="F4" t="s">
        <v>407</v>
      </c>
      <c r="Q4">
        <v>400</v>
      </c>
    </row>
    <row r="5" spans="1:19" x14ac:dyDescent="0.3">
      <c r="A5">
        <v>4</v>
      </c>
      <c r="B5" t="s">
        <v>14</v>
      </c>
      <c r="D5" t="s">
        <v>42</v>
      </c>
      <c r="E5" t="s">
        <v>47</v>
      </c>
      <c r="F5" t="s">
        <v>407</v>
      </c>
    </row>
    <row r="6" spans="1:19" x14ac:dyDescent="0.3">
      <c r="A6">
        <v>5</v>
      </c>
      <c r="B6" t="s">
        <v>15</v>
      </c>
      <c r="D6" t="s">
        <v>43</v>
      </c>
      <c r="E6" t="s">
        <v>47</v>
      </c>
      <c r="F6" t="s">
        <v>408</v>
      </c>
    </row>
    <row r="7" spans="1:19" x14ac:dyDescent="0.3">
      <c r="A7">
        <v>6</v>
      </c>
      <c r="B7" t="s">
        <v>16</v>
      </c>
      <c r="D7" t="s">
        <v>44</v>
      </c>
      <c r="E7" t="s">
        <v>47</v>
      </c>
      <c r="F7" t="s">
        <v>408</v>
      </c>
    </row>
    <row r="8" spans="1:19" x14ac:dyDescent="0.3">
      <c r="A8">
        <v>7</v>
      </c>
      <c r="B8" t="s">
        <v>17</v>
      </c>
      <c r="D8" t="s">
        <v>216</v>
      </c>
      <c r="E8" t="s">
        <v>48</v>
      </c>
      <c r="F8" t="s">
        <v>48</v>
      </c>
    </row>
    <row r="9" spans="1:19" x14ac:dyDescent="0.3">
      <c r="A9">
        <v>8</v>
      </c>
      <c r="B9" t="s">
        <v>18</v>
      </c>
      <c r="D9" t="s">
        <v>217</v>
      </c>
      <c r="E9" t="s">
        <v>48</v>
      </c>
      <c r="F9" t="s">
        <v>48</v>
      </c>
    </row>
    <row r="10" spans="1:19" x14ac:dyDescent="0.3">
      <c r="A10">
        <v>9</v>
      </c>
      <c r="B10" t="s">
        <v>19</v>
      </c>
      <c r="D10" t="s">
        <v>218</v>
      </c>
      <c r="E10" t="s">
        <v>47</v>
      </c>
      <c r="F10" t="s">
        <v>407</v>
      </c>
    </row>
    <row r="11" spans="1:19" x14ac:dyDescent="0.3">
      <c r="A11">
        <v>10</v>
      </c>
      <c r="B11" t="s">
        <v>20</v>
      </c>
      <c r="D11" t="s">
        <v>45</v>
      </c>
      <c r="E11" t="s">
        <v>47</v>
      </c>
      <c r="F11" t="s">
        <v>407</v>
      </c>
    </row>
    <row r="12" spans="1:19" x14ac:dyDescent="0.3">
      <c r="A12">
        <v>11</v>
      </c>
      <c r="B12" t="s">
        <v>21</v>
      </c>
      <c r="D12" t="s">
        <v>5</v>
      </c>
      <c r="E12" t="s">
        <v>48</v>
      </c>
      <c r="F12" t="s">
        <v>48</v>
      </c>
    </row>
    <row r="13" spans="1:19" x14ac:dyDescent="0.3">
      <c r="A13">
        <v>12</v>
      </c>
      <c r="B13" t="s">
        <v>22</v>
      </c>
      <c r="D13" t="s">
        <v>46</v>
      </c>
      <c r="E13" t="s">
        <v>48</v>
      </c>
      <c r="F13" t="s">
        <v>48</v>
      </c>
    </row>
    <row r="14" spans="1:19" x14ac:dyDescent="0.3">
      <c r="A14">
        <v>13</v>
      </c>
      <c r="B14" t="s">
        <v>23</v>
      </c>
      <c r="D14" t="s">
        <v>4</v>
      </c>
      <c r="E14" t="s">
        <v>48</v>
      </c>
      <c r="F14" t="s">
        <v>48</v>
      </c>
    </row>
    <row r="15" spans="1:19" x14ac:dyDescent="0.3">
      <c r="A15">
        <v>14</v>
      </c>
      <c r="B15" t="s">
        <v>24</v>
      </c>
      <c r="D15" t="s">
        <v>219</v>
      </c>
      <c r="E15" t="s">
        <v>47</v>
      </c>
      <c r="F15" t="s">
        <v>407</v>
      </c>
    </row>
    <row r="16" spans="1:19" x14ac:dyDescent="0.3">
      <c r="A16">
        <v>15</v>
      </c>
      <c r="B16" t="s">
        <v>25</v>
      </c>
    </row>
    <row r="17" spans="1:19" x14ac:dyDescent="0.3">
      <c r="A17">
        <v>16</v>
      </c>
      <c r="B17" t="s">
        <v>26</v>
      </c>
    </row>
    <row r="18" spans="1:19" x14ac:dyDescent="0.3">
      <c r="A18">
        <v>17</v>
      </c>
      <c r="B18" t="s">
        <v>27</v>
      </c>
      <c r="D18" s="1" t="s">
        <v>76</v>
      </c>
      <c r="E18" s="1" t="s">
        <v>570</v>
      </c>
    </row>
    <row r="19" spans="1:19" ht="57.6" x14ac:dyDescent="0.3">
      <c r="A19">
        <v>18</v>
      </c>
      <c r="B19" t="s">
        <v>28</v>
      </c>
      <c r="D19" t="s">
        <v>407</v>
      </c>
      <c r="E19" s="70" t="s">
        <v>571</v>
      </c>
    </row>
    <row r="20" spans="1:19" ht="57.6" x14ac:dyDescent="0.3">
      <c r="A20">
        <v>19</v>
      </c>
      <c r="B20" t="s">
        <v>29</v>
      </c>
      <c r="D20" t="s">
        <v>408</v>
      </c>
      <c r="E20" s="70" t="s">
        <v>572</v>
      </c>
    </row>
    <row r="21" spans="1:19" ht="43.2" x14ac:dyDescent="0.3">
      <c r="A21">
        <v>20</v>
      </c>
      <c r="B21" t="s">
        <v>30</v>
      </c>
      <c r="D21" t="s">
        <v>48</v>
      </c>
      <c r="E21" s="70" t="s">
        <v>573</v>
      </c>
    </row>
    <row r="22" spans="1:19" x14ac:dyDescent="0.3">
      <c r="A22">
        <v>21</v>
      </c>
      <c r="B22" t="s">
        <v>31</v>
      </c>
    </row>
    <row r="23" spans="1:19" x14ac:dyDescent="0.3">
      <c r="A23">
        <v>22</v>
      </c>
      <c r="B23" t="s">
        <v>32</v>
      </c>
    </row>
    <row r="24" spans="1:19" x14ac:dyDescent="0.3">
      <c r="A24">
        <v>23</v>
      </c>
      <c r="B24" t="s">
        <v>33</v>
      </c>
    </row>
    <row r="25" spans="1:19" x14ac:dyDescent="0.3">
      <c r="A25">
        <v>24</v>
      </c>
      <c r="B25" t="s">
        <v>34</v>
      </c>
    </row>
    <row r="26" spans="1:19" x14ac:dyDescent="0.3">
      <c r="A26">
        <v>25</v>
      </c>
      <c r="B26" t="s">
        <v>35</v>
      </c>
    </row>
    <row r="27" spans="1:19" x14ac:dyDescent="0.3">
      <c r="A27">
        <v>26</v>
      </c>
      <c r="B27" t="s">
        <v>36</v>
      </c>
    </row>
    <row r="28" spans="1:19" x14ac:dyDescent="0.3">
      <c r="A28">
        <v>27</v>
      </c>
      <c r="B28" t="s">
        <v>37</v>
      </c>
    </row>
    <row r="29" spans="1:19" x14ac:dyDescent="0.3">
      <c r="A29" s="2"/>
      <c r="B29" s="2"/>
      <c r="D29" s="2"/>
      <c r="E29" s="2"/>
      <c r="F29" s="2"/>
      <c r="H29" s="2"/>
      <c r="I29" s="2"/>
      <c r="K29" s="2"/>
      <c r="M29" s="2"/>
      <c r="O29" s="2"/>
      <c r="Q29" s="2"/>
      <c r="R29" s="2"/>
      <c r="S29" s="2"/>
    </row>
    <row r="30" spans="1:19" hidden="1" x14ac:dyDescent="0.3">
      <c r="A30" s="2"/>
      <c r="B30" s="2"/>
      <c r="D30" s="2"/>
      <c r="E30" s="2"/>
      <c r="F30" s="2"/>
      <c r="H30" s="2"/>
      <c r="I30" s="2"/>
      <c r="K30" s="2"/>
      <c r="M30" s="2"/>
      <c r="O30" s="2"/>
      <c r="Q30" s="2"/>
      <c r="R30" s="2"/>
      <c r="S30" s="2"/>
    </row>
    <row r="31" spans="1:19" hidden="1" x14ac:dyDescent="0.3">
      <c r="A31" s="2"/>
      <c r="B31" s="2"/>
      <c r="D31" s="2"/>
      <c r="E31" s="2"/>
      <c r="F31" s="2"/>
      <c r="H31" s="2"/>
      <c r="I31" s="2"/>
      <c r="K31" s="2"/>
      <c r="M31" s="2"/>
      <c r="O31" s="2"/>
      <c r="Q31" s="2"/>
      <c r="R31" s="2"/>
      <c r="S31" s="2"/>
    </row>
    <row r="32" spans="1:19" hidden="1" x14ac:dyDescent="0.3">
      <c r="A32" s="2"/>
      <c r="B32" s="2"/>
      <c r="D32" s="2"/>
      <c r="E32" s="2"/>
      <c r="F32" s="2"/>
      <c r="H32" s="2"/>
      <c r="I32" s="2"/>
      <c r="K32" s="2"/>
      <c r="M32" s="2"/>
      <c r="O32" s="2"/>
      <c r="Q32" s="2"/>
      <c r="R32" s="2"/>
      <c r="S32" s="2"/>
    </row>
    <row r="33" spans="1:19" hidden="1" x14ac:dyDescent="0.3">
      <c r="A33" s="2"/>
      <c r="B33" s="2"/>
      <c r="D33" s="2"/>
      <c r="E33" s="2"/>
      <c r="F33" s="2"/>
      <c r="H33" s="2"/>
      <c r="I33" s="2"/>
      <c r="K33" s="2"/>
      <c r="M33" s="2"/>
      <c r="O33" s="2"/>
      <c r="Q33" s="2"/>
      <c r="R33" s="2"/>
      <c r="S33" s="2"/>
    </row>
    <row r="34" spans="1:19" hidden="1" x14ac:dyDescent="0.3">
      <c r="A34" s="2"/>
      <c r="B34" s="2"/>
      <c r="D34" s="2"/>
      <c r="E34" s="2"/>
      <c r="F34" s="2"/>
      <c r="H34" s="2"/>
      <c r="I34" s="2"/>
      <c r="K34" s="2"/>
      <c r="M34" s="2"/>
      <c r="O34" s="2"/>
      <c r="Q34" s="2"/>
      <c r="R34" s="2"/>
      <c r="S34" s="2"/>
    </row>
    <row r="35" spans="1:19" hidden="1" x14ac:dyDescent="0.3">
      <c r="A35" s="2"/>
      <c r="B35" s="2"/>
      <c r="D35" s="2"/>
      <c r="E35" s="2"/>
      <c r="F35" s="2"/>
      <c r="H35" s="2"/>
      <c r="I35" s="2"/>
      <c r="K35" s="2"/>
      <c r="M35" s="2"/>
      <c r="O35" s="2"/>
      <c r="Q35" s="2"/>
      <c r="R35" s="2"/>
      <c r="S35" s="2"/>
    </row>
    <row r="36" spans="1:19" hidden="1" x14ac:dyDescent="0.3">
      <c r="A36" s="2"/>
      <c r="B36" s="2"/>
      <c r="D36" s="2"/>
      <c r="E36" s="2"/>
      <c r="F36" s="2"/>
      <c r="H36" s="2"/>
      <c r="I36" s="2"/>
      <c r="K36" s="2"/>
      <c r="M36" s="2"/>
      <c r="O36" s="2"/>
      <c r="Q36" s="2"/>
      <c r="R36" s="2"/>
      <c r="S36" s="2"/>
    </row>
    <row r="37" spans="1:19" hidden="1" x14ac:dyDescent="0.3">
      <c r="A37" s="2"/>
      <c r="B37" s="2"/>
      <c r="D37" s="2"/>
      <c r="E37" s="2"/>
      <c r="F37" s="2"/>
      <c r="H37" s="2"/>
      <c r="I37" s="2"/>
      <c r="K37" s="2"/>
      <c r="M37" s="2"/>
      <c r="O37" s="2"/>
      <c r="Q37" s="2"/>
      <c r="R37" s="2"/>
      <c r="S37" s="2"/>
    </row>
    <row r="38" spans="1:19" hidden="1" x14ac:dyDescent="0.3">
      <c r="A38" s="2"/>
      <c r="B38" s="2"/>
      <c r="D38" s="2"/>
      <c r="E38" s="2"/>
      <c r="F38" s="2"/>
      <c r="H38" s="2"/>
      <c r="I38" s="2"/>
      <c r="K38" s="2"/>
      <c r="M38" s="2"/>
      <c r="O38" s="2"/>
      <c r="Q38" s="2"/>
      <c r="R38" s="2"/>
      <c r="S38" s="2"/>
    </row>
    <row r="39" spans="1:19" hidden="1" x14ac:dyDescent="0.3">
      <c r="A39" s="2"/>
      <c r="B39" s="2"/>
      <c r="D39" s="2"/>
      <c r="E39" s="2"/>
      <c r="F39" s="2"/>
      <c r="H39" s="2"/>
      <c r="I39" s="2"/>
      <c r="K39" s="2"/>
      <c r="M39" s="2"/>
      <c r="O39" s="2"/>
      <c r="Q39" s="2"/>
      <c r="R39" s="2"/>
      <c r="S39" s="2"/>
    </row>
    <row r="40" spans="1:19" hidden="1" x14ac:dyDescent="0.3">
      <c r="A40" s="2"/>
      <c r="B40" s="2"/>
      <c r="D40" s="2"/>
      <c r="E40" s="2"/>
      <c r="F40" s="2"/>
      <c r="H40" s="2"/>
      <c r="I40" s="2"/>
      <c r="K40" s="2"/>
      <c r="M40" s="2"/>
      <c r="O40" s="2"/>
      <c r="Q40" s="2"/>
      <c r="R40" s="2"/>
      <c r="S40" s="2"/>
    </row>
    <row r="41" spans="1:19" hidden="1" x14ac:dyDescent="0.3">
      <c r="A41" s="2"/>
      <c r="B41" s="2"/>
      <c r="D41" s="2"/>
      <c r="E41" s="2"/>
      <c r="F41" s="2"/>
      <c r="H41" s="2"/>
      <c r="I41" s="2"/>
      <c r="K41" s="2"/>
      <c r="M41" s="2"/>
      <c r="O41" s="2"/>
      <c r="Q41" s="2"/>
      <c r="R41" s="2"/>
      <c r="S41" s="2"/>
    </row>
    <row r="42" spans="1:19" hidden="1" x14ac:dyDescent="0.3">
      <c r="A42" s="2"/>
      <c r="B42" s="2"/>
      <c r="D42" s="2"/>
      <c r="E42" s="2"/>
      <c r="F42" s="2"/>
      <c r="H42" s="2"/>
      <c r="I42" s="2"/>
      <c r="K42" s="2"/>
      <c r="M42" s="2"/>
      <c r="O42" s="2"/>
      <c r="Q42" s="2"/>
      <c r="R42" s="2"/>
      <c r="S42" s="2"/>
    </row>
    <row r="43" spans="1:19" hidden="1" x14ac:dyDescent="0.3">
      <c r="A43" s="2"/>
      <c r="B43" s="2"/>
      <c r="D43" s="2"/>
      <c r="E43" s="2"/>
      <c r="F43" s="2"/>
      <c r="H43" s="2"/>
      <c r="I43" s="2"/>
      <c r="K43" s="2"/>
      <c r="M43" s="2"/>
      <c r="O43" s="2"/>
      <c r="Q43" s="2"/>
      <c r="R43" s="2"/>
      <c r="S43" s="2"/>
    </row>
    <row r="44" spans="1:19" hidden="1" x14ac:dyDescent="0.3">
      <c r="A44" s="2"/>
      <c r="B44" s="2"/>
      <c r="D44" s="2"/>
      <c r="E44" s="2"/>
      <c r="F44" s="2"/>
      <c r="H44" s="2"/>
      <c r="I44" s="2"/>
      <c r="K44" s="2"/>
      <c r="M44" s="2"/>
      <c r="O44" s="2"/>
      <c r="Q44" s="2"/>
      <c r="R44" s="2"/>
      <c r="S44" s="2"/>
    </row>
    <row r="45" spans="1:19" hidden="1" x14ac:dyDescent="0.3">
      <c r="A45" s="2"/>
      <c r="B45" s="2"/>
      <c r="D45" s="2"/>
      <c r="E45" s="2"/>
      <c r="F45" s="2"/>
      <c r="H45" s="2"/>
      <c r="I45" s="2"/>
      <c r="K45" s="2"/>
      <c r="M45" s="2"/>
      <c r="O45" s="2"/>
      <c r="Q45" s="2"/>
      <c r="R45" s="2"/>
      <c r="S45" s="2"/>
    </row>
    <row r="46" spans="1:19" hidden="1" x14ac:dyDescent="0.3">
      <c r="A46" s="2"/>
      <c r="B46" s="2"/>
      <c r="D46" s="2"/>
      <c r="E46" s="2"/>
      <c r="F46" s="2"/>
      <c r="H46" s="2"/>
      <c r="I46" s="2"/>
      <c r="K46" s="2"/>
      <c r="M46" s="2"/>
      <c r="O46" s="2"/>
      <c r="Q46" s="2"/>
      <c r="R46" s="2"/>
      <c r="S46" s="2"/>
    </row>
    <row r="47" spans="1:19" hidden="1" x14ac:dyDescent="0.3">
      <c r="A47" s="2"/>
      <c r="B47" s="2"/>
      <c r="D47" s="2"/>
      <c r="E47" s="2"/>
      <c r="F47" s="2"/>
      <c r="H47" s="2"/>
      <c r="I47" s="2"/>
      <c r="K47" s="2"/>
      <c r="M47" s="2"/>
      <c r="O47" s="2"/>
      <c r="Q47" s="2"/>
      <c r="R47" s="2"/>
      <c r="S47" s="2"/>
    </row>
    <row r="48" spans="1:19" hidden="1" x14ac:dyDescent="0.3">
      <c r="A48" s="2"/>
      <c r="B48" s="2"/>
      <c r="D48" s="2"/>
      <c r="E48" s="2"/>
      <c r="F48" s="2"/>
      <c r="H48" s="2"/>
      <c r="I48" s="2"/>
      <c r="K48" s="2"/>
      <c r="M48" s="2"/>
      <c r="O48" s="2"/>
      <c r="Q48" s="2"/>
      <c r="R48" s="2"/>
      <c r="S48" s="2"/>
    </row>
    <row r="49" spans="1:19" hidden="1" x14ac:dyDescent="0.3">
      <c r="A49" s="2"/>
      <c r="B49" s="2"/>
      <c r="D49" s="2"/>
      <c r="E49" s="2"/>
      <c r="F49" s="2"/>
      <c r="H49" s="2"/>
      <c r="I49" s="2"/>
      <c r="K49" s="2"/>
      <c r="M49" s="2"/>
      <c r="O49" s="2"/>
      <c r="Q49" s="2"/>
      <c r="R49" s="2"/>
      <c r="S49" s="2"/>
    </row>
    <row r="50" spans="1:19" hidden="1" x14ac:dyDescent="0.3">
      <c r="A50" s="2"/>
      <c r="B50" s="2"/>
      <c r="D50" s="2"/>
      <c r="E50" s="2"/>
      <c r="F50" s="2"/>
      <c r="H50" s="2"/>
      <c r="I50" s="2"/>
      <c r="K50" s="2"/>
      <c r="M50" s="2"/>
      <c r="O50" s="2"/>
      <c r="Q50" s="2"/>
      <c r="R50" s="2"/>
      <c r="S50" s="2"/>
    </row>
    <row r="51" spans="1:19" hidden="1" x14ac:dyDescent="0.3">
      <c r="A51" s="2"/>
      <c r="B51" s="2"/>
      <c r="D51" s="2"/>
      <c r="E51" s="2"/>
      <c r="F51" s="2"/>
      <c r="H51" s="2"/>
      <c r="I51" s="2"/>
      <c r="K51" s="2"/>
      <c r="M51" s="2"/>
      <c r="O51" s="2"/>
      <c r="Q51" s="2"/>
      <c r="R51" s="2"/>
      <c r="S51" s="2"/>
    </row>
    <row r="52" spans="1:19" hidden="1" x14ac:dyDescent="0.3">
      <c r="A52" s="2"/>
      <c r="B52" s="2"/>
      <c r="D52" s="2"/>
      <c r="E52" s="2"/>
      <c r="F52" s="2"/>
      <c r="H52" s="2"/>
      <c r="I52" s="2"/>
      <c r="K52" s="2"/>
      <c r="M52" s="2"/>
      <c r="O52" s="2"/>
      <c r="Q52" s="2"/>
      <c r="R52" s="2"/>
      <c r="S52" s="2"/>
    </row>
    <row r="53" spans="1:19" hidden="1" x14ac:dyDescent="0.3">
      <c r="A53" s="2"/>
      <c r="B53" s="2"/>
      <c r="D53" s="2"/>
      <c r="E53" s="2"/>
      <c r="F53" s="2"/>
      <c r="H53" s="2"/>
      <c r="I53" s="2"/>
      <c r="K53" s="2"/>
      <c r="M53" s="2"/>
      <c r="O53" s="2"/>
      <c r="Q53" s="2"/>
      <c r="R53" s="2"/>
      <c r="S53" s="2"/>
    </row>
    <row r="54" spans="1:19" hidden="1" x14ac:dyDescent="0.3">
      <c r="A54" s="2"/>
      <c r="B54" s="2"/>
      <c r="D54" s="2"/>
      <c r="E54" s="2"/>
      <c r="F54" s="2"/>
      <c r="H54" s="2"/>
      <c r="I54" s="2"/>
      <c r="K54" s="2"/>
      <c r="M54" s="2"/>
      <c r="O54" s="2"/>
      <c r="Q54" s="2"/>
      <c r="R54" s="2"/>
      <c r="S54" s="2"/>
    </row>
    <row r="55" spans="1:19" hidden="1" x14ac:dyDescent="0.3">
      <c r="A55" s="2"/>
      <c r="B55" s="2"/>
      <c r="D55" s="2"/>
      <c r="E55" s="2"/>
      <c r="F55" s="2"/>
      <c r="H55" s="2"/>
      <c r="I55" s="2"/>
      <c r="K55" s="2"/>
      <c r="M55" s="2"/>
      <c r="O55" s="2"/>
      <c r="Q55" s="2"/>
      <c r="R55" s="2"/>
      <c r="S55" s="2"/>
    </row>
    <row r="56" spans="1:19" hidden="1" x14ac:dyDescent="0.3">
      <c r="A56" s="2"/>
      <c r="B56" s="2"/>
      <c r="D56" s="2"/>
      <c r="E56" s="2"/>
      <c r="F56" s="2"/>
      <c r="H56" s="2"/>
      <c r="I56" s="2"/>
      <c r="K56" s="2"/>
      <c r="M56" s="2"/>
      <c r="O56" s="2"/>
      <c r="Q56" s="2"/>
      <c r="R56" s="2"/>
      <c r="S56" s="2"/>
    </row>
    <row r="57" spans="1:19" hidden="1" x14ac:dyDescent="0.3">
      <c r="A57" s="2"/>
      <c r="B57" s="2"/>
      <c r="D57" s="2"/>
      <c r="E57" s="2"/>
      <c r="F57" s="2"/>
      <c r="H57" s="2"/>
      <c r="I57" s="2"/>
      <c r="K57" s="2"/>
      <c r="M57" s="2"/>
      <c r="O57" s="2"/>
      <c r="Q57" s="2"/>
      <c r="R57" s="2"/>
      <c r="S57" s="2"/>
    </row>
    <row r="58" spans="1:19" hidden="1" x14ac:dyDescent="0.3">
      <c r="A58" s="2"/>
      <c r="B58" s="2"/>
      <c r="D58" s="2"/>
      <c r="E58" s="2"/>
      <c r="F58" s="2"/>
      <c r="H58" s="2"/>
      <c r="I58" s="2"/>
      <c r="K58" s="2"/>
      <c r="M58" s="2"/>
      <c r="O58" s="2"/>
      <c r="Q58" s="2"/>
      <c r="R58" s="2"/>
      <c r="S58" s="2"/>
    </row>
    <row r="59" spans="1:19" hidden="1" x14ac:dyDescent="0.3">
      <c r="A59" s="2"/>
      <c r="B59" s="2"/>
      <c r="D59" s="2"/>
      <c r="E59" s="2"/>
      <c r="F59" s="2"/>
      <c r="H59" s="2"/>
      <c r="I59" s="2"/>
      <c r="K59" s="2"/>
      <c r="M59" s="2"/>
      <c r="O59" s="2"/>
      <c r="Q59" s="2"/>
      <c r="R59" s="2"/>
      <c r="S59" s="2"/>
    </row>
    <row r="60" spans="1:19" hidden="1" x14ac:dyDescent="0.3">
      <c r="A60" s="2"/>
      <c r="B60" s="2"/>
      <c r="D60" s="2"/>
      <c r="E60" s="2"/>
      <c r="F60" s="2"/>
      <c r="H60" s="2"/>
      <c r="I60" s="2"/>
      <c r="K60" s="2"/>
      <c r="M60" s="2"/>
      <c r="O60" s="2"/>
      <c r="Q60" s="2"/>
      <c r="R60" s="2"/>
      <c r="S60" s="2"/>
    </row>
    <row r="61" spans="1:19" hidden="1" x14ac:dyDescent="0.3">
      <c r="A61" s="2"/>
      <c r="B61" s="2"/>
      <c r="D61" s="2"/>
      <c r="E61" s="2"/>
      <c r="F61" s="2"/>
      <c r="H61" s="2"/>
      <c r="I61" s="2"/>
      <c r="K61" s="2"/>
      <c r="M61" s="2"/>
      <c r="O61" s="2"/>
      <c r="Q61" s="2"/>
      <c r="R61" s="2"/>
      <c r="S61" s="2"/>
    </row>
    <row r="62" spans="1:19" hidden="1" x14ac:dyDescent="0.3">
      <c r="A62" s="2"/>
      <c r="B62" s="2"/>
      <c r="D62" s="2"/>
      <c r="E62" s="2"/>
      <c r="F62" s="2"/>
      <c r="H62" s="2"/>
      <c r="I62" s="2"/>
      <c r="K62" s="2"/>
      <c r="M62" s="2"/>
      <c r="O62" s="2"/>
      <c r="Q62" s="2"/>
      <c r="R62" s="2"/>
      <c r="S62" s="2"/>
    </row>
    <row r="63" spans="1:19" hidden="1" x14ac:dyDescent="0.3">
      <c r="A63" s="2"/>
      <c r="B63" s="2"/>
      <c r="D63" s="2"/>
      <c r="E63" s="2"/>
      <c r="F63" s="2"/>
      <c r="H63" s="2"/>
      <c r="I63" s="2"/>
      <c r="K63" s="2"/>
      <c r="M63" s="2"/>
      <c r="O63" s="2"/>
      <c r="Q63" s="2"/>
      <c r="R63" s="2"/>
      <c r="S63" s="2"/>
    </row>
    <row r="64" spans="1:19" hidden="1" x14ac:dyDescent="0.3">
      <c r="A64" s="2"/>
      <c r="B64" s="2"/>
      <c r="D64" s="2"/>
      <c r="E64" s="2"/>
      <c r="F64" s="2"/>
      <c r="H64" s="2"/>
      <c r="I64" s="2"/>
      <c r="K64" s="2"/>
      <c r="M64" s="2"/>
      <c r="O64" s="2"/>
      <c r="Q64" s="2"/>
      <c r="R64" s="2"/>
      <c r="S64" s="2"/>
    </row>
    <row r="65" spans="1:19" hidden="1" x14ac:dyDescent="0.3">
      <c r="A65" s="2"/>
      <c r="B65" s="2"/>
      <c r="D65" s="2"/>
      <c r="E65" s="2"/>
      <c r="F65" s="2"/>
      <c r="H65" s="2"/>
      <c r="I65" s="2"/>
      <c r="K65" s="2"/>
      <c r="M65" s="2"/>
      <c r="O65" s="2"/>
      <c r="Q65" s="2"/>
      <c r="R65" s="2"/>
      <c r="S65" s="2"/>
    </row>
    <row r="66" spans="1:19" hidden="1" x14ac:dyDescent="0.3">
      <c r="A66" s="2"/>
      <c r="B66" s="2"/>
      <c r="D66" s="2"/>
      <c r="E66" s="2"/>
      <c r="F66" s="2"/>
      <c r="H66" s="2"/>
      <c r="I66" s="2"/>
      <c r="K66" s="2"/>
      <c r="M66" s="2"/>
      <c r="O66" s="2"/>
      <c r="Q66" s="2"/>
      <c r="R66" s="2"/>
      <c r="S66" s="2"/>
    </row>
    <row r="67" spans="1:19" hidden="1" x14ac:dyDescent="0.3">
      <c r="A67" s="2"/>
      <c r="B67" s="2"/>
      <c r="D67" s="2"/>
      <c r="E67" s="2"/>
      <c r="F67" s="2"/>
      <c r="H67" s="2"/>
      <c r="I67" s="2"/>
      <c r="K67" s="2"/>
      <c r="M67" s="2"/>
      <c r="O67" s="2"/>
      <c r="Q67" s="2"/>
      <c r="R67" s="2"/>
      <c r="S67" s="2"/>
    </row>
    <row r="68" spans="1:19" hidden="1" x14ac:dyDescent="0.3">
      <c r="A68" s="2"/>
      <c r="B68" s="2"/>
      <c r="D68" s="2"/>
      <c r="E68" s="2"/>
      <c r="F68" s="2"/>
      <c r="H68" s="2"/>
      <c r="I68" s="2"/>
      <c r="K68" s="2"/>
      <c r="M68" s="2"/>
      <c r="O68" s="2"/>
      <c r="Q68" s="2"/>
      <c r="R68" s="2"/>
      <c r="S68" s="2"/>
    </row>
    <row r="69" spans="1:19" hidden="1" x14ac:dyDescent="0.3">
      <c r="A69" s="2"/>
      <c r="B69" s="2"/>
      <c r="D69" s="2"/>
      <c r="E69" s="2"/>
      <c r="F69" s="2"/>
      <c r="H69" s="2"/>
      <c r="I69" s="2"/>
      <c r="K69" s="2"/>
      <c r="M69" s="2"/>
      <c r="O69" s="2"/>
      <c r="Q69" s="2"/>
      <c r="R69" s="2"/>
      <c r="S69" s="2"/>
    </row>
    <row r="70" spans="1:19" hidden="1" x14ac:dyDescent="0.3">
      <c r="A70" s="2"/>
      <c r="B70" s="2"/>
      <c r="D70" s="2"/>
      <c r="E70" s="2"/>
      <c r="F70" s="2"/>
      <c r="H70" s="2"/>
      <c r="I70" s="2"/>
      <c r="K70" s="2"/>
      <c r="M70" s="2"/>
      <c r="O70" s="2"/>
      <c r="Q70" s="2"/>
      <c r="R70" s="2"/>
      <c r="S70" s="2"/>
    </row>
    <row r="71" spans="1:19" hidden="1" x14ac:dyDescent="0.3">
      <c r="A71" s="2"/>
      <c r="B71" s="2"/>
      <c r="D71" s="2"/>
      <c r="E71" s="2"/>
      <c r="F71" s="2"/>
      <c r="H71" s="2"/>
      <c r="I71" s="2"/>
      <c r="K71" s="2"/>
      <c r="M71" s="2"/>
      <c r="O71" s="2"/>
      <c r="Q71" s="2"/>
      <c r="R71" s="2"/>
      <c r="S71" s="2"/>
    </row>
    <row r="72" spans="1:19" hidden="1" x14ac:dyDescent="0.3">
      <c r="A72" s="2"/>
      <c r="B72" s="2"/>
      <c r="D72" s="2"/>
      <c r="E72" s="2"/>
      <c r="F72" s="2"/>
      <c r="H72" s="2"/>
      <c r="I72" s="2"/>
      <c r="K72" s="2"/>
      <c r="M72" s="2"/>
      <c r="O72" s="2"/>
      <c r="Q72" s="2"/>
      <c r="R72" s="2"/>
      <c r="S72" s="2"/>
    </row>
    <row r="73" spans="1:19" hidden="1" x14ac:dyDescent="0.3">
      <c r="A73" s="2"/>
      <c r="B73" s="2"/>
      <c r="D73" s="2"/>
      <c r="E73" s="2"/>
      <c r="F73" s="2"/>
      <c r="H73" s="2"/>
      <c r="I73" s="2"/>
      <c r="K73" s="2"/>
      <c r="M73" s="2"/>
      <c r="O73" s="2"/>
      <c r="Q73" s="2"/>
      <c r="R73" s="2"/>
      <c r="S73" s="2"/>
    </row>
    <row r="74" spans="1:19" hidden="1" x14ac:dyDescent="0.3">
      <c r="A74" s="2"/>
      <c r="B74" s="2"/>
      <c r="D74" s="2"/>
      <c r="E74" s="2"/>
      <c r="F74" s="2"/>
      <c r="H74" s="2"/>
      <c r="I74" s="2"/>
      <c r="K74" s="2"/>
      <c r="M74" s="2"/>
      <c r="O74" s="2"/>
      <c r="Q74" s="2"/>
      <c r="R74" s="2"/>
      <c r="S74" s="2"/>
    </row>
    <row r="75" spans="1:19" hidden="1" x14ac:dyDescent="0.3">
      <c r="A75" s="2"/>
      <c r="B75" s="2"/>
      <c r="D75" s="2"/>
      <c r="E75" s="2"/>
      <c r="F75" s="2"/>
      <c r="H75" s="2"/>
      <c r="I75" s="2"/>
      <c r="K75" s="2"/>
      <c r="M75" s="2"/>
      <c r="O75" s="2"/>
      <c r="Q75" s="2"/>
      <c r="R75" s="2"/>
      <c r="S75" s="2"/>
    </row>
    <row r="76" spans="1:19" hidden="1" x14ac:dyDescent="0.3">
      <c r="A76" s="2"/>
      <c r="B76" s="2"/>
      <c r="D76" s="2"/>
      <c r="E76" s="2"/>
      <c r="F76" s="2"/>
      <c r="H76" s="2"/>
      <c r="I76" s="2"/>
      <c r="K76" s="2"/>
      <c r="M76" s="2"/>
      <c r="O76" s="2"/>
      <c r="Q76" s="2"/>
      <c r="R76" s="2"/>
      <c r="S76" s="2"/>
    </row>
    <row r="77" spans="1:19" hidden="1" x14ac:dyDescent="0.3">
      <c r="A77" s="2"/>
      <c r="B77" s="2"/>
      <c r="D77" s="2"/>
      <c r="E77" s="2"/>
      <c r="F77" s="2"/>
      <c r="H77" s="2"/>
      <c r="I77" s="2"/>
      <c r="K77" s="2"/>
      <c r="M77" s="2"/>
      <c r="O77" s="2"/>
      <c r="Q77" s="2"/>
      <c r="R77" s="2"/>
      <c r="S77" s="2"/>
    </row>
    <row r="78" spans="1:19" hidden="1" x14ac:dyDescent="0.3">
      <c r="A78" s="2"/>
      <c r="B78" s="2"/>
      <c r="D78" s="2"/>
      <c r="E78" s="2"/>
      <c r="F78" s="2"/>
      <c r="H78" s="2"/>
      <c r="I78" s="2"/>
      <c r="K78" s="2"/>
      <c r="M78" s="2"/>
      <c r="O78" s="2"/>
      <c r="Q78" s="2"/>
      <c r="R78" s="2"/>
      <c r="S78" s="2"/>
    </row>
    <row r="79" spans="1:19" hidden="1" x14ac:dyDescent="0.3">
      <c r="A79" s="2"/>
      <c r="B79" s="2"/>
      <c r="D79" s="2"/>
      <c r="E79" s="2"/>
      <c r="F79" s="2"/>
      <c r="H79" s="2"/>
      <c r="I79" s="2"/>
      <c r="K79" s="2"/>
      <c r="M79" s="2"/>
      <c r="O79" s="2"/>
      <c r="Q79" s="2"/>
      <c r="R79" s="2"/>
      <c r="S79" s="2"/>
    </row>
    <row r="80" spans="1:19" hidden="1" x14ac:dyDescent="0.3">
      <c r="A80" s="2"/>
      <c r="B80" s="2"/>
      <c r="D80" s="2"/>
      <c r="E80" s="2"/>
      <c r="F80" s="2"/>
      <c r="H80" s="2"/>
      <c r="I80" s="2"/>
      <c r="K80" s="2"/>
      <c r="M80" s="2"/>
      <c r="O80" s="2"/>
      <c r="Q80" s="2"/>
      <c r="R80" s="2"/>
      <c r="S80" s="2"/>
    </row>
    <row r="81" spans="1:19" hidden="1" x14ac:dyDescent="0.3">
      <c r="A81" s="2"/>
      <c r="B81" s="2"/>
      <c r="D81" s="2"/>
      <c r="E81" s="2"/>
      <c r="F81" s="2"/>
      <c r="H81" s="2"/>
      <c r="I81" s="2"/>
      <c r="K81" s="2"/>
      <c r="M81" s="2"/>
      <c r="O81" s="2"/>
      <c r="Q81" s="2"/>
      <c r="R81" s="2"/>
      <c r="S81" s="2"/>
    </row>
    <row r="82" spans="1:19" hidden="1" x14ac:dyDescent="0.3">
      <c r="A82" s="2"/>
      <c r="B82" s="2"/>
      <c r="D82" s="2"/>
      <c r="E82" s="2"/>
      <c r="F82" s="2"/>
      <c r="H82" s="2"/>
      <c r="I82" s="2"/>
      <c r="K82" s="2"/>
      <c r="M82" s="2"/>
      <c r="O82" s="2"/>
      <c r="Q82" s="2"/>
      <c r="R82" s="2"/>
      <c r="S82" s="2"/>
    </row>
    <row r="83" spans="1:19" hidden="1" x14ac:dyDescent="0.3">
      <c r="A83" s="2"/>
      <c r="B83" s="2"/>
      <c r="D83" s="2"/>
      <c r="E83" s="2"/>
      <c r="F83" s="2"/>
      <c r="H83" s="2"/>
      <c r="I83" s="2"/>
      <c r="K83" s="2"/>
      <c r="M83" s="2"/>
      <c r="O83" s="2"/>
      <c r="Q83" s="2"/>
      <c r="R83" s="2"/>
      <c r="S83" s="2"/>
    </row>
    <row r="84" spans="1:19" hidden="1" x14ac:dyDescent="0.3">
      <c r="A84" s="2"/>
      <c r="B84" s="2"/>
      <c r="D84" s="2"/>
      <c r="E84" s="2"/>
      <c r="F84" s="2"/>
      <c r="H84" s="2"/>
      <c r="I84" s="2"/>
      <c r="K84" s="2"/>
      <c r="M84" s="2"/>
      <c r="O84" s="2"/>
      <c r="Q84" s="2"/>
      <c r="R84" s="2"/>
      <c r="S84" s="2"/>
    </row>
    <row r="85" spans="1:19" hidden="1" x14ac:dyDescent="0.3">
      <c r="A85" s="2"/>
      <c r="B85" s="2"/>
      <c r="D85" s="2"/>
      <c r="E85" s="2"/>
      <c r="F85" s="2"/>
      <c r="H85" s="2"/>
      <c r="I85" s="2"/>
      <c r="K85" s="2"/>
      <c r="M85" s="2"/>
      <c r="O85" s="2"/>
      <c r="Q85" s="2"/>
      <c r="R85" s="2"/>
      <c r="S85" s="2"/>
    </row>
    <row r="86" spans="1:19" hidden="1" x14ac:dyDescent="0.3">
      <c r="A86" s="2"/>
      <c r="B86" s="2"/>
      <c r="D86" s="2"/>
      <c r="E86" s="2"/>
      <c r="F86" s="2"/>
      <c r="H86" s="2"/>
      <c r="I86" s="2"/>
      <c r="K86" s="2"/>
      <c r="M86" s="2"/>
      <c r="O86" s="2"/>
      <c r="Q86" s="2"/>
      <c r="R86" s="2"/>
      <c r="S86" s="2"/>
    </row>
    <row r="87" spans="1:19" hidden="1" x14ac:dyDescent="0.3">
      <c r="A87" s="2"/>
      <c r="B87" s="2"/>
      <c r="D87" s="2"/>
      <c r="E87" s="2"/>
      <c r="F87" s="2"/>
      <c r="H87" s="2"/>
      <c r="I87" s="2"/>
      <c r="K87" s="2"/>
      <c r="M87" s="2"/>
      <c r="O87" s="2"/>
      <c r="Q87" s="2"/>
      <c r="R87" s="2"/>
      <c r="S87" s="2"/>
    </row>
    <row r="88" spans="1:19" hidden="1" x14ac:dyDescent="0.3">
      <c r="A88" s="2"/>
      <c r="B88" s="2"/>
      <c r="D88" s="2"/>
      <c r="E88" s="2"/>
      <c r="F88" s="2"/>
      <c r="H88" s="2"/>
      <c r="I88" s="2"/>
      <c r="K88" s="2"/>
      <c r="M88" s="2"/>
      <c r="O88" s="2"/>
      <c r="Q88" s="2"/>
      <c r="R88" s="2"/>
      <c r="S88" s="2"/>
    </row>
    <row r="89" spans="1:19" hidden="1" x14ac:dyDescent="0.3">
      <c r="A89" s="2"/>
      <c r="B89" s="2"/>
      <c r="D89" s="2"/>
      <c r="E89" s="2"/>
      <c r="F89" s="2"/>
      <c r="H89" s="2"/>
      <c r="I89" s="2"/>
      <c r="K89" s="2"/>
      <c r="M89" s="2"/>
      <c r="O89" s="2"/>
      <c r="Q89" s="2"/>
      <c r="R89" s="2"/>
      <c r="S89" s="2"/>
    </row>
    <row r="90" spans="1:19" hidden="1" x14ac:dyDescent="0.3">
      <c r="A90" s="2"/>
      <c r="B90" s="2"/>
      <c r="D90" s="2"/>
      <c r="E90" s="2"/>
      <c r="F90" s="2"/>
      <c r="H90" s="2"/>
      <c r="I90" s="2"/>
      <c r="K90" s="2"/>
      <c r="M90" s="2"/>
      <c r="O90" s="2"/>
      <c r="Q90" s="2"/>
      <c r="R90" s="2"/>
      <c r="S90" s="2"/>
    </row>
    <row r="91" spans="1:19" hidden="1" x14ac:dyDescent="0.3">
      <c r="A91" s="2"/>
      <c r="B91" s="2"/>
      <c r="D91" s="2"/>
      <c r="E91" s="2"/>
      <c r="F91" s="2"/>
      <c r="H91" s="2"/>
      <c r="I91" s="2"/>
      <c r="K91" s="2"/>
      <c r="M91" s="2"/>
      <c r="O91" s="2"/>
      <c r="Q91" s="2"/>
      <c r="R91" s="2"/>
      <c r="S91" s="2"/>
    </row>
    <row r="92" spans="1:19" hidden="1" x14ac:dyDescent="0.3">
      <c r="A92" s="2"/>
      <c r="B92" s="2"/>
      <c r="D92" s="2"/>
      <c r="E92" s="2"/>
      <c r="F92" s="2"/>
      <c r="H92" s="2"/>
      <c r="I92" s="2"/>
      <c r="K92" s="2"/>
      <c r="M92" s="2"/>
      <c r="O92" s="2"/>
      <c r="Q92" s="2"/>
      <c r="R92" s="2"/>
      <c r="S92" s="2"/>
    </row>
    <row r="93" spans="1:19" hidden="1" x14ac:dyDescent="0.3">
      <c r="A93" s="2"/>
      <c r="B93" s="2"/>
      <c r="D93" s="2"/>
      <c r="E93" s="2"/>
      <c r="F93" s="2"/>
      <c r="H93" s="2"/>
      <c r="I93" s="2"/>
      <c r="K93" s="2"/>
      <c r="M93" s="2"/>
      <c r="O93" s="2"/>
      <c r="Q93" s="2"/>
      <c r="R93" s="2"/>
      <c r="S93" s="2"/>
    </row>
    <row r="94" spans="1:19" hidden="1" x14ac:dyDescent="0.3">
      <c r="A94" s="2"/>
      <c r="B94" s="2"/>
      <c r="D94" s="2"/>
      <c r="E94" s="2"/>
      <c r="F94" s="2"/>
      <c r="H94" s="2"/>
      <c r="I94" s="2"/>
      <c r="K94" s="2"/>
      <c r="M94" s="2"/>
      <c r="O94" s="2"/>
      <c r="Q94" s="2"/>
      <c r="R94" s="2"/>
      <c r="S94" s="2"/>
    </row>
    <row r="95" spans="1:19" hidden="1" x14ac:dyDescent="0.3">
      <c r="A95" s="2"/>
      <c r="B95" s="2"/>
      <c r="D95" s="2"/>
      <c r="E95" s="2"/>
      <c r="F95" s="2"/>
      <c r="H95" s="2"/>
      <c r="I95" s="2"/>
      <c r="K95" s="2"/>
      <c r="M95" s="2"/>
      <c r="O95" s="2"/>
      <c r="Q95" s="2"/>
      <c r="R95" s="2"/>
      <c r="S95" s="2"/>
    </row>
    <row r="96" spans="1:19" hidden="1" x14ac:dyDescent="0.3">
      <c r="A96" s="2"/>
      <c r="B96" s="2"/>
      <c r="D96" s="2"/>
      <c r="E96" s="2"/>
      <c r="F96" s="2"/>
      <c r="H96" s="2"/>
      <c r="I96" s="2"/>
      <c r="K96" s="2"/>
      <c r="M96" s="2"/>
      <c r="O96" s="2"/>
      <c r="Q96" s="2"/>
      <c r="R96" s="2"/>
      <c r="S96" s="2"/>
    </row>
    <row r="97" spans="1:19" hidden="1" x14ac:dyDescent="0.3">
      <c r="A97" s="2"/>
      <c r="B97" s="2"/>
      <c r="D97" s="2"/>
      <c r="E97" s="2"/>
      <c r="F97" s="2"/>
      <c r="H97" s="2"/>
      <c r="I97" s="2"/>
      <c r="K97" s="2"/>
      <c r="M97" s="2"/>
      <c r="O97" s="2"/>
      <c r="Q97" s="2"/>
      <c r="R97" s="2"/>
      <c r="S97" s="2"/>
    </row>
    <row r="98" spans="1:19" hidden="1" x14ac:dyDescent="0.3">
      <c r="A98" s="2"/>
      <c r="B98" s="2"/>
      <c r="D98" s="2"/>
      <c r="E98" s="2"/>
      <c r="F98" s="2"/>
      <c r="H98" s="2"/>
      <c r="I98" s="2"/>
      <c r="K98" s="2"/>
      <c r="M98" s="2"/>
      <c r="O98" s="2"/>
      <c r="Q98" s="2"/>
      <c r="R98" s="2"/>
      <c r="S98" s="2"/>
    </row>
    <row r="99" spans="1:19" hidden="1" x14ac:dyDescent="0.3">
      <c r="A99" s="2"/>
      <c r="B99" s="2"/>
      <c r="D99" s="2"/>
      <c r="E99" s="2"/>
      <c r="F99" s="2"/>
      <c r="H99" s="2"/>
      <c r="I99" s="2"/>
      <c r="K99" s="2"/>
      <c r="M99" s="2"/>
      <c r="O99" s="2"/>
      <c r="Q99" s="2"/>
      <c r="R99" s="2"/>
      <c r="S99" s="2"/>
    </row>
    <row r="100" spans="1:19" hidden="1" x14ac:dyDescent="0.3">
      <c r="A100" s="2"/>
      <c r="B100" s="2"/>
      <c r="D100" s="2"/>
      <c r="E100" s="2"/>
      <c r="F100" s="2"/>
      <c r="H100" s="2"/>
      <c r="I100" s="2"/>
      <c r="K100" s="2"/>
      <c r="M100" s="2"/>
      <c r="O100" s="2"/>
      <c r="Q100" s="2"/>
      <c r="R100" s="2"/>
      <c r="S100" s="2"/>
    </row>
  </sheetData>
  <pageMargins left="0.7" right="0.7" top="0.75" bottom="0.75" header="0.3" footer="0.3"/>
  <pageSetup paperSize="9" orientation="portrait" r:id="rId1"/>
  <headerFooter>
    <oddHeader>&amp;L&amp;"Poppins"&amp;12&amp;KFF00FF Confidential&amp;1#_x000D_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0A410-13F5-4724-AF66-29DEC7A939AC}">
  <sheetPr codeName="Sheet8">
    <tabColor rgb="FF92D050"/>
  </sheetPr>
  <dimension ref="A1:B201"/>
  <sheetViews>
    <sheetView workbookViewId="0">
      <selection activeCell="A2" sqref="A2"/>
    </sheetView>
  </sheetViews>
  <sheetFormatPr defaultColWidth="0" defaultRowHeight="14.4" x14ac:dyDescent="0.3"/>
  <cols>
    <col min="1" max="1" width="33.6640625" bestFit="1" customWidth="1"/>
    <col min="2" max="2" width="10.5546875" bestFit="1" customWidth="1"/>
    <col min="3" max="16384" width="8.88671875" hidden="1"/>
  </cols>
  <sheetData>
    <row r="1" spans="1:2" x14ac:dyDescent="0.3">
      <c r="A1" t="s">
        <v>404</v>
      </c>
      <c r="B1" t="s">
        <v>405</v>
      </c>
    </row>
    <row r="2" spans="1:2" x14ac:dyDescent="0.3">
      <c r="A2" t="s">
        <v>222</v>
      </c>
      <c r="B2" s="23">
        <v>0.397065</v>
      </c>
    </row>
    <row r="3" spans="1:2" x14ac:dyDescent="0.3">
      <c r="A3" t="s">
        <v>223</v>
      </c>
      <c r="B3" s="23">
        <v>0.35669699999999999</v>
      </c>
    </row>
    <row r="4" spans="1:2" x14ac:dyDescent="0.3">
      <c r="A4" t="s">
        <v>224</v>
      </c>
      <c r="B4" s="23">
        <v>0.35481299999999999</v>
      </c>
    </row>
    <row r="5" spans="1:2" x14ac:dyDescent="0.3">
      <c r="A5" t="s">
        <v>225</v>
      </c>
      <c r="B5" s="23">
        <v>0.42509000000000002</v>
      </c>
    </row>
    <row r="6" spans="1:2" x14ac:dyDescent="0.3">
      <c r="A6" t="s">
        <v>226</v>
      </c>
      <c r="B6" s="23">
        <v>0.36391800000000002</v>
      </c>
    </row>
    <row r="7" spans="1:2" x14ac:dyDescent="0.3">
      <c r="A7" t="s">
        <v>227</v>
      </c>
      <c r="B7" s="23">
        <v>0.224832</v>
      </c>
    </row>
    <row r="8" spans="1:2" x14ac:dyDescent="0.3">
      <c r="A8" t="s">
        <v>228</v>
      </c>
      <c r="B8" s="23">
        <v>0.395007</v>
      </c>
    </row>
    <row r="9" spans="1:2" x14ac:dyDescent="0.3">
      <c r="A9" t="s">
        <v>229</v>
      </c>
      <c r="B9" s="23">
        <v>0.347806</v>
      </c>
    </row>
    <row r="10" spans="1:2" x14ac:dyDescent="0.3">
      <c r="A10" t="s">
        <v>230</v>
      </c>
      <c r="B10" s="23">
        <v>0.47031000000000001</v>
      </c>
    </row>
    <row r="11" spans="1:2" x14ac:dyDescent="0.3">
      <c r="A11" t="s">
        <v>231</v>
      </c>
      <c r="B11" s="23">
        <v>0.334532</v>
      </c>
    </row>
    <row r="12" spans="1:2" x14ac:dyDescent="0.3">
      <c r="A12" t="s">
        <v>232</v>
      </c>
      <c r="B12" s="23">
        <v>0.136744</v>
      </c>
    </row>
    <row r="13" spans="1:2" x14ac:dyDescent="0.3">
      <c r="A13" t="s">
        <v>233</v>
      </c>
      <c r="B13" s="23">
        <v>0.33854699999999999</v>
      </c>
    </row>
    <row r="14" spans="1:2" x14ac:dyDescent="0.3">
      <c r="A14" t="s">
        <v>234</v>
      </c>
      <c r="B14" s="23">
        <v>0.34080300000000002</v>
      </c>
    </row>
    <row r="15" spans="1:2" x14ac:dyDescent="0.3">
      <c r="A15" t="s">
        <v>550</v>
      </c>
      <c r="B15" s="23">
        <v>0.219472</v>
      </c>
    </row>
    <row r="16" spans="1:2" x14ac:dyDescent="0.3">
      <c r="A16" t="s">
        <v>235</v>
      </c>
      <c r="B16" s="23">
        <v>0.41564899999999999</v>
      </c>
    </row>
    <row r="17" spans="1:2" x14ac:dyDescent="0.3">
      <c r="A17" t="s">
        <v>551</v>
      </c>
      <c r="B17" s="23">
        <v>4.5668E-2</v>
      </c>
    </row>
    <row r="18" spans="1:2" x14ac:dyDescent="0.3">
      <c r="A18" t="s">
        <v>236</v>
      </c>
      <c r="B18" s="23">
        <v>0.26178099999999999</v>
      </c>
    </row>
    <row r="19" spans="1:2" x14ac:dyDescent="0.3">
      <c r="A19" t="s">
        <v>552</v>
      </c>
      <c r="B19" s="23">
        <v>3.8046000000000003E-2</v>
      </c>
    </row>
    <row r="20" spans="1:2" x14ac:dyDescent="0.3">
      <c r="A20" t="s">
        <v>553</v>
      </c>
      <c r="B20" s="23">
        <v>0.10549799999999999</v>
      </c>
    </row>
    <row r="21" spans="1:2" x14ac:dyDescent="0.3">
      <c r="A21" t="s">
        <v>237</v>
      </c>
      <c r="B21" s="23">
        <v>0.52794700000000006</v>
      </c>
    </row>
    <row r="22" spans="1:2" x14ac:dyDescent="0.3">
      <c r="A22" t="s">
        <v>554</v>
      </c>
      <c r="B22" s="23">
        <v>0.36012</v>
      </c>
    </row>
    <row r="23" spans="1:2" x14ac:dyDescent="0.3">
      <c r="A23" t="s">
        <v>238</v>
      </c>
      <c r="B23" s="23">
        <v>0.41651300000000002</v>
      </c>
    </row>
    <row r="24" spans="1:2" x14ac:dyDescent="0.3">
      <c r="A24" t="s">
        <v>239</v>
      </c>
      <c r="B24" s="23">
        <v>5.4038999999999997E-2</v>
      </c>
    </row>
    <row r="25" spans="1:2" x14ac:dyDescent="0.3">
      <c r="A25" t="s">
        <v>240</v>
      </c>
      <c r="B25" s="23">
        <v>4.879E-2</v>
      </c>
    </row>
    <row r="26" spans="1:2" x14ac:dyDescent="0.3">
      <c r="A26" t="s">
        <v>241</v>
      </c>
      <c r="B26" s="23">
        <v>0.426479</v>
      </c>
    </row>
    <row r="27" spans="1:2" x14ac:dyDescent="0.3">
      <c r="A27" t="s">
        <v>242</v>
      </c>
      <c r="B27" s="23">
        <v>0.49357200000000001</v>
      </c>
    </row>
    <row r="28" spans="1:2" x14ac:dyDescent="0.3">
      <c r="A28" t="s">
        <v>555</v>
      </c>
      <c r="B28" s="23">
        <v>0.125553</v>
      </c>
    </row>
    <row r="29" spans="1:2" x14ac:dyDescent="0.3">
      <c r="A29" t="s">
        <v>243</v>
      </c>
      <c r="B29" s="23">
        <v>0.36976900000000001</v>
      </c>
    </row>
    <row r="30" spans="1:2" x14ac:dyDescent="0.3">
      <c r="A30" t="s">
        <v>244</v>
      </c>
      <c r="B30" s="23">
        <v>0.36840099999999998</v>
      </c>
    </row>
    <row r="31" spans="1:2" x14ac:dyDescent="0.3">
      <c r="A31" t="s">
        <v>245</v>
      </c>
      <c r="B31" s="23">
        <v>0.32910400000000001</v>
      </c>
    </row>
    <row r="32" spans="1:2" x14ac:dyDescent="0.3">
      <c r="A32" t="s">
        <v>246</v>
      </c>
      <c r="B32" s="23">
        <v>0.18512000000000001</v>
      </c>
    </row>
    <row r="33" spans="1:2" x14ac:dyDescent="0.3">
      <c r="A33" t="s">
        <v>247</v>
      </c>
      <c r="B33" s="23">
        <v>0.49390499999999998</v>
      </c>
    </row>
    <row r="34" spans="1:2" x14ac:dyDescent="0.3">
      <c r="A34" t="s">
        <v>248</v>
      </c>
      <c r="B34" s="23">
        <v>5.5779999999999996E-3</v>
      </c>
    </row>
    <row r="35" spans="1:2" x14ac:dyDescent="0.3">
      <c r="A35" t="s">
        <v>249</v>
      </c>
      <c r="B35" s="23">
        <v>0.44470100000000001</v>
      </c>
    </row>
    <row r="36" spans="1:2" x14ac:dyDescent="0.3">
      <c r="A36" t="s">
        <v>250</v>
      </c>
      <c r="B36" s="23">
        <v>0.30663299999999999</v>
      </c>
    </row>
    <row r="37" spans="1:2" x14ac:dyDescent="0.3">
      <c r="A37" t="s">
        <v>251</v>
      </c>
      <c r="B37" s="23">
        <v>0.176873</v>
      </c>
    </row>
    <row r="38" spans="1:2" x14ac:dyDescent="0.3">
      <c r="A38" t="s">
        <v>252</v>
      </c>
      <c r="B38" s="23">
        <v>0.540126</v>
      </c>
    </row>
    <row r="39" spans="1:2" x14ac:dyDescent="0.3">
      <c r="A39" t="s">
        <v>253</v>
      </c>
      <c r="B39" s="23">
        <v>0.47520099999999998</v>
      </c>
    </row>
    <row r="40" spans="1:2" x14ac:dyDescent="0.3">
      <c r="A40" t="s">
        <v>254</v>
      </c>
      <c r="B40" s="23">
        <v>6.5044000000000005E-2</v>
      </c>
    </row>
    <row r="41" spans="1:2" x14ac:dyDescent="0.3">
      <c r="A41" t="s">
        <v>255</v>
      </c>
      <c r="B41" s="23">
        <v>1.119E-3</v>
      </c>
    </row>
    <row r="42" spans="1:2" x14ac:dyDescent="0.3">
      <c r="A42" t="s">
        <v>256</v>
      </c>
      <c r="B42" s="23">
        <v>4.2513000000000002E-2</v>
      </c>
    </row>
    <row r="43" spans="1:2" x14ac:dyDescent="0.3">
      <c r="A43" t="s">
        <v>257</v>
      </c>
      <c r="B43" s="23">
        <v>0.32838899999999999</v>
      </c>
    </row>
    <row r="44" spans="1:2" x14ac:dyDescent="0.3">
      <c r="A44" t="s">
        <v>258</v>
      </c>
      <c r="B44" s="23">
        <v>0.37912699999999999</v>
      </c>
    </row>
    <row r="45" spans="1:2" x14ac:dyDescent="0.3">
      <c r="A45" t="s">
        <v>259</v>
      </c>
      <c r="B45" s="23">
        <v>0.122082</v>
      </c>
    </row>
    <row r="46" spans="1:2" x14ac:dyDescent="0.3">
      <c r="A46" t="s">
        <v>260</v>
      </c>
      <c r="B46" s="23">
        <v>0.41197299999999998</v>
      </c>
    </row>
    <row r="47" spans="1:2" x14ac:dyDescent="0.3">
      <c r="A47" t="s">
        <v>261</v>
      </c>
      <c r="B47" s="23">
        <v>0.47686400000000001</v>
      </c>
    </row>
    <row r="48" spans="1:2" x14ac:dyDescent="0.3">
      <c r="A48" t="s">
        <v>262</v>
      </c>
      <c r="B48" s="23">
        <v>0.301263</v>
      </c>
    </row>
    <row r="49" spans="1:2" x14ac:dyDescent="0.3">
      <c r="A49" t="s">
        <v>263</v>
      </c>
      <c r="B49" s="23">
        <v>0.33077600000000001</v>
      </c>
    </row>
    <row r="50" spans="1:2" x14ac:dyDescent="0.3">
      <c r="A50" t="s">
        <v>264</v>
      </c>
      <c r="B50" s="23">
        <v>0.25337300000000001</v>
      </c>
    </row>
    <row r="51" spans="1:2" x14ac:dyDescent="0.3">
      <c r="A51" t="s">
        <v>556</v>
      </c>
      <c r="B51" s="23">
        <v>0</v>
      </c>
    </row>
    <row r="52" spans="1:2" x14ac:dyDescent="0.3">
      <c r="A52" t="s">
        <v>265</v>
      </c>
      <c r="B52" s="23">
        <v>0.32470399999999999</v>
      </c>
    </row>
    <row r="53" spans="1:2" x14ac:dyDescent="0.3">
      <c r="A53" t="s">
        <v>266</v>
      </c>
      <c r="B53" s="23">
        <v>0.44642100000000001</v>
      </c>
    </row>
    <row r="54" spans="1:2" x14ac:dyDescent="0.3">
      <c r="A54" t="s">
        <v>267</v>
      </c>
      <c r="B54" s="23">
        <v>7.6199999999999998E-4</v>
      </c>
    </row>
    <row r="55" spans="1:2" x14ac:dyDescent="0.3">
      <c r="A55" t="s">
        <v>268</v>
      </c>
      <c r="B55" s="23">
        <v>8.0436999999999995E-2</v>
      </c>
    </row>
    <row r="56" spans="1:2" x14ac:dyDescent="0.3">
      <c r="A56" t="s">
        <v>269</v>
      </c>
      <c r="B56" s="23">
        <v>0.18925500000000001</v>
      </c>
    </row>
    <row r="57" spans="1:2" x14ac:dyDescent="0.3">
      <c r="A57" t="s">
        <v>270</v>
      </c>
      <c r="B57" s="23">
        <v>0.437357</v>
      </c>
    </row>
    <row r="58" spans="1:2" x14ac:dyDescent="0.3">
      <c r="A58" t="s">
        <v>271</v>
      </c>
      <c r="B58" s="23">
        <v>0.37410199999999999</v>
      </c>
    </row>
    <row r="59" spans="1:2" x14ac:dyDescent="0.3">
      <c r="A59" t="s">
        <v>272</v>
      </c>
      <c r="B59" s="23">
        <v>0.42194799999999999</v>
      </c>
    </row>
    <row r="60" spans="1:2" x14ac:dyDescent="0.3">
      <c r="A60" t="s">
        <v>273</v>
      </c>
      <c r="B60" s="23">
        <v>0.48589500000000002</v>
      </c>
    </row>
    <row r="61" spans="1:2" x14ac:dyDescent="0.3">
      <c r="A61" t="s">
        <v>274</v>
      </c>
      <c r="B61" s="23">
        <v>0.247584</v>
      </c>
    </row>
    <row r="62" spans="1:2" x14ac:dyDescent="0.3">
      <c r="A62" t="s">
        <v>275</v>
      </c>
      <c r="B62" s="23">
        <v>0.40998299999999999</v>
      </c>
    </row>
    <row r="63" spans="1:2" x14ac:dyDescent="0.3">
      <c r="A63" t="s">
        <v>276</v>
      </c>
      <c r="B63" s="23">
        <v>0.49484899999999998</v>
      </c>
    </row>
    <row r="64" spans="1:2" x14ac:dyDescent="0.3">
      <c r="A64" t="s">
        <v>277</v>
      </c>
      <c r="B64" s="23">
        <v>0.30851099999999998</v>
      </c>
    </row>
    <row r="65" spans="1:2" x14ac:dyDescent="0.3">
      <c r="A65" t="s">
        <v>278</v>
      </c>
      <c r="B65" s="23">
        <v>0.234518</v>
      </c>
    </row>
    <row r="66" spans="1:2" x14ac:dyDescent="0.3">
      <c r="A66" t="s">
        <v>279</v>
      </c>
      <c r="B66" s="23">
        <v>0.29871500000000001</v>
      </c>
    </row>
    <row r="67" spans="1:2" x14ac:dyDescent="0.3">
      <c r="A67" t="s">
        <v>280</v>
      </c>
      <c r="B67" s="23">
        <v>0.43135200000000001</v>
      </c>
    </row>
    <row r="68" spans="1:2" x14ac:dyDescent="0.3">
      <c r="A68" t="s">
        <v>281</v>
      </c>
      <c r="B68" s="23">
        <v>0.38194299999999998</v>
      </c>
    </row>
    <row r="69" spans="1:2" x14ac:dyDescent="0.3">
      <c r="A69" t="s">
        <v>282</v>
      </c>
      <c r="B69" s="23">
        <v>0.458455</v>
      </c>
    </row>
    <row r="70" spans="1:2" x14ac:dyDescent="0.3">
      <c r="A70" t="s">
        <v>283</v>
      </c>
      <c r="B70" s="23">
        <v>0.65128399999999997</v>
      </c>
    </row>
    <row r="71" spans="1:2" x14ac:dyDescent="0.3">
      <c r="A71" t="s">
        <v>284</v>
      </c>
      <c r="B71" s="23">
        <v>4.3851000000000001E-2</v>
      </c>
    </row>
    <row r="72" spans="1:2" x14ac:dyDescent="0.3">
      <c r="A72" t="s">
        <v>285</v>
      </c>
      <c r="B72" s="23">
        <v>0.58511299999999999</v>
      </c>
    </row>
    <row r="73" spans="1:2" x14ac:dyDescent="0.3">
      <c r="A73" t="s">
        <v>286</v>
      </c>
      <c r="B73" s="23">
        <v>0.19306599999999999</v>
      </c>
    </row>
    <row r="74" spans="1:2" x14ac:dyDescent="0.3">
      <c r="A74" t="s">
        <v>287</v>
      </c>
      <c r="B74" s="23">
        <v>0.38791399999999998</v>
      </c>
    </row>
    <row r="75" spans="1:2" x14ac:dyDescent="0.3">
      <c r="A75" t="s">
        <v>288</v>
      </c>
      <c r="B75" s="23">
        <v>0.36304999999999998</v>
      </c>
    </row>
    <row r="76" spans="1:2" x14ac:dyDescent="0.3">
      <c r="A76" t="s">
        <v>289</v>
      </c>
      <c r="B76" s="23">
        <v>0.51356199999999996</v>
      </c>
    </row>
    <row r="77" spans="1:2" x14ac:dyDescent="0.3">
      <c r="A77" t="s">
        <v>290</v>
      </c>
      <c r="B77" s="23">
        <v>0.56642000000000003</v>
      </c>
    </row>
    <row r="78" spans="1:2" x14ac:dyDescent="0.3">
      <c r="A78" t="s">
        <v>291</v>
      </c>
      <c r="B78" s="23">
        <v>0.19034100000000001</v>
      </c>
    </row>
    <row r="79" spans="1:2" x14ac:dyDescent="0.3">
      <c r="A79" t="s">
        <v>292</v>
      </c>
      <c r="B79" s="23">
        <v>0.38426300000000002</v>
      </c>
    </row>
    <row r="80" spans="1:2" x14ac:dyDescent="0.3">
      <c r="A80" t="s">
        <v>293</v>
      </c>
      <c r="B80" s="23">
        <v>0.33837699999999998</v>
      </c>
    </row>
    <row r="81" spans="1:2" x14ac:dyDescent="0.3">
      <c r="A81" t="s">
        <v>294</v>
      </c>
      <c r="B81" s="23">
        <v>3.4299999999999999E-4</v>
      </c>
    </row>
    <row r="82" spans="1:2" x14ac:dyDescent="0.3">
      <c r="A82" t="s">
        <v>295</v>
      </c>
      <c r="B82" s="23">
        <v>0.38052799999999998</v>
      </c>
    </row>
    <row r="83" spans="1:2" x14ac:dyDescent="0.3">
      <c r="A83" t="s">
        <v>296</v>
      </c>
      <c r="B83" s="23">
        <v>0.45893</v>
      </c>
    </row>
    <row r="84" spans="1:2" x14ac:dyDescent="0.3">
      <c r="A84" t="s">
        <v>297</v>
      </c>
      <c r="B84" s="23">
        <v>0.45367299999999999</v>
      </c>
    </row>
    <row r="85" spans="1:2" x14ac:dyDescent="0.3">
      <c r="A85" t="s">
        <v>298</v>
      </c>
      <c r="B85" s="23">
        <v>0.373031</v>
      </c>
    </row>
    <row r="86" spans="1:2" x14ac:dyDescent="0.3">
      <c r="A86" t="s">
        <v>299</v>
      </c>
      <c r="B86" s="23">
        <v>0.40323399999999998</v>
      </c>
    </row>
    <row r="87" spans="1:2" x14ac:dyDescent="0.3">
      <c r="A87" t="s">
        <v>300</v>
      </c>
      <c r="B87" s="23">
        <v>0.240012</v>
      </c>
    </row>
    <row r="88" spans="1:2" x14ac:dyDescent="0.3">
      <c r="A88" t="s">
        <v>301</v>
      </c>
      <c r="B88" s="23">
        <v>0.393065</v>
      </c>
    </row>
    <row r="89" spans="1:2" x14ac:dyDescent="0.3">
      <c r="A89" t="s">
        <v>302</v>
      </c>
      <c r="B89" s="23">
        <v>0.39132</v>
      </c>
    </row>
    <row r="90" spans="1:2" x14ac:dyDescent="0.3">
      <c r="A90" t="s">
        <v>303</v>
      </c>
      <c r="B90" s="23">
        <v>0.366836</v>
      </c>
    </row>
    <row r="91" spans="1:2" x14ac:dyDescent="0.3">
      <c r="A91" t="s">
        <v>304</v>
      </c>
      <c r="B91" s="23">
        <v>0.29458899999999999</v>
      </c>
    </row>
    <row r="92" spans="1:2" x14ac:dyDescent="0.3">
      <c r="A92" t="s">
        <v>305</v>
      </c>
      <c r="B92" s="23">
        <v>0.49721700000000002</v>
      </c>
    </row>
    <row r="93" spans="1:2" x14ac:dyDescent="0.3">
      <c r="A93" t="s">
        <v>306</v>
      </c>
      <c r="B93" s="23">
        <v>0.26621400000000001</v>
      </c>
    </row>
    <row r="94" spans="1:2" x14ac:dyDescent="0.3">
      <c r="A94" t="s">
        <v>307</v>
      </c>
      <c r="B94" s="23">
        <v>0.28509800000000002</v>
      </c>
    </row>
    <row r="95" spans="1:2" x14ac:dyDescent="0.3">
      <c r="A95" t="s">
        <v>308</v>
      </c>
      <c r="B95" s="23">
        <v>0.67855299999999996</v>
      </c>
    </row>
    <row r="96" spans="1:2" x14ac:dyDescent="0.3">
      <c r="A96" t="s">
        <v>309</v>
      </c>
      <c r="B96" s="23">
        <v>0.68745199999999995</v>
      </c>
    </row>
    <row r="97" spans="1:2" x14ac:dyDescent="0.3">
      <c r="A97" t="s">
        <v>310</v>
      </c>
      <c r="B97" s="23">
        <v>0.11562699999999999</v>
      </c>
    </row>
    <row r="98" spans="1:2" x14ac:dyDescent="0.3">
      <c r="A98" t="s">
        <v>311</v>
      </c>
      <c r="B98" s="23">
        <v>0.49085099999999998</v>
      </c>
    </row>
    <row r="99" spans="1:2" x14ac:dyDescent="0.3">
      <c r="A99" t="s">
        <v>312</v>
      </c>
      <c r="B99" s="23">
        <v>0.51021700000000003</v>
      </c>
    </row>
    <row r="100" spans="1:2" x14ac:dyDescent="0.3">
      <c r="A100" t="s">
        <v>313</v>
      </c>
      <c r="B100" s="23">
        <v>0.48811300000000002</v>
      </c>
    </row>
    <row r="101" spans="1:2" x14ac:dyDescent="0.3">
      <c r="A101" t="s">
        <v>314</v>
      </c>
      <c r="B101" s="23">
        <v>0.4536</v>
      </c>
    </row>
    <row r="102" spans="1:2" x14ac:dyDescent="0.3">
      <c r="A102" t="s">
        <v>315</v>
      </c>
      <c r="B102" s="23">
        <v>0.45027099999999998</v>
      </c>
    </row>
    <row r="103" spans="1:2" x14ac:dyDescent="0.3">
      <c r="A103" t="s">
        <v>316</v>
      </c>
      <c r="B103" s="23">
        <v>0.48468299999999997</v>
      </c>
    </row>
    <row r="104" spans="1:2" x14ac:dyDescent="0.3">
      <c r="A104" t="s">
        <v>317</v>
      </c>
      <c r="B104" s="23">
        <v>0.44913900000000001</v>
      </c>
    </row>
    <row r="105" spans="1:2" x14ac:dyDescent="0.3">
      <c r="A105" t="s">
        <v>318</v>
      </c>
      <c r="B105" s="23">
        <v>0.44362099999999999</v>
      </c>
    </row>
    <row r="106" spans="1:2" x14ac:dyDescent="0.3">
      <c r="A106" t="s">
        <v>319</v>
      </c>
      <c r="B106" s="23">
        <v>1.9580000000000001E-3</v>
      </c>
    </row>
    <row r="107" spans="1:2" x14ac:dyDescent="0.3">
      <c r="A107" t="s">
        <v>320</v>
      </c>
      <c r="B107" s="23">
        <v>0.12581300000000001</v>
      </c>
    </row>
    <row r="108" spans="1:2" x14ac:dyDescent="0.3">
      <c r="A108" t="s">
        <v>321</v>
      </c>
      <c r="B108" s="23">
        <v>0.41295300000000001</v>
      </c>
    </row>
    <row r="109" spans="1:2" x14ac:dyDescent="0.3">
      <c r="A109" t="s">
        <v>322</v>
      </c>
      <c r="B109" s="23">
        <v>0.21169199999999999</v>
      </c>
    </row>
    <row r="110" spans="1:2" x14ac:dyDescent="0.3">
      <c r="A110" t="s">
        <v>323</v>
      </c>
      <c r="B110" s="23">
        <v>0.38645699999999999</v>
      </c>
    </row>
    <row r="111" spans="1:2" x14ac:dyDescent="0.3">
      <c r="A111" t="s">
        <v>324</v>
      </c>
      <c r="B111" s="23">
        <v>0.213201</v>
      </c>
    </row>
    <row r="112" spans="1:2" x14ac:dyDescent="0.3">
      <c r="A112" t="s">
        <v>325</v>
      </c>
      <c r="B112" s="23">
        <v>5.2788000000000002E-2</v>
      </c>
    </row>
    <row r="113" spans="1:2" x14ac:dyDescent="0.3">
      <c r="A113" t="s">
        <v>326</v>
      </c>
      <c r="B113" s="23">
        <v>0.34401999999999999</v>
      </c>
    </row>
    <row r="114" spans="1:2" x14ac:dyDescent="0.3">
      <c r="A114" t="s">
        <v>327</v>
      </c>
      <c r="B114" s="23">
        <v>0.41584700000000002</v>
      </c>
    </row>
    <row r="115" spans="1:2" x14ac:dyDescent="0.3">
      <c r="A115" t="s">
        <v>328</v>
      </c>
      <c r="B115" s="23">
        <v>0.38653500000000002</v>
      </c>
    </row>
    <row r="116" spans="1:2" x14ac:dyDescent="0.3">
      <c r="A116" t="s">
        <v>329</v>
      </c>
      <c r="B116" s="23">
        <v>0.38157200000000002</v>
      </c>
    </row>
    <row r="117" spans="1:2" x14ac:dyDescent="0.3">
      <c r="A117" t="s">
        <v>330</v>
      </c>
      <c r="B117" s="23">
        <v>1.2064999999999999E-2</v>
      </c>
    </row>
    <row r="118" spans="1:2" x14ac:dyDescent="0.3">
      <c r="A118" t="s">
        <v>331</v>
      </c>
      <c r="B118" s="23">
        <v>0.44209599999999999</v>
      </c>
    </row>
    <row r="119" spans="1:2" x14ac:dyDescent="0.3">
      <c r="A119" t="s">
        <v>332</v>
      </c>
      <c r="B119" s="23">
        <v>0.32824700000000001</v>
      </c>
    </row>
    <row r="120" spans="1:2" x14ac:dyDescent="0.3">
      <c r="A120" t="s">
        <v>557</v>
      </c>
      <c r="B120" s="23">
        <v>4.1334999999999997E-2</v>
      </c>
    </row>
    <row r="121" spans="1:2" x14ac:dyDescent="0.3">
      <c r="A121" t="s">
        <v>333</v>
      </c>
      <c r="B121" s="23">
        <v>0.29388399999999998</v>
      </c>
    </row>
    <row r="122" spans="1:2" x14ac:dyDescent="0.3">
      <c r="A122" t="s">
        <v>558</v>
      </c>
      <c r="B122" s="23">
        <v>0.39902199999999999</v>
      </c>
    </row>
    <row r="123" spans="1:2" x14ac:dyDescent="0.3">
      <c r="A123" t="s">
        <v>334</v>
      </c>
      <c r="B123" s="23">
        <v>0.44800899999999999</v>
      </c>
    </row>
    <row r="124" spans="1:2" x14ac:dyDescent="0.3">
      <c r="A124" t="s">
        <v>335</v>
      </c>
      <c r="B124" s="23">
        <v>0.35010400000000003</v>
      </c>
    </row>
    <row r="125" spans="1:2" x14ac:dyDescent="0.3">
      <c r="A125" t="s">
        <v>336</v>
      </c>
      <c r="B125" s="23">
        <v>0.299452</v>
      </c>
    </row>
    <row r="126" spans="1:2" x14ac:dyDescent="0.3">
      <c r="A126" t="s">
        <v>337</v>
      </c>
      <c r="B126" s="23">
        <v>0.43559900000000001</v>
      </c>
    </row>
    <row r="127" spans="1:2" x14ac:dyDescent="0.3">
      <c r="A127" t="s">
        <v>338</v>
      </c>
      <c r="B127" s="23">
        <v>0.63818399999999997</v>
      </c>
    </row>
    <row r="128" spans="1:2" x14ac:dyDescent="0.3">
      <c r="A128" t="s">
        <v>339</v>
      </c>
      <c r="B128" s="23">
        <v>0.67214600000000002</v>
      </c>
    </row>
    <row r="129" spans="1:2" x14ac:dyDescent="0.3">
      <c r="A129" t="s">
        <v>340</v>
      </c>
      <c r="B129" s="23">
        <v>0.26462400000000003</v>
      </c>
    </row>
    <row r="130" spans="1:2" x14ac:dyDescent="0.3">
      <c r="A130" t="s">
        <v>341</v>
      </c>
      <c r="B130" s="23">
        <v>0.18585199999999999</v>
      </c>
    </row>
    <row r="131" spans="1:2" x14ac:dyDescent="0.3">
      <c r="A131" t="s">
        <v>342</v>
      </c>
      <c r="B131" s="23">
        <v>0.29730400000000001</v>
      </c>
    </row>
    <row r="132" spans="1:2" x14ac:dyDescent="0.3">
      <c r="A132" t="s">
        <v>343</v>
      </c>
      <c r="B132" s="23">
        <v>0.40007599999999999</v>
      </c>
    </row>
    <row r="133" spans="1:2" x14ac:dyDescent="0.3">
      <c r="A133" t="s">
        <v>344</v>
      </c>
      <c r="B133" s="23">
        <v>0.31061699999999998</v>
      </c>
    </row>
    <row r="134" spans="1:2" x14ac:dyDescent="0.3">
      <c r="A134" t="s">
        <v>345</v>
      </c>
      <c r="B134" s="23">
        <v>0.41782599999999998</v>
      </c>
    </row>
    <row r="135" spans="1:2" x14ac:dyDescent="0.3">
      <c r="A135" t="s">
        <v>559</v>
      </c>
      <c r="B135" s="23">
        <v>0.41619499999999998</v>
      </c>
    </row>
    <row r="136" spans="1:2" x14ac:dyDescent="0.3">
      <c r="A136" t="s">
        <v>346</v>
      </c>
      <c r="B136" s="23">
        <v>0.32389800000000002</v>
      </c>
    </row>
    <row r="137" spans="1:2" x14ac:dyDescent="0.3">
      <c r="A137" t="s">
        <v>560</v>
      </c>
      <c r="B137" s="23">
        <v>2.8353E-2</v>
      </c>
    </row>
    <row r="138" spans="1:2" x14ac:dyDescent="0.3">
      <c r="A138" t="s">
        <v>561</v>
      </c>
      <c r="B138" s="23">
        <v>0.44018000000000002</v>
      </c>
    </row>
    <row r="139" spans="1:2" x14ac:dyDescent="0.3">
      <c r="A139" t="s">
        <v>562</v>
      </c>
      <c r="B139" s="23">
        <v>0.396341</v>
      </c>
    </row>
    <row r="140" spans="1:2" x14ac:dyDescent="0.3">
      <c r="A140" t="s">
        <v>347</v>
      </c>
      <c r="B140" s="23">
        <v>2.9850999999999999E-2</v>
      </c>
    </row>
    <row r="141" spans="1:2" x14ac:dyDescent="0.3">
      <c r="A141" t="s">
        <v>563</v>
      </c>
      <c r="B141" s="23">
        <v>4.1522000000000003E-2</v>
      </c>
    </row>
    <row r="142" spans="1:2" x14ac:dyDescent="0.3">
      <c r="A142" t="s">
        <v>348</v>
      </c>
      <c r="B142" s="23">
        <v>0.32612999999999998</v>
      </c>
    </row>
    <row r="143" spans="1:2" x14ac:dyDescent="0.3">
      <c r="A143" t="s">
        <v>349</v>
      </c>
      <c r="B143" s="23">
        <v>0.65712000000000004</v>
      </c>
    </row>
    <row r="144" spans="1:2" x14ac:dyDescent="0.3">
      <c r="A144" t="s">
        <v>350</v>
      </c>
      <c r="B144" s="23">
        <v>0.34012900000000001</v>
      </c>
    </row>
    <row r="145" spans="1:2" x14ac:dyDescent="0.3">
      <c r="A145" t="s">
        <v>351</v>
      </c>
      <c r="B145" s="23">
        <v>1.2024999999999999E-2</v>
      </c>
    </row>
    <row r="146" spans="1:2" x14ac:dyDescent="0.3">
      <c r="A146" t="s">
        <v>352</v>
      </c>
      <c r="B146" s="23">
        <v>0.333457</v>
      </c>
    </row>
    <row r="147" spans="1:2" x14ac:dyDescent="0.3">
      <c r="A147" t="s">
        <v>353</v>
      </c>
      <c r="B147" s="23">
        <v>0.29800300000000002</v>
      </c>
    </row>
    <row r="148" spans="1:2" x14ac:dyDescent="0.3">
      <c r="A148" t="s">
        <v>354</v>
      </c>
      <c r="B148" s="23">
        <v>0.45816299999999999</v>
      </c>
    </row>
    <row r="149" spans="1:2" x14ac:dyDescent="0.3">
      <c r="A149" t="s">
        <v>355</v>
      </c>
      <c r="B149" s="23">
        <v>0.44212600000000002</v>
      </c>
    </row>
    <row r="150" spans="1:2" x14ac:dyDescent="0.3">
      <c r="A150" t="s">
        <v>356</v>
      </c>
      <c r="B150" s="23">
        <v>0.15121899999999999</v>
      </c>
    </row>
    <row r="151" spans="1:2" x14ac:dyDescent="0.3">
      <c r="A151" t="s">
        <v>357</v>
      </c>
      <c r="B151" s="23">
        <v>4.0447999999999998E-2</v>
      </c>
    </row>
    <row r="152" spans="1:2" x14ac:dyDescent="0.3">
      <c r="A152" t="s">
        <v>358</v>
      </c>
      <c r="B152" s="23">
        <v>3.3718999999999999E-2</v>
      </c>
    </row>
    <row r="153" spans="1:2" x14ac:dyDescent="0.3">
      <c r="A153" t="s">
        <v>359</v>
      </c>
      <c r="B153" s="23">
        <v>0.38031199999999998</v>
      </c>
    </row>
    <row r="154" spans="1:2" x14ac:dyDescent="0.3">
      <c r="A154" t="s">
        <v>360</v>
      </c>
      <c r="B154" s="23">
        <v>0.38658100000000001</v>
      </c>
    </row>
    <row r="155" spans="1:2" x14ac:dyDescent="0.3">
      <c r="A155" t="s">
        <v>361</v>
      </c>
      <c r="B155" s="23">
        <v>0.25161699999999998</v>
      </c>
    </row>
    <row r="156" spans="1:2" x14ac:dyDescent="0.3">
      <c r="A156" t="s">
        <v>362</v>
      </c>
      <c r="B156" s="23">
        <v>7.3844000000000007E-2</v>
      </c>
    </row>
    <row r="157" spans="1:2" x14ac:dyDescent="0.3">
      <c r="A157" t="s">
        <v>363</v>
      </c>
      <c r="B157" s="23">
        <v>0.53937999999999997</v>
      </c>
    </row>
    <row r="158" spans="1:2" x14ac:dyDescent="0.3">
      <c r="A158" t="s">
        <v>364</v>
      </c>
      <c r="B158" s="23">
        <v>0.27737699999999998</v>
      </c>
    </row>
    <row r="159" spans="1:2" x14ac:dyDescent="0.3">
      <c r="A159" t="s">
        <v>365</v>
      </c>
      <c r="B159" s="23">
        <v>0.50119599999999997</v>
      </c>
    </row>
    <row r="160" spans="1:2" x14ac:dyDescent="0.3">
      <c r="A160" t="s">
        <v>366</v>
      </c>
      <c r="B160" s="23">
        <v>0.33300000000000002</v>
      </c>
    </row>
    <row r="161" spans="1:2" x14ac:dyDescent="0.3">
      <c r="A161" t="s">
        <v>367</v>
      </c>
      <c r="B161" s="23">
        <v>0.36528300000000002</v>
      </c>
    </row>
    <row r="162" spans="1:2" x14ac:dyDescent="0.3">
      <c r="A162" t="s">
        <v>368</v>
      </c>
      <c r="B162" s="23">
        <v>9.1730000000000006E-3</v>
      </c>
    </row>
    <row r="163" spans="1:2" x14ac:dyDescent="0.3">
      <c r="A163" t="s">
        <v>369</v>
      </c>
      <c r="B163" s="23">
        <v>3.7887999999999998E-2</v>
      </c>
    </row>
    <row r="164" spans="1:2" x14ac:dyDescent="0.3">
      <c r="A164" t="s">
        <v>370</v>
      </c>
      <c r="B164" s="23">
        <v>0.40299499999999999</v>
      </c>
    </row>
    <row r="165" spans="1:2" x14ac:dyDescent="0.3">
      <c r="A165" t="s">
        <v>371</v>
      </c>
      <c r="B165" s="23">
        <v>0.45524300000000001</v>
      </c>
    </row>
    <row r="166" spans="1:2" x14ac:dyDescent="0.3">
      <c r="A166" t="s">
        <v>372</v>
      </c>
      <c r="B166" s="23">
        <v>0.82330400000000004</v>
      </c>
    </row>
    <row r="167" spans="1:2" x14ac:dyDescent="0.3">
      <c r="A167" t="s">
        <v>373</v>
      </c>
      <c r="B167" s="23">
        <v>0.12868299999999999</v>
      </c>
    </row>
    <row r="168" spans="1:2" x14ac:dyDescent="0.3">
      <c r="A168" t="s">
        <v>374</v>
      </c>
      <c r="B168" s="23">
        <v>0.34294799999999998</v>
      </c>
    </row>
    <row r="169" spans="1:2" x14ac:dyDescent="0.3">
      <c r="A169" t="s">
        <v>375</v>
      </c>
      <c r="B169" s="23">
        <v>0.21709500000000001</v>
      </c>
    </row>
    <row r="170" spans="1:2" x14ac:dyDescent="0.3">
      <c r="A170" t="s">
        <v>376</v>
      </c>
      <c r="B170" s="23">
        <v>0.44645499999999999</v>
      </c>
    </row>
    <row r="171" spans="1:2" x14ac:dyDescent="0.3">
      <c r="A171" t="s">
        <v>377</v>
      </c>
      <c r="B171" s="23">
        <v>2.1912000000000001E-2</v>
      </c>
    </row>
    <row r="172" spans="1:2" x14ac:dyDescent="0.3">
      <c r="A172" t="s">
        <v>378</v>
      </c>
      <c r="B172" s="23">
        <v>0.47906799999999999</v>
      </c>
    </row>
    <row r="173" spans="1:2" x14ac:dyDescent="0.3">
      <c r="A173" t="s">
        <v>379</v>
      </c>
      <c r="B173" s="23">
        <v>0.35587000000000002</v>
      </c>
    </row>
    <row r="174" spans="1:2" x14ac:dyDescent="0.3">
      <c r="A174" t="s">
        <v>380</v>
      </c>
      <c r="B174" s="23">
        <v>0.39684599999999998</v>
      </c>
    </row>
    <row r="175" spans="1:2" x14ac:dyDescent="0.3">
      <c r="A175" t="s">
        <v>564</v>
      </c>
      <c r="B175" s="23">
        <v>0.100679</v>
      </c>
    </row>
    <row r="176" spans="1:2" x14ac:dyDescent="0.3">
      <c r="A176" t="s">
        <v>381</v>
      </c>
      <c r="B176" s="23">
        <v>2.0086E-2</v>
      </c>
    </row>
    <row r="177" spans="1:2" x14ac:dyDescent="0.3">
      <c r="A177" t="s">
        <v>382</v>
      </c>
      <c r="B177" s="23">
        <v>2.7260000000000001E-3</v>
      </c>
    </row>
    <row r="178" spans="1:2" x14ac:dyDescent="0.3">
      <c r="A178" t="s">
        <v>383</v>
      </c>
      <c r="B178" s="23">
        <v>0.14204</v>
      </c>
    </row>
    <row r="179" spans="1:2" x14ac:dyDescent="0.3">
      <c r="A179" t="s">
        <v>384</v>
      </c>
      <c r="B179" s="23">
        <v>0.36648399999999998</v>
      </c>
    </row>
    <row r="180" spans="1:2" x14ac:dyDescent="0.3">
      <c r="A180" t="s">
        <v>385</v>
      </c>
      <c r="B180" s="23">
        <v>0.316467</v>
      </c>
    </row>
    <row r="181" spans="1:2" x14ac:dyDescent="0.3">
      <c r="A181" t="s">
        <v>386</v>
      </c>
      <c r="B181" s="23">
        <v>0.74461699999999997</v>
      </c>
    </row>
    <row r="182" spans="1:2" x14ac:dyDescent="0.3">
      <c r="A182" t="s">
        <v>387</v>
      </c>
      <c r="B182" s="23">
        <v>0.76751100000000005</v>
      </c>
    </row>
    <row r="183" spans="1:2" x14ac:dyDescent="0.3">
      <c r="A183" t="s">
        <v>388</v>
      </c>
      <c r="B183" s="23">
        <v>0.49821799999999999</v>
      </c>
    </row>
    <row r="184" spans="1:2" x14ac:dyDescent="0.3">
      <c r="A184" t="s">
        <v>389</v>
      </c>
      <c r="B184" s="23">
        <v>0.468719</v>
      </c>
    </row>
    <row r="185" spans="1:2" x14ac:dyDescent="0.3">
      <c r="A185" t="s">
        <v>565</v>
      </c>
      <c r="B185" s="23">
        <v>0</v>
      </c>
    </row>
    <row r="186" spans="1:2" x14ac:dyDescent="0.3">
      <c r="A186" t="s">
        <v>566</v>
      </c>
      <c r="B186" s="23">
        <v>0.41603800000000002</v>
      </c>
    </row>
    <row r="187" spans="1:2" x14ac:dyDescent="0.3">
      <c r="A187" t="s">
        <v>390</v>
      </c>
      <c r="B187">
        <v>0.486396</v>
      </c>
    </row>
    <row r="188" spans="1:2" x14ac:dyDescent="0.3">
      <c r="A188" t="s">
        <v>391</v>
      </c>
      <c r="B188">
        <v>0.40294600000000003</v>
      </c>
    </row>
    <row r="189" spans="1:2" x14ac:dyDescent="0.3">
      <c r="A189" t="s">
        <v>392</v>
      </c>
      <c r="B189">
        <v>0.46895199999999998</v>
      </c>
    </row>
    <row r="190" spans="1:2" x14ac:dyDescent="0.3">
      <c r="A190" t="s">
        <v>393</v>
      </c>
      <c r="B190">
        <v>0.47270899999999999</v>
      </c>
    </row>
    <row r="191" spans="1:2" x14ac:dyDescent="0.3">
      <c r="A191" t="s">
        <v>567</v>
      </c>
      <c r="B191">
        <v>7.7280000000000001E-2</v>
      </c>
    </row>
    <row r="192" spans="1:2" x14ac:dyDescent="0.3">
      <c r="A192" t="s">
        <v>394</v>
      </c>
      <c r="B192">
        <v>0.46775499999999998</v>
      </c>
    </row>
    <row r="193" spans="1:2" x14ac:dyDescent="0.3">
      <c r="A193" t="s">
        <v>395</v>
      </c>
      <c r="B193">
        <v>0.48083300000000001</v>
      </c>
    </row>
    <row r="194" spans="1:2" x14ac:dyDescent="0.3">
      <c r="A194" t="s">
        <v>396</v>
      </c>
      <c r="B194">
        <v>0.48799399999999998</v>
      </c>
    </row>
    <row r="195" spans="1:2" x14ac:dyDescent="0.3">
      <c r="A195" t="s">
        <v>397</v>
      </c>
      <c r="B195">
        <v>0.277779</v>
      </c>
    </row>
    <row r="196" spans="1:2" x14ac:dyDescent="0.3">
      <c r="A196" t="s">
        <v>398</v>
      </c>
      <c r="B196">
        <v>0.24113399999999999</v>
      </c>
    </row>
    <row r="197" spans="1:2" x14ac:dyDescent="0.3">
      <c r="A197" t="s">
        <v>399</v>
      </c>
      <c r="B197">
        <v>0.54388700000000001</v>
      </c>
    </row>
    <row r="198" spans="1:2" x14ac:dyDescent="0.3">
      <c r="A198" t="s">
        <v>400</v>
      </c>
      <c r="B198">
        <v>0.18068300000000001</v>
      </c>
    </row>
    <row r="199" spans="1:2" x14ac:dyDescent="0.3">
      <c r="A199" t="s">
        <v>401</v>
      </c>
      <c r="B199">
        <v>0.498782</v>
      </c>
    </row>
    <row r="200" spans="1:2" x14ac:dyDescent="0.3">
      <c r="A200" t="s">
        <v>402</v>
      </c>
      <c r="B200">
        <v>0.464779</v>
      </c>
    </row>
    <row r="201" spans="1:2" x14ac:dyDescent="0.3">
      <c r="A201" t="s">
        <v>403</v>
      </c>
      <c r="B201">
        <v>6.1938E-2</v>
      </c>
    </row>
  </sheetData>
  <pageMargins left="0.7" right="0.7" top="0.75" bottom="0.75" header="0.3" footer="0.3"/>
  <headerFooter>
    <oddHeader>&amp;L&amp;"Poppins"&amp;12&amp;KFF00FF Confidential&amp;1#_x000D_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Tool Instructions</vt:lpstr>
      <vt:lpstr>Liability Calculator</vt:lpstr>
      <vt:lpstr>ALF_Type</vt:lpstr>
      <vt:lpstr>Conn_Volt</vt:lpstr>
      <vt:lpstr>Fuel_Type</vt:lpstr>
      <vt:lpstr>Gen_Zone</vt:lpstr>
      <vt:lpstr>MITS</vt:lpstr>
      <vt:lpstr>Onshore_Offshore</vt:lpstr>
      <vt:lpstr>Plant_Type_Tariffs</vt:lpstr>
      <vt:lpstr>Redundancy</vt:lpstr>
      <vt:lpstr>Sum_of_TEC</vt:lpstr>
      <vt:lpstr>Tech_Type</vt:lpstr>
      <vt:lpstr>Zone_Name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Marriott(ESO), Matthew</dc:creator>
  <cp:lastModifiedBy>Matt Marriott</cp:lastModifiedBy>
  <dcterms:created xsi:type="dcterms:W3CDTF">2025-02-06T14:38:28Z</dcterms:created>
  <dcterms:modified xsi:type="dcterms:W3CDTF">2026-07-08T10:21:41Z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512571-f9cc-4a9e-9d19-99c76f61bda4_Enabled">
    <vt:lpwstr>true</vt:lpwstr>
  </property>
  <property fmtid="{D5CDD505-2E9C-101B-9397-08002B2CF9AE}" pid="3" name="MSIP_Label_0b512571-f9cc-4a9e-9d19-99c76f61bda4_SetDate">
    <vt:lpwstr>2026-06-26T09:57:41Z</vt:lpwstr>
  </property>
  <property fmtid="{D5CDD505-2E9C-101B-9397-08002B2CF9AE}" pid="4" name="MSIP_Label_0b512571-f9cc-4a9e-9d19-99c76f61bda4_Method">
    <vt:lpwstr>Privileged</vt:lpwstr>
  </property>
  <property fmtid="{D5CDD505-2E9C-101B-9397-08002B2CF9AE}" pid="5" name="MSIP_Label_0b512571-f9cc-4a9e-9d19-99c76f61bda4_Name">
    <vt:lpwstr>Confidential</vt:lpwstr>
  </property>
  <property fmtid="{D5CDD505-2E9C-101B-9397-08002B2CF9AE}" pid="6" name="MSIP_Label_0b512571-f9cc-4a9e-9d19-99c76f61bda4_SiteId">
    <vt:lpwstr>a63c9e9e-b4db-442a-a94f-08718d788e8c</vt:lpwstr>
  </property>
  <property fmtid="{D5CDD505-2E9C-101B-9397-08002B2CF9AE}" pid="7" name="MSIP_Label_0b512571-f9cc-4a9e-9d19-99c76f61bda4_ActionId">
    <vt:lpwstr>792594ee-69a4-4bae-a4d5-ebf1e837a288</vt:lpwstr>
  </property>
  <property fmtid="{D5CDD505-2E9C-101B-9397-08002B2CF9AE}" pid="8" name="MSIP_Label_0b512571-f9cc-4a9e-9d19-99c76f61bda4_ContentBits">
    <vt:lpwstr>1</vt:lpwstr>
  </property>
  <property fmtid="{D5CDD505-2E9C-101B-9397-08002B2CF9AE}" pid="9" name="MSIP_Label_0b512571-f9cc-4a9e-9d19-99c76f61bda4_Tag">
    <vt:lpwstr>10, 0, 1, 1</vt:lpwstr>
  </property>
</Properties>
</file>