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craig_bell_neso_energy/Documents/Desktop/"/>
    </mc:Choice>
  </mc:AlternateContent>
  <xr:revisionPtr revIDLastSave="5" documentId="8_{A9763051-23EA-450D-9235-8AD0C4D77859}" xr6:coauthVersionLast="47" xr6:coauthVersionMax="47" xr10:uidLastSave="{B26B4281-96A3-45BD-A810-A95ED50C3CEE}"/>
  <bookViews>
    <workbookView xWindow="-28920" yWindow="-120" windowWidth="29040" windowHeight="15720" tabRatio="866" xr2:uid="{20EA2945-415B-4353-BF37-A9E37BBA8DE3}"/>
  </bookViews>
  <sheets>
    <sheet name="Cover" sheetId="1" r:id="rId1"/>
    <sheet name="Contents" sheetId="2" r:id="rId2"/>
    <sheet name="1.1 Total Costs" sheetId="3" r:id="rId3"/>
    <sheet name="2.1 Operational Costs" sheetId="4" r:id="rId4"/>
    <sheet name="2.2 FTE" sheetId="5" r:id="rId5"/>
    <sheet name="2.3 Investment Costs" sheetId="6" r:id="rId6"/>
    <sheet name="3.1 Energy Markets" sheetId="7" r:id="rId7"/>
    <sheet name="3.2 Strategic Energy Planning" sheetId="8" r:id="rId8"/>
    <sheet name="3.3 Energy Insights" sheetId="9" r:id="rId9"/>
    <sheet name="3.4 Security of Supply" sheetId="10" r:id="rId10"/>
    <sheet name="3.5 Energy System Resilience" sheetId="11" r:id="rId11"/>
    <sheet name="3.6 System Operations" sheetId="12" r:id="rId12"/>
    <sheet name="3.7 Network Operability" sheetId="13" r:id="rId13"/>
    <sheet name="3.8 Facilitating Sector" sheetId="14" r:id="rId14"/>
    <sheet name="4.1 Role Delivery Support" sheetId="15" r:id="rId15"/>
    <sheet name="4.2 Corporate Functions" sheetId="16" r:id="rId16"/>
    <sheet name="4.3 Cyber &amp; Physical Security" sheetId="17" r:id="rId17"/>
    <sheet name="4.4 Digital &amp; Technology Suppor" sheetId="18" r:id="rId18"/>
    <sheet name="4.5 Transformation" sheetId="19" r:id="rId19"/>
  </sheets>
  <definedNames>
    <definedName name="Look_Up_Table">#REF!</definedName>
    <definedName name="Look_Up_Table_2">#REF!</definedName>
    <definedName name="Sheet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6" l="1"/>
  <c r="F72" i="6" l="1"/>
  <c r="H72" i="6" l="1"/>
  <c r="G72" i="6"/>
  <c r="H34" i="19" l="1"/>
  <c r="H39" i="19" s="1"/>
  <c r="G34" i="19"/>
  <c r="G39" i="19" s="1"/>
  <c r="F34" i="19"/>
  <c r="F39" i="19" s="1"/>
  <c r="F25" i="19"/>
  <c r="F42" i="19" s="1"/>
  <c r="F43" i="19" s="1"/>
  <c r="F17" i="19"/>
  <c r="F38" i="19" s="1"/>
  <c r="A4" i="19"/>
  <c r="A3" i="19"/>
  <c r="A2" i="19"/>
  <c r="A1" i="19"/>
  <c r="G31" i="18"/>
  <c r="G36" i="18" s="1"/>
  <c r="F31" i="18"/>
  <c r="F36" i="18" s="1"/>
  <c r="F25" i="18"/>
  <c r="F39" i="18" s="1"/>
  <c r="F17" i="18"/>
  <c r="F35" i="18" s="1"/>
  <c r="E24" i="4" s="1"/>
  <c r="A4" i="18"/>
  <c r="A3" i="18"/>
  <c r="A2" i="18"/>
  <c r="A1" i="18"/>
  <c r="F25" i="17"/>
  <c r="F30" i="17" s="1"/>
  <c r="H25" i="17"/>
  <c r="H30" i="17" s="1"/>
  <c r="G25" i="17"/>
  <c r="G30" i="17" s="1"/>
  <c r="F19" i="17"/>
  <c r="F33" i="17" s="1"/>
  <c r="F34" i="17" s="1"/>
  <c r="F14" i="17"/>
  <c r="F29" i="17" s="1"/>
  <c r="A4" i="17"/>
  <c r="A3" i="17"/>
  <c r="A2" i="17"/>
  <c r="A1" i="17"/>
  <c r="F104" i="16"/>
  <c r="F33" i="16" s="1"/>
  <c r="F93" i="16"/>
  <c r="F18" i="16" s="1"/>
  <c r="F80" i="16"/>
  <c r="F31" i="16" s="1"/>
  <c r="F69" i="16"/>
  <c r="F16" i="16" s="1"/>
  <c r="G47" i="16"/>
  <c r="G52" i="16" s="1"/>
  <c r="F47" i="16"/>
  <c r="F52" i="16" s="1"/>
  <c r="H47" i="16"/>
  <c r="H52" i="16" s="1"/>
  <c r="A4" i="16"/>
  <c r="A3" i="16"/>
  <c r="A2" i="16"/>
  <c r="A1" i="16"/>
  <c r="F80" i="15"/>
  <c r="F26" i="15" s="1"/>
  <c r="F27" i="15" s="1"/>
  <c r="F51" i="15" s="1"/>
  <c r="F67" i="15"/>
  <c r="F17" i="15" s="1"/>
  <c r="F18" i="15" s="1"/>
  <c r="F47" i="15" s="1"/>
  <c r="F43" i="15"/>
  <c r="F48" i="15" s="1"/>
  <c r="H43" i="15"/>
  <c r="H48" i="15" s="1"/>
  <c r="G43" i="15"/>
  <c r="G48" i="15" s="1"/>
  <c r="A4" i="15"/>
  <c r="A3" i="15"/>
  <c r="A2" i="15"/>
  <c r="A1" i="15"/>
  <c r="F32" i="14"/>
  <c r="G27" i="14"/>
  <c r="G32" i="14" s="1"/>
  <c r="F27" i="14"/>
  <c r="H27" i="14"/>
  <c r="H32" i="14" s="1"/>
  <c r="F21" i="14"/>
  <c r="F35" i="14" s="1"/>
  <c r="F36" i="14" s="1"/>
  <c r="F15" i="14"/>
  <c r="F31" i="14" s="1"/>
  <c r="F33" i="14" s="1"/>
  <c r="E18" i="3" s="1"/>
  <c r="A4" i="14"/>
  <c r="A3" i="14"/>
  <c r="A2" i="14"/>
  <c r="A1" i="14"/>
  <c r="G38" i="13"/>
  <c r="G43" i="13" s="1"/>
  <c r="F38" i="13"/>
  <c r="F43" i="13" s="1"/>
  <c r="H38" i="13"/>
  <c r="H43" i="13" s="1"/>
  <c r="F31" i="13"/>
  <c r="F46" i="13" s="1"/>
  <c r="F47" i="13" s="1"/>
  <c r="F20" i="13"/>
  <c r="F42" i="13" s="1"/>
  <c r="F44" i="13" s="1"/>
  <c r="A4" i="13"/>
  <c r="A3" i="13"/>
  <c r="A2" i="13"/>
  <c r="A1" i="13"/>
  <c r="H49" i="12"/>
  <c r="H54" i="12" s="1"/>
  <c r="G49" i="12"/>
  <c r="G54" i="12" s="1"/>
  <c r="F49" i="12"/>
  <c r="F54" i="12" s="1"/>
  <c r="F33" i="12"/>
  <c r="F57" i="12" s="1"/>
  <c r="F58" i="12" s="1"/>
  <c r="F21" i="12"/>
  <c r="F53" i="12" s="1"/>
  <c r="F55" i="12" s="1"/>
  <c r="E16" i="3" s="1"/>
  <c r="A4" i="12"/>
  <c r="A3" i="12"/>
  <c r="A2" i="12"/>
  <c r="A1" i="12"/>
  <c r="F51" i="6"/>
  <c r="G35" i="11"/>
  <c r="G40" i="11" s="1"/>
  <c r="F18" i="11"/>
  <c r="F39" i="11" s="1"/>
  <c r="A4" i="11"/>
  <c r="A3" i="11"/>
  <c r="A2" i="11"/>
  <c r="A1" i="11"/>
  <c r="H39" i="10"/>
  <c r="H44" i="10" s="1"/>
  <c r="G39" i="10"/>
  <c r="G44" i="10" s="1"/>
  <c r="F39" i="10"/>
  <c r="F44" i="10" s="1"/>
  <c r="F23" i="10"/>
  <c r="F47" i="10" s="1"/>
  <c r="F48" i="10" s="1"/>
  <c r="F16" i="10"/>
  <c r="F43" i="10" s="1"/>
  <c r="F45" i="10" s="1"/>
  <c r="E14" i="3" s="1"/>
  <c r="A4" i="10"/>
  <c r="A3" i="10"/>
  <c r="A2" i="10"/>
  <c r="A1" i="10"/>
  <c r="H45" i="9"/>
  <c r="G45" i="9"/>
  <c r="F45" i="9"/>
  <c r="H40" i="9"/>
  <c r="G40" i="9"/>
  <c r="F40" i="9"/>
  <c r="F25" i="9"/>
  <c r="F48" i="9" s="1"/>
  <c r="F49" i="9" s="1"/>
  <c r="F17" i="9"/>
  <c r="F44" i="9" s="1"/>
  <c r="F46" i="9" s="1"/>
  <c r="A4" i="9"/>
  <c r="A3" i="9"/>
  <c r="A2" i="9"/>
  <c r="A1" i="9"/>
  <c r="F39" i="8"/>
  <c r="F44" i="8" s="1"/>
  <c r="G76" i="6"/>
  <c r="G26" i="6" s="1"/>
  <c r="G39" i="8"/>
  <c r="G44" i="8" s="1"/>
  <c r="F43" i="6"/>
  <c r="F33" i="8"/>
  <c r="F47" i="8" s="1"/>
  <c r="F21" i="8"/>
  <c r="F43" i="8" s="1"/>
  <c r="A4" i="8"/>
  <c r="A3" i="8"/>
  <c r="A2" i="8"/>
  <c r="A1" i="8"/>
  <c r="G48" i="6"/>
  <c r="F48" i="6"/>
  <c r="G47" i="6"/>
  <c r="F47" i="6"/>
  <c r="H46" i="6"/>
  <c r="G46" i="6"/>
  <c r="F46" i="6"/>
  <c r="H38" i="7"/>
  <c r="H43" i="7" s="1"/>
  <c r="G38" i="7"/>
  <c r="G43" i="7" s="1"/>
  <c r="F38" i="7"/>
  <c r="F43" i="7" s="1"/>
  <c r="F29" i="7"/>
  <c r="F46" i="7" s="1"/>
  <c r="F47" i="7" s="1"/>
  <c r="A4" i="7"/>
  <c r="A3" i="7"/>
  <c r="A2" i="7"/>
  <c r="A1" i="7"/>
  <c r="H101" i="6"/>
  <c r="G101" i="6"/>
  <c r="F101" i="6"/>
  <c r="H100" i="6"/>
  <c r="G100" i="6"/>
  <c r="F100" i="6"/>
  <c r="H99" i="6"/>
  <c r="G99" i="6"/>
  <c r="F99" i="6"/>
  <c r="H98" i="6"/>
  <c r="G98" i="6"/>
  <c r="F98" i="6"/>
  <c r="H97" i="6"/>
  <c r="G97" i="6"/>
  <c r="F97" i="6"/>
  <c r="H96" i="6"/>
  <c r="G96" i="6"/>
  <c r="F96" i="6"/>
  <c r="H95" i="6"/>
  <c r="G95" i="6"/>
  <c r="F95" i="6"/>
  <c r="H94" i="6"/>
  <c r="G94" i="6"/>
  <c r="F94" i="6"/>
  <c r="H93" i="6"/>
  <c r="G93" i="6"/>
  <c r="F93" i="6"/>
  <c r="H92" i="6"/>
  <c r="G92" i="6"/>
  <c r="F92" i="6"/>
  <c r="H91" i="6"/>
  <c r="G91" i="6"/>
  <c r="F91" i="6"/>
  <c r="H90" i="6"/>
  <c r="G90" i="6"/>
  <c r="F90" i="6"/>
  <c r="H89" i="6"/>
  <c r="G89" i="6"/>
  <c r="F89" i="6"/>
  <c r="H88" i="6"/>
  <c r="G88" i="6"/>
  <c r="F88" i="6"/>
  <c r="H87" i="6"/>
  <c r="G87" i="6"/>
  <c r="F87" i="6"/>
  <c r="H86" i="6"/>
  <c r="G86" i="6"/>
  <c r="F86" i="6"/>
  <c r="H85" i="6"/>
  <c r="G85" i="6"/>
  <c r="F85" i="6"/>
  <c r="H84" i="6"/>
  <c r="G84" i="6"/>
  <c r="F84" i="6"/>
  <c r="H83" i="6"/>
  <c r="G83" i="6"/>
  <c r="F83" i="6"/>
  <c r="H82" i="6"/>
  <c r="G82" i="6"/>
  <c r="F82" i="6"/>
  <c r="H81" i="6"/>
  <c r="G81" i="6"/>
  <c r="F81" i="6"/>
  <c r="H80" i="6"/>
  <c r="G80" i="6"/>
  <c r="F80" i="6"/>
  <c r="H79" i="6"/>
  <c r="G79" i="6"/>
  <c r="F79" i="6"/>
  <c r="H78" i="6"/>
  <c r="G78" i="6"/>
  <c r="F78" i="6"/>
  <c r="H77" i="6"/>
  <c r="G77" i="6"/>
  <c r="F77" i="6"/>
  <c r="F76" i="6"/>
  <c r="F26" i="6" s="1"/>
  <c r="H75" i="6"/>
  <c r="G75" i="6"/>
  <c r="F75" i="6"/>
  <c r="F74" i="6"/>
  <c r="H73" i="6"/>
  <c r="G73" i="6"/>
  <c r="F73" i="6"/>
  <c r="H71" i="6"/>
  <c r="G71" i="6"/>
  <c r="F71" i="6"/>
  <c r="H70" i="6"/>
  <c r="G70" i="6"/>
  <c r="F70" i="6"/>
  <c r="H69" i="6"/>
  <c r="G69" i="6"/>
  <c r="F69" i="6"/>
  <c r="H68" i="6"/>
  <c r="H25" i="6" s="1"/>
  <c r="G68" i="6"/>
  <c r="G25" i="6" s="1"/>
  <c r="F68" i="6"/>
  <c r="F25" i="6" s="1"/>
  <c r="H67" i="6"/>
  <c r="G67" i="6"/>
  <c r="F67" i="6"/>
  <c r="H66" i="6"/>
  <c r="G66" i="6"/>
  <c r="F66" i="6"/>
  <c r="H65" i="6"/>
  <c r="G65" i="6"/>
  <c r="F65" i="6"/>
  <c r="H64" i="6"/>
  <c r="G64" i="6"/>
  <c r="F64" i="6"/>
  <c r="H63" i="6"/>
  <c r="G63" i="6"/>
  <c r="F63" i="6"/>
  <c r="H62" i="6"/>
  <c r="G62" i="6"/>
  <c r="F62" i="6"/>
  <c r="H61" i="6"/>
  <c r="G61" i="6"/>
  <c r="F61" i="6"/>
  <c r="H60" i="6"/>
  <c r="G60" i="6"/>
  <c r="F60" i="6"/>
  <c r="H59" i="6"/>
  <c r="G59" i="6"/>
  <c r="F59" i="6"/>
  <c r="H58" i="6"/>
  <c r="G58" i="6"/>
  <c r="F58" i="6"/>
  <c r="H57" i="6"/>
  <c r="G57" i="6"/>
  <c r="F57" i="6"/>
  <c r="H56" i="6"/>
  <c r="G56" i="6"/>
  <c r="F56" i="6"/>
  <c r="H55" i="6"/>
  <c r="G55" i="6"/>
  <c r="F55" i="6"/>
  <c r="H54" i="6"/>
  <c r="G54" i="6"/>
  <c r="F54" i="6"/>
  <c r="H53" i="6"/>
  <c r="G53" i="6"/>
  <c r="F53" i="6"/>
  <c r="H52" i="6"/>
  <c r="G52" i="6"/>
  <c r="F52" i="6"/>
  <c r="H51" i="6"/>
  <c r="G51" i="6"/>
  <c r="G50" i="6"/>
  <c r="F50" i="6"/>
  <c r="H49" i="6"/>
  <c r="G49" i="6"/>
  <c r="H48" i="6"/>
  <c r="H47" i="6"/>
  <c r="H45" i="6"/>
  <c r="G45" i="6"/>
  <c r="F45" i="6"/>
  <c r="H44" i="6"/>
  <c r="G44" i="6"/>
  <c r="F44" i="6"/>
  <c r="H43" i="6"/>
  <c r="H42" i="6"/>
  <c r="G42" i="6"/>
  <c r="F42" i="6"/>
  <c r="H41" i="6"/>
  <c r="G41" i="6"/>
  <c r="F41" i="6"/>
  <c r="H40" i="6"/>
  <c r="G40" i="6"/>
  <c r="F40" i="6"/>
  <c r="H39" i="6"/>
  <c r="G39" i="6"/>
  <c r="F39" i="6"/>
  <c r="H38" i="6"/>
  <c r="G38" i="6"/>
  <c r="F38" i="6"/>
  <c r="H37" i="6"/>
  <c r="H20" i="6" s="1"/>
  <c r="G37" i="6"/>
  <c r="G20" i="6" s="1"/>
  <c r="F37" i="6"/>
  <c r="F20" i="6" s="1"/>
  <c r="H36" i="6"/>
  <c r="G36" i="6"/>
  <c r="F36" i="6"/>
  <c r="H35" i="6"/>
  <c r="G35" i="6"/>
  <c r="F35" i="6"/>
  <c r="H16" i="6"/>
  <c r="G16" i="6"/>
  <c r="F16" i="6"/>
  <c r="H15" i="6"/>
  <c r="G15" i="6"/>
  <c r="F15" i="6"/>
  <c r="A4" i="6"/>
  <c r="A3" i="6"/>
  <c r="A2" i="6"/>
  <c r="A1" i="6"/>
  <c r="E25" i="5"/>
  <c r="E23" i="5"/>
  <c r="E18" i="5"/>
  <c r="E14" i="5"/>
  <c r="A4" i="5"/>
  <c r="A3" i="5"/>
  <c r="A2" i="5"/>
  <c r="A1" i="5"/>
  <c r="E18" i="4"/>
  <c r="E17" i="4"/>
  <c r="E16" i="4"/>
  <c r="E14" i="4"/>
  <c r="E13" i="4"/>
  <c r="A4" i="4"/>
  <c r="A3" i="4"/>
  <c r="A2" i="4"/>
  <c r="A1" i="4"/>
  <c r="E17" i="3"/>
  <c r="E13" i="3"/>
  <c r="A4" i="3"/>
  <c r="A3" i="3"/>
  <c r="A2" i="3"/>
  <c r="A1" i="3"/>
  <c r="A3" i="2"/>
  <c r="A2" i="2"/>
  <c r="A1" i="2"/>
  <c r="A3" i="1"/>
  <c r="A2" i="1"/>
  <c r="A1" i="1"/>
  <c r="F45" i="8" l="1"/>
  <c r="E12" i="3" s="1"/>
  <c r="E17" i="5"/>
  <c r="E13" i="5"/>
  <c r="E11" i="5"/>
  <c r="E16" i="5"/>
  <c r="F39" i="16"/>
  <c r="F55" i="16" s="1"/>
  <c r="E22" i="5" s="1"/>
  <c r="F52" i="15"/>
  <c r="E21" i="5"/>
  <c r="F27" i="6"/>
  <c r="H14" i="6"/>
  <c r="H18" i="6"/>
  <c r="F18" i="6"/>
  <c r="F14" i="6"/>
  <c r="F19" i="6"/>
  <c r="G19" i="6"/>
  <c r="G18" i="6"/>
  <c r="F23" i="6"/>
  <c r="G13" i="6"/>
  <c r="F13" i="6"/>
  <c r="F24" i="6"/>
  <c r="G17" i="6"/>
  <c r="H24" i="6"/>
  <c r="G24" i="6"/>
  <c r="H13" i="6"/>
  <c r="H19" i="6"/>
  <c r="E12" i="4"/>
  <c r="H23" i="6"/>
  <c r="F48" i="8"/>
  <c r="E12" i="5"/>
  <c r="F41" i="11"/>
  <c r="E15" i="3" s="1"/>
  <c r="E15" i="4"/>
  <c r="G23" i="6"/>
  <c r="E25" i="4"/>
  <c r="F40" i="19"/>
  <c r="E25" i="3" s="1"/>
  <c r="F19" i="7"/>
  <c r="F42" i="7" s="1"/>
  <c r="F27" i="11"/>
  <c r="F43" i="11" s="1"/>
  <c r="F35" i="11"/>
  <c r="F40" i="11" s="1"/>
  <c r="E21" i="4"/>
  <c r="F49" i="15"/>
  <c r="E21" i="3" s="1"/>
  <c r="E24" i="5"/>
  <c r="F40" i="18"/>
  <c r="H39" i="8"/>
  <c r="H44" i="8" s="1"/>
  <c r="H50" i="6"/>
  <c r="H17" i="6" s="1"/>
  <c r="H35" i="11"/>
  <c r="H40" i="11" s="1"/>
  <c r="E23" i="4"/>
  <c r="F31" i="17"/>
  <c r="E23" i="3" s="1"/>
  <c r="F37" i="18"/>
  <c r="E24" i="3" s="1"/>
  <c r="G43" i="6"/>
  <c r="G14" i="6" s="1"/>
  <c r="F24" i="16"/>
  <c r="F51" i="16" s="1"/>
  <c r="F49" i="6"/>
  <c r="F17" i="6" s="1"/>
  <c r="F56" i="16" l="1"/>
  <c r="F28" i="6"/>
  <c r="H21" i="6"/>
  <c r="E26" i="3"/>
  <c r="E11" i="4"/>
  <c r="F44" i="7"/>
  <c r="E11" i="3" s="1"/>
  <c r="E26" i="5"/>
  <c r="F21" i="6"/>
  <c r="F53" i="16"/>
  <c r="E22" i="3" s="1"/>
  <c r="E22" i="4"/>
  <c r="F44" i="11"/>
  <c r="E15" i="5"/>
  <c r="G21" i="6"/>
  <c r="F102" i="6"/>
  <c r="F30" i="6" l="1"/>
  <c r="E19" i="3"/>
  <c r="E28" i="3" s="1"/>
  <c r="E26" i="4"/>
  <c r="E19" i="4"/>
  <c r="E19" i="5"/>
  <c r="E28" i="5" s="1"/>
  <c r="E28" i="4" l="1"/>
  <c r="E31" i="3"/>
  <c r="H31" i="18" l="1"/>
  <c r="H36" i="18" s="1"/>
  <c r="H76" i="6"/>
  <c r="H26" i="6" s="1"/>
  <c r="H74" i="6" l="1"/>
  <c r="G74" i="6"/>
  <c r="H27" i="6" l="1"/>
  <c r="H102" i="6"/>
  <c r="G102" i="6"/>
  <c r="G27" i="6"/>
  <c r="G28" i="6" l="1"/>
  <c r="H28" i="6"/>
  <c r="H30" i="6" l="1"/>
  <c r="G30" i="6"/>
  <c r="G67" i="15" l="1"/>
  <c r="G17" i="15" s="1"/>
  <c r="G15" i="14"/>
  <c r="G31" i="14" s="1"/>
  <c r="G14" i="17"/>
  <c r="G29" i="17" s="1"/>
  <c r="G16" i="10" l="1"/>
  <c r="G43" i="10" s="1"/>
  <c r="F14" i="4" s="1"/>
  <c r="G19" i="7"/>
  <c r="G42" i="7" s="1"/>
  <c r="F11" i="4" s="1"/>
  <c r="G69" i="16"/>
  <c r="G16" i="16" s="1"/>
  <c r="G17" i="19"/>
  <c r="G38" i="19" s="1"/>
  <c r="G40" i="19" s="1"/>
  <c r="F25" i="3" s="1"/>
  <c r="G93" i="16"/>
  <c r="G18" i="16" s="1"/>
  <c r="G21" i="12"/>
  <c r="G53" i="12" s="1"/>
  <c r="G55" i="12" s="1"/>
  <c r="F16" i="3" s="1"/>
  <c r="G17" i="9"/>
  <c r="G44" i="9" s="1"/>
  <c r="G46" i="9" s="1"/>
  <c r="F13" i="3" s="1"/>
  <c r="G21" i="8"/>
  <c r="G43" i="8" s="1"/>
  <c r="G18" i="11"/>
  <c r="G39" i="11" s="1"/>
  <c r="G17" i="18"/>
  <c r="G35" i="18" s="1"/>
  <c r="F18" i="4"/>
  <c r="G33" i="14"/>
  <c r="F18" i="3" s="1"/>
  <c r="G18" i="15"/>
  <c r="G47" i="15" s="1"/>
  <c r="F23" i="4"/>
  <c r="G31" i="17"/>
  <c r="F23" i="3" s="1"/>
  <c r="G45" i="10" l="1"/>
  <c r="F14" i="3" s="1"/>
  <c r="F16" i="4"/>
  <c r="G24" i="16"/>
  <c r="G51" i="16" s="1"/>
  <c r="F22" i="4" s="1"/>
  <c r="G44" i="7"/>
  <c r="F11" i="3" s="1"/>
  <c r="F13" i="4"/>
  <c r="F25" i="4"/>
  <c r="G37" i="18"/>
  <c r="F24" i="3" s="1"/>
  <c r="F24" i="4"/>
  <c r="F15" i="4"/>
  <c r="G41" i="11"/>
  <c r="F15" i="3" s="1"/>
  <c r="G49" i="15"/>
  <c r="F21" i="3" s="1"/>
  <c r="F21" i="4"/>
  <c r="F12" i="4"/>
  <c r="G45" i="8"/>
  <c r="F12" i="3" s="1"/>
  <c r="G53" i="16" l="1"/>
  <c r="F22" i="3" s="1"/>
  <c r="F26" i="3" s="1"/>
  <c r="F26" i="4"/>
  <c r="H69" i="16" l="1"/>
  <c r="H16" i="16" s="1"/>
  <c r="H14" i="17"/>
  <c r="H29" i="17" s="1"/>
  <c r="H15" i="14"/>
  <c r="H31" i="14" s="1"/>
  <c r="H16" i="10"/>
  <c r="H43" i="10" s="1"/>
  <c r="H18" i="11"/>
  <c r="H39" i="11" s="1"/>
  <c r="G20" i="13" l="1"/>
  <c r="G42" i="13" s="1"/>
  <c r="H17" i="9"/>
  <c r="H44" i="9" s="1"/>
  <c r="H46" i="9" s="1"/>
  <c r="G13" i="3" s="1"/>
  <c r="H17" i="18"/>
  <c r="H35" i="18" s="1"/>
  <c r="G24" i="4" s="1"/>
  <c r="H17" i="19"/>
  <c r="H38" i="19" s="1"/>
  <c r="H40" i="19" s="1"/>
  <c r="G25" i="3" s="1"/>
  <c r="H21" i="12"/>
  <c r="H53" i="12" s="1"/>
  <c r="G16" i="4" s="1"/>
  <c r="H33" i="14"/>
  <c r="G18" i="3" s="1"/>
  <c r="G18" i="4"/>
  <c r="G15" i="4"/>
  <c r="H41" i="11"/>
  <c r="G15" i="3" s="1"/>
  <c r="G14" i="4"/>
  <c r="H45" i="10"/>
  <c r="G14" i="3" s="1"/>
  <c r="H21" i="8"/>
  <c r="H43" i="8" s="1"/>
  <c r="G23" i="4"/>
  <c r="H31" i="17"/>
  <c r="G23" i="3" s="1"/>
  <c r="G13" i="4" l="1"/>
  <c r="G44" i="13"/>
  <c r="F17" i="3" s="1"/>
  <c r="F17" i="4"/>
  <c r="H37" i="18"/>
  <c r="G24" i="3" s="1"/>
  <c r="H55" i="12"/>
  <c r="G16" i="3" s="1"/>
  <c r="G25" i="4"/>
  <c r="H45" i="8"/>
  <c r="G12" i="3" s="1"/>
  <c r="G12" i="4"/>
  <c r="F19" i="4" l="1"/>
  <c r="F28" i="4" s="1"/>
  <c r="F19" i="3"/>
  <c r="F28" i="3" l="1"/>
  <c r="H20" i="13"/>
  <c r="H42" i="13" s="1"/>
  <c r="F31" i="3"/>
  <c r="G17" i="4" l="1"/>
  <c r="H44" i="13"/>
  <c r="G17" i="3" s="1"/>
  <c r="H67" i="15" l="1"/>
  <c r="H17" i="15" s="1"/>
  <c r="H18" i="15" s="1"/>
  <c r="H47" i="15" s="1"/>
  <c r="H93" i="16"/>
  <c r="H18" i="16" s="1"/>
  <c r="G21" i="4" l="1"/>
  <c r="H49" i="15"/>
  <c r="G21" i="3" s="1"/>
  <c r="H19" i="7"/>
  <c r="H42" i="7" s="1"/>
  <c r="H24" i="16"/>
  <c r="H51" i="16" s="1"/>
  <c r="G22" i="4" l="1"/>
  <c r="H53" i="16"/>
  <c r="G22" i="3" s="1"/>
  <c r="H44" i="7"/>
  <c r="G11" i="3" s="1"/>
  <c r="G11" i="4"/>
  <c r="G19" i="4" l="1"/>
  <c r="G26" i="4"/>
  <c r="G28" i="4" s="1"/>
  <c r="G19" i="3"/>
  <c r="G26" i="3"/>
  <c r="G28" i="3" l="1"/>
  <c r="G31" i="3" l="1"/>
  <c r="H104" i="16" l="1"/>
  <c r="H33" i="16" s="1"/>
  <c r="H80" i="15" l="1"/>
  <c r="H26" i="15" s="1"/>
  <c r="G104" i="16"/>
  <c r="G33" i="16" s="1"/>
  <c r="G80" i="16"/>
  <c r="G31" i="16" s="1"/>
  <c r="G80" i="15"/>
  <c r="G26" i="15" s="1"/>
  <c r="H23" i="10"/>
  <c r="H47" i="10" s="1"/>
  <c r="H80" i="16"/>
  <c r="H31" i="16" s="1"/>
  <c r="G21" i="14"/>
  <c r="G35" i="14" s="1"/>
  <c r="H27" i="15"/>
  <c r="H51" i="15" s="1"/>
  <c r="H21" i="14"/>
  <c r="H35" i="14" s="1"/>
  <c r="G27" i="11"/>
  <c r="G43" i="11" s="1"/>
  <c r="H25" i="9"/>
  <c r="H48" i="9" s="1"/>
  <c r="H19" i="17"/>
  <c r="H33" i="17" s="1"/>
  <c r="G23" i="10"/>
  <c r="G47" i="10" s="1"/>
  <c r="G19" i="17"/>
  <c r="G33" i="17" s="1"/>
  <c r="G25" i="19"/>
  <c r="G42" i="19" s="1"/>
  <c r="H25" i="19"/>
  <c r="H42" i="19" s="1"/>
  <c r="G29" i="7"/>
  <c r="G46" i="7" s="1"/>
  <c r="H33" i="12" l="1"/>
  <c r="H57" i="12" s="1"/>
  <c r="G33" i="12"/>
  <c r="G57" i="12" s="1"/>
  <c r="H29" i="7"/>
  <c r="H46" i="7" s="1"/>
  <c r="G25" i="18"/>
  <c r="G39" i="18" s="1"/>
  <c r="G40" i="18" s="1"/>
  <c r="G25" i="9"/>
  <c r="G48" i="9" s="1"/>
  <c r="G49" i="9" s="1"/>
  <c r="H33" i="8"/>
  <c r="H47" i="8" s="1"/>
  <c r="H25" i="18"/>
  <c r="H39" i="18" s="1"/>
  <c r="H40" i="18" s="1"/>
  <c r="H58" i="12"/>
  <c r="G16" i="5"/>
  <c r="G58" i="12"/>
  <c r="F16" i="5"/>
  <c r="G11" i="5"/>
  <c r="H47" i="7"/>
  <c r="G47" i="7"/>
  <c r="F11" i="5"/>
  <c r="F13" i="5"/>
  <c r="G18" i="5"/>
  <c r="H36" i="14"/>
  <c r="H52" i="15"/>
  <c r="G21" i="5"/>
  <c r="G44" i="11"/>
  <c r="F15" i="5"/>
  <c r="H43" i="19"/>
  <c r="G25" i="5"/>
  <c r="F14" i="5"/>
  <c r="G48" i="10"/>
  <c r="H48" i="10"/>
  <c r="G14" i="5"/>
  <c r="G43" i="19"/>
  <c r="F25" i="5"/>
  <c r="H49" i="9"/>
  <c r="G13" i="5"/>
  <c r="F18" i="5"/>
  <c r="G36" i="14"/>
  <c r="H27" i="11"/>
  <c r="H43" i="11" s="1"/>
  <c r="G23" i="5"/>
  <c r="H34" i="17"/>
  <c r="G33" i="8"/>
  <c r="G47" i="8" s="1"/>
  <c r="G39" i="16"/>
  <c r="G55" i="16" s="1"/>
  <c r="H48" i="8"/>
  <c r="G12" i="5"/>
  <c r="G34" i="17"/>
  <c r="F23" i="5"/>
  <c r="G27" i="15"/>
  <c r="G51" i="15" s="1"/>
  <c r="H39" i="16"/>
  <c r="H55" i="16" s="1"/>
  <c r="F24" i="5" l="1"/>
  <c r="G24" i="5"/>
  <c r="H56" i="16"/>
  <c r="G22" i="5"/>
  <c r="H44" i="11"/>
  <c r="G15" i="5"/>
  <c r="F21" i="5"/>
  <c r="G52" i="15"/>
  <c r="F12" i="5"/>
  <c r="G48" i="8"/>
  <c r="F22" i="5"/>
  <c r="G56" i="16"/>
  <c r="F26" i="5" l="1"/>
  <c r="G26" i="5"/>
  <c r="G31" i="13" l="1"/>
  <c r="G46" i="13" s="1"/>
  <c r="G47" i="13" l="1"/>
  <c r="F17" i="5"/>
  <c r="H31" i="13"/>
  <c r="H46" i="13" s="1"/>
  <c r="H47" i="13" l="1"/>
  <c r="G17" i="5"/>
  <c r="F19" i="5"/>
  <c r="F28" i="5" s="1"/>
  <c r="G19" i="5" l="1"/>
  <c r="G28" i="5" s="1"/>
</calcChain>
</file>

<file path=xl/sharedStrings.xml><?xml version="1.0" encoding="utf-8"?>
<sst xmlns="http://schemas.openxmlformats.org/spreadsheetml/2006/main" count="1331" uniqueCount="328">
  <si>
    <t>NESO Cost Reporting Tables</t>
  </si>
  <si>
    <t xml:space="preserve"> Name:</t>
  </si>
  <si>
    <t>National Energy System Operator</t>
  </si>
  <si>
    <t>Short Name:</t>
  </si>
  <si>
    <t>NESO</t>
  </si>
  <si>
    <t>Reporting Year:</t>
  </si>
  <si>
    <t>2026/27</t>
  </si>
  <si>
    <t>Version Number:</t>
  </si>
  <si>
    <t>Date of Submission:</t>
  </si>
  <si>
    <t>Date of Prior Submission:</t>
  </si>
  <si>
    <t>Cell Format Key</t>
  </si>
  <si>
    <t>Cell intentionally blank</t>
  </si>
  <si>
    <t>Value</t>
  </si>
  <si>
    <t>Input</t>
  </si>
  <si>
    <t>Imported/ Linked Value</t>
  </si>
  <si>
    <t>Calculation</t>
  </si>
  <si>
    <t>Output</t>
  </si>
  <si>
    <t>Ex-ante Value</t>
  </si>
  <si>
    <t>Error checking</t>
  </si>
  <si>
    <t>Annotation</t>
  </si>
  <si>
    <t>Number</t>
  </si>
  <si>
    <t>Section</t>
  </si>
  <si>
    <t>Title</t>
  </si>
  <si>
    <t>Link</t>
  </si>
  <si>
    <t>Total Expenditure</t>
  </si>
  <si>
    <t>1.1 Total Costs</t>
  </si>
  <si>
    <t>Go</t>
  </si>
  <si>
    <t>Summary Expenditure</t>
  </si>
  <si>
    <t>2.1 Operational Costs</t>
  </si>
  <si>
    <t>2.2 FTE</t>
  </si>
  <si>
    <t>2.3 Investment Costs</t>
  </si>
  <si>
    <t>Summary by Role</t>
  </si>
  <si>
    <t>3.1 Energy Markets</t>
  </si>
  <si>
    <t>3.2 Strategic Energy Planning</t>
  </si>
  <si>
    <t>3.3 Energy Insights</t>
  </si>
  <si>
    <t>3.4 Security of Supply Modelling</t>
  </si>
  <si>
    <t>3.5 Energy System Resilience</t>
  </si>
  <si>
    <t>3.6 System Operations</t>
  </si>
  <si>
    <t>3.7 Network Operability &amp; Connections</t>
  </si>
  <si>
    <t>3.8 Facilitating Sector Digitalisation</t>
  </si>
  <si>
    <t>Summary by Function</t>
  </si>
  <si>
    <t>4.1 Role Delivery Support</t>
  </si>
  <si>
    <t>4.2 Corporate Functions</t>
  </si>
  <si>
    <t>4.3 Cyber &amp; Physical Security</t>
  </si>
  <si>
    <t>4.4 Digital &amp; Technology Support</t>
  </si>
  <si>
    <t>4.5 Transformation</t>
  </si>
  <si>
    <t>BP3</t>
  </si>
  <si>
    <t>NESO 1</t>
  </si>
  <si>
    <t>2025/26</t>
  </si>
  <si>
    <t>2027/28</t>
  </si>
  <si>
    <t>NESO Total Costs</t>
  </si>
  <si>
    <t>Energy Markets</t>
  </si>
  <si>
    <t>£m (nominal)</t>
  </si>
  <si>
    <t>Strategic Energy Planning</t>
  </si>
  <si>
    <t>Energy Insights</t>
  </si>
  <si>
    <t>Security of Supply Modelling</t>
  </si>
  <si>
    <t>Energy System Resilience</t>
  </si>
  <si>
    <t>System Operations</t>
  </si>
  <si>
    <t>Network Operability &amp; Connections</t>
  </si>
  <si>
    <t>Facilitating Sector Digitalisation</t>
  </si>
  <si>
    <t>Role Costs Total</t>
  </si>
  <si>
    <t>Role Delivery Support</t>
  </si>
  <si>
    <t>Corporate Functions</t>
  </si>
  <si>
    <t>Cyber &amp; Physical Security</t>
  </si>
  <si>
    <t>Digital &amp; Technology Support</t>
  </si>
  <si>
    <t>Transformation</t>
  </si>
  <si>
    <t>Supporting Function Costs Total</t>
  </si>
  <si>
    <t>NESO Costs Sub Total</t>
  </si>
  <si>
    <t>Efficiencies</t>
  </si>
  <si>
    <t>NESO Costs Total</t>
  </si>
  <si>
    <t>NESO Operational Costs</t>
  </si>
  <si>
    <t>Role Operational Costs Total</t>
  </si>
  <si>
    <t>Supporting Function Operational Costs Total</t>
  </si>
  <si>
    <t>Operational Costs Total</t>
  </si>
  <si>
    <t>NESO FTE</t>
  </si>
  <si>
    <t># FTE</t>
  </si>
  <si>
    <t>Role FTE Total</t>
  </si>
  <si>
    <t>Supporting Function FTE Total</t>
  </si>
  <si>
    <t>FTE Total</t>
  </si>
  <si>
    <t>NESO Investments</t>
  </si>
  <si>
    <t>Summary</t>
  </si>
  <si>
    <t>Role Investment Costs Total</t>
  </si>
  <si>
    <t>Supporting Function Investment Costs Total</t>
  </si>
  <si>
    <t>Investments Costs Total</t>
  </si>
  <si>
    <t>Investments</t>
  </si>
  <si>
    <t>Role/Function</t>
  </si>
  <si>
    <t>Investment ID</t>
  </si>
  <si>
    <t>Investment Name</t>
  </si>
  <si>
    <t>NESO1-100</t>
  </si>
  <si>
    <t>Innovation Productionisation</t>
  </si>
  <si>
    <t>NESO1-110</t>
  </si>
  <si>
    <t xml:space="preserve">NESO AI Energy Core Delivery </t>
  </si>
  <si>
    <t>NESO1-120</t>
  </si>
  <si>
    <t>Data Sharing Infrastructure</t>
  </si>
  <si>
    <t>NESO1-200</t>
  </si>
  <si>
    <t>Digitalisation of Enabling Functions</t>
  </si>
  <si>
    <t>NESO1-210</t>
  </si>
  <si>
    <t>Digital Change for Legal, Risk, and Regulation</t>
  </si>
  <si>
    <t>NESO1-220</t>
  </si>
  <si>
    <t>Network and System Modelling Capability Modernisation</t>
  </si>
  <si>
    <t>NESO1-230</t>
  </si>
  <si>
    <t>Connections Enduring Capabilities Ecosystem</t>
  </si>
  <si>
    <t>NESO1-240</t>
  </si>
  <si>
    <t>Clean Power 2030 Enablement</t>
  </si>
  <si>
    <t>NESO1-250</t>
  </si>
  <si>
    <t>NESO1-300</t>
  </si>
  <si>
    <t>Transformation Enablement Project</t>
  </si>
  <si>
    <t>NESO1-320</t>
  </si>
  <si>
    <t>Capacity Market (CM) and Contracts for Difference (CfD) Regimes</t>
  </si>
  <si>
    <t>NESO1-330</t>
  </si>
  <si>
    <t>Regulations</t>
  </si>
  <si>
    <t>NESO1-340</t>
  </si>
  <si>
    <t>Market Access &amp; Procurement</t>
  </si>
  <si>
    <t>NESO1-350</t>
  </si>
  <si>
    <t xml:space="preserve">Flexibility Enablement </t>
  </si>
  <si>
    <t>NESO1-360</t>
  </si>
  <si>
    <t>Restoration</t>
  </si>
  <si>
    <t>NESO1-370</t>
  </si>
  <si>
    <t>Resilience &amp; Risk</t>
  </si>
  <si>
    <t>NESO1-380</t>
  </si>
  <si>
    <t>Electricity Market Reform Discovery</t>
  </si>
  <si>
    <t>NESO1-390</t>
  </si>
  <si>
    <t>Interconnectors</t>
  </si>
  <si>
    <t>NESO1-400</t>
  </si>
  <si>
    <t>Open Balancing Programme</t>
  </si>
  <si>
    <t>NESO1-410</t>
  </si>
  <si>
    <t>Balancing Asset Health</t>
  </si>
  <si>
    <t>NESO1-420</t>
  </si>
  <si>
    <t>Balancing Innovation Delivery</t>
  </si>
  <si>
    <t>NESO1-430</t>
  </si>
  <si>
    <t>Forecasting &amp; Predictions</t>
  </si>
  <si>
    <t>NESO1-440</t>
  </si>
  <si>
    <t>System Access</t>
  </si>
  <si>
    <t>NESO1-450</t>
  </si>
  <si>
    <t xml:space="preserve">ENCC Operations Enablement </t>
  </si>
  <si>
    <t>NESO1-460</t>
  </si>
  <si>
    <t>Network Topology Optimisation</t>
  </si>
  <si>
    <t>NESO1-470</t>
  </si>
  <si>
    <t>Situational Awareness Tools</t>
  </si>
  <si>
    <t>NESO1-480</t>
  </si>
  <si>
    <t>Dispatch Transparency</t>
  </si>
  <si>
    <t>NESO1-490</t>
  </si>
  <si>
    <t>Digital Trials Platform</t>
  </si>
  <si>
    <t>NESO1-600</t>
  </si>
  <si>
    <t>Digital Change for Customer</t>
  </si>
  <si>
    <t>NESO1-610</t>
  </si>
  <si>
    <t>Modelling Platforms and Tooling</t>
  </si>
  <si>
    <t>NESO1-620</t>
  </si>
  <si>
    <t>Digital Engagement Platform</t>
  </si>
  <si>
    <t>DATA-REM</t>
  </si>
  <si>
    <t xml:space="preserve">Data Remediation </t>
  </si>
  <si>
    <t>DATA-TOOL</t>
  </si>
  <si>
    <t xml:space="preserve">Data Tools </t>
  </si>
  <si>
    <t>ENT-TECH</t>
  </si>
  <si>
    <t>Tech Debt</t>
  </si>
  <si>
    <t>Property</t>
  </si>
  <si>
    <t>NEW CFO Property Investment</t>
  </si>
  <si>
    <t>T-Day2</t>
  </si>
  <si>
    <t>Day 2</t>
  </si>
  <si>
    <t>T-OSA</t>
  </si>
  <si>
    <t xml:space="preserve">OSA Exit </t>
  </si>
  <si>
    <t>T-REMA</t>
  </si>
  <si>
    <t>REMA</t>
  </si>
  <si>
    <t>Customer Data End to End Management</t>
  </si>
  <si>
    <t>NESO Investments Costs Total</t>
  </si>
  <si>
    <t>NESO Energy Markets</t>
  </si>
  <si>
    <t>Operational Costs</t>
  </si>
  <si>
    <t>Code Administration​ &amp; Market Frameworks</t>
  </si>
  <si>
    <t>Electricity Market Reform (EMR) Delivery Body​</t>
  </si>
  <si>
    <t>Long Term Market Design</t>
  </si>
  <si>
    <t>Market Development &amp; Operations for Electricity System Balancing​</t>
  </si>
  <si>
    <t>Market Monitoring</t>
  </si>
  <si>
    <t>Central Costs - Energy Markets</t>
  </si>
  <si>
    <t>Energy Markets Operational Costs Total</t>
  </si>
  <si>
    <t>FTE</t>
  </si>
  <si>
    <t>Energy Markets FTE Total</t>
  </si>
  <si>
    <t>Investment Costs</t>
  </si>
  <si>
    <t>Energy Markets Investment Costs Total</t>
  </si>
  <si>
    <t>Total Costs &amp; FTE</t>
  </si>
  <si>
    <t>Total Costs</t>
  </si>
  <si>
    <t>Total FTE</t>
  </si>
  <si>
    <t>NESO Strategic Energy Planning</t>
  </si>
  <si>
    <t>Centralised Strategic Network Planning​</t>
  </si>
  <si>
    <t>Gas Network Development​</t>
  </si>
  <si>
    <t>Network Competition</t>
  </si>
  <si>
    <t>Regional Energy Strategic Planning (RESP)​</t>
  </si>
  <si>
    <t>Strategic Spatial Energy Planning (SSEP)</t>
  </si>
  <si>
    <t>Zero Carbon Operation Strategy</t>
  </si>
  <si>
    <t>Hydrogen Planner</t>
  </si>
  <si>
    <t>Central Costs - Strategic Energy Planning</t>
  </si>
  <si>
    <t>Strategic Energy Planning Operational Costs Total</t>
  </si>
  <si>
    <t>Strategic Energy Planning FTE Total</t>
  </si>
  <si>
    <t>Strategic Energy Planning Investment Costs Total</t>
  </si>
  <si>
    <t>NESO Energy Insights</t>
  </si>
  <si>
    <t>Policy Advice</t>
  </si>
  <si>
    <t>Scenario Development</t>
  </si>
  <si>
    <t>Whole Energy Insights​</t>
  </si>
  <si>
    <t>Central Costs - Energy Insights</t>
  </si>
  <si>
    <t>Energy Insights Operational Costs Total</t>
  </si>
  <si>
    <t>Energy Insights FTE Total</t>
  </si>
  <si>
    <t>Energy Insights Investment Costs Total</t>
  </si>
  <si>
    <t>NESO Security of Supply Modelling</t>
  </si>
  <si>
    <t>Energy Security Modelling &amp; Insights​</t>
  </si>
  <si>
    <t>Hydrogen Security</t>
  </si>
  <si>
    <t>Central Costs - Security of Supply Modelling</t>
  </si>
  <si>
    <t>Security of Supply Modelling Operational Costs Total</t>
  </si>
  <si>
    <t>Security of Supply Modelling FTE Total</t>
  </si>
  <si>
    <t>Security of Supply Modelling Investment Costs Total</t>
  </si>
  <si>
    <t>NESO Energy System Resilience</t>
  </si>
  <si>
    <t>Central Costs - Energy System Resilience</t>
  </si>
  <si>
    <t>Energy System Resilience Operational Costs Total</t>
  </si>
  <si>
    <t>Energy System Resilience FTE Total</t>
  </si>
  <si>
    <t>Energy System Resilience Investment Costs Total</t>
  </si>
  <si>
    <t>NESO System Operations</t>
  </si>
  <si>
    <t>Operational Readiness</t>
  </si>
  <si>
    <t>Network Control Programme</t>
  </si>
  <si>
    <t>Balancing Programme</t>
  </si>
  <si>
    <t>ENCC Real-time Operations</t>
  </si>
  <si>
    <t>Future ENCC Design</t>
  </si>
  <si>
    <t>Network Access Planning</t>
  </si>
  <si>
    <t>Operational &amp; performance insights</t>
  </si>
  <si>
    <t>Central Costs - System Operations</t>
  </si>
  <si>
    <t>System Operations Operational Costs Total</t>
  </si>
  <si>
    <t>System Operations FTE Total</t>
  </si>
  <si>
    <t>System Operations Investment Costs Total</t>
  </si>
  <si>
    <t>NESO Network Operability &amp; Connections</t>
  </si>
  <si>
    <t>Connections Strategy</t>
  </si>
  <si>
    <t>Connections Policy &amp; Change</t>
  </si>
  <si>
    <t>Connections Operations</t>
  </si>
  <si>
    <t>Network Operability Modelling​</t>
  </si>
  <si>
    <t>Network Operability Services​</t>
  </si>
  <si>
    <t>Network Services Procurement &amp; Balancing Services Contracting​</t>
  </si>
  <si>
    <t>Central Costs - Network Operability &amp; Connections</t>
  </si>
  <si>
    <t>Network Operability &amp; Connections Operational Costs Total</t>
  </si>
  <si>
    <t>Network Operability &amp; Connections FTE Total</t>
  </si>
  <si>
    <t>Network Operability &amp; Connections Investment Costs Total</t>
  </si>
  <si>
    <t>NESO Facilitating Sector Digitalisation</t>
  </si>
  <si>
    <t>Interim Data Sharing Infrastructure (DSI) Coordinator​</t>
  </si>
  <si>
    <t>Central Costs - Facilitating Sector Digitalisation</t>
  </si>
  <si>
    <t>Facilitating Sector Digitalisation Operational Costs Total</t>
  </si>
  <si>
    <t>Facilitating Sector Digitalisation FTE Total</t>
  </si>
  <si>
    <t>Facilitating Sector Digitalisation Investment Costs Total</t>
  </si>
  <si>
    <t>NESO Role Delivery Support</t>
  </si>
  <si>
    <t>Customer</t>
  </si>
  <si>
    <t>Operational Leadership</t>
  </si>
  <si>
    <t>Role Delivery Support Operational Costs Total</t>
  </si>
  <si>
    <t>Role Delivery Support FTE Total</t>
  </si>
  <si>
    <t>Role Delivery Support Investment Costs Total</t>
  </si>
  <si>
    <t>Programme Management &amp; Technology Delivery Memo Tables</t>
  </si>
  <si>
    <t>Programme Management &amp; Technology Delivery Operational Costs</t>
  </si>
  <si>
    <t>Office of the Chief Executive Officer</t>
  </si>
  <si>
    <t>Director of Major Projects</t>
  </si>
  <si>
    <t>Performance &amp; Change</t>
  </si>
  <si>
    <t>Delivery Markets</t>
  </si>
  <si>
    <t>Delivery Engineering &amp; SEP</t>
  </si>
  <si>
    <t>Delivery Dev Sec Ops</t>
  </si>
  <si>
    <t>Major Projects</t>
  </si>
  <si>
    <t>FlexPool Resource</t>
  </si>
  <si>
    <t>Programme Management &amp; Technology Delivery Operational Costs Total</t>
  </si>
  <si>
    <t>Programme Management &amp; Technology Delivery FTE</t>
  </si>
  <si>
    <t>Programme Management &amp; Technology Delivery FTE Total</t>
  </si>
  <si>
    <t>NESO Corporate Functions</t>
  </si>
  <si>
    <t>Assurance</t>
  </si>
  <si>
    <t>Corporate Strategy</t>
  </si>
  <si>
    <t>External Affairs</t>
  </si>
  <si>
    <t>Finance &amp; Procurement</t>
  </si>
  <si>
    <t>Legal</t>
  </si>
  <si>
    <t>People</t>
  </si>
  <si>
    <t>Portfolio Management</t>
  </si>
  <si>
    <t>Regulation</t>
  </si>
  <si>
    <t>Office of the CEO</t>
  </si>
  <si>
    <t>Corporate Functions Operational Costs Total</t>
  </si>
  <si>
    <t>Corporate Functions FTE Total</t>
  </si>
  <si>
    <t>Corporate Functions Investment Costs Total</t>
  </si>
  <si>
    <t>Finance &amp; Procurement Memo Tables</t>
  </si>
  <si>
    <t>Finance &amp; Procurement Operational Costs</t>
  </si>
  <si>
    <t>Revenue &amp; Settlements</t>
  </si>
  <si>
    <t>Central Costs</t>
  </si>
  <si>
    <t>CFO &amp; Audit</t>
  </si>
  <si>
    <t>Financial Controller</t>
  </si>
  <si>
    <t>Finance Business Partnering</t>
  </si>
  <si>
    <t>Procurement</t>
  </si>
  <si>
    <t>CFO Day 2</t>
  </si>
  <si>
    <t>Finance &amp; Procurement Operational Costs Total</t>
  </si>
  <si>
    <t>Finance &amp; Procurement FTE</t>
  </si>
  <si>
    <t>Finance &amp; Procurement FTE Total</t>
  </si>
  <si>
    <t>People Memo Tables</t>
  </si>
  <si>
    <t>People Operational Costs</t>
  </si>
  <si>
    <t>People &amp; Capability</t>
  </si>
  <si>
    <t>Rewards</t>
  </si>
  <si>
    <t>People Business Partners</t>
  </si>
  <si>
    <t>Service Excellence</t>
  </si>
  <si>
    <t>Internal Communication</t>
  </si>
  <si>
    <t>People Day 2</t>
  </si>
  <si>
    <t>HR Operations</t>
  </si>
  <si>
    <t>People Operational Costs Total</t>
  </si>
  <si>
    <t>People FTE</t>
  </si>
  <si>
    <t>People FTE Total</t>
  </si>
  <si>
    <t>NESO Cyber &amp; Physical Security</t>
  </si>
  <si>
    <t>Physical &amp; Cyber Security</t>
  </si>
  <si>
    <t>Cyber &amp; Physical Security Operational Costs Total</t>
  </si>
  <si>
    <t>Cyber &amp; Physical Security FTE Total</t>
  </si>
  <si>
    <t>Cyber &amp; Physical Security Investment Costs Total</t>
  </si>
  <si>
    <t>NESO Digital &amp; Technology Support</t>
  </si>
  <si>
    <t>Digital &amp; Technology Support Contracts</t>
  </si>
  <si>
    <t>Digital Strategy &amp; Architecture</t>
  </si>
  <si>
    <t>Functional Excellence</t>
  </si>
  <si>
    <t>Digital &amp; Technology Support Operational Costs Total</t>
  </si>
  <si>
    <t>Digital &amp; Technology Support FTE Total</t>
  </si>
  <si>
    <t>Digital &amp; Technology Support Investment Costs Total</t>
  </si>
  <si>
    <t>NESO Transformation</t>
  </si>
  <si>
    <t>Contingency Control Centre</t>
  </si>
  <si>
    <t>Operational Service Agreements (OSA)</t>
  </si>
  <si>
    <t>Transformation Operational Costs Total</t>
  </si>
  <si>
    <t>Transformation FTE Total</t>
  </si>
  <si>
    <t>Transformation Investment Costs Total</t>
  </si>
  <si>
    <t>Day 2 Transformation</t>
  </si>
  <si>
    <t>Emergency Preparedness &amp; Restoration</t>
  </si>
  <si>
    <t>Technical Office for Energy Resilience &amp; Security</t>
  </si>
  <si>
    <t>Energy System Risks</t>
  </si>
  <si>
    <t>Strategic Resilience &amp; Insights</t>
  </si>
  <si>
    <t>CUST</t>
  </si>
  <si>
    <t>Efficiency</t>
  </si>
  <si>
    <t>Product Development &amp; Run</t>
  </si>
  <si>
    <t>Innovation &amp; AI</t>
  </si>
  <si>
    <t>Programme Management</t>
  </si>
  <si>
    <t>Early Careers</t>
  </si>
  <si>
    <t>Data Capabilities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</si>
</sst>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800]dddd\,\ mmmm\ dd\,\ yyyy"/>
    <numFmt numFmtId="166" formatCode="0.00000000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20"/>
      <color theme="1"/>
      <name val="Calibri"/>
      <family val="2"/>
    </font>
    <font>
      <sz val="11"/>
      <color theme="1"/>
      <name val="Calibri"/>
      <family val="2"/>
    </font>
    <font>
      <sz val="11"/>
      <name val="Arial"/>
      <family val="2"/>
      <scheme val="minor"/>
    </font>
    <font>
      <sz val="11"/>
      <name val="Calibri"/>
      <family val="2"/>
    </font>
    <font>
      <sz val="10"/>
      <color theme="1"/>
      <name val="Calibri"/>
      <family val="2"/>
    </font>
    <font>
      <b/>
      <sz val="18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1"/>
      <name val="Arial"/>
      <family val="2"/>
      <scheme val="minor"/>
    </font>
    <font>
      <sz val="10"/>
      <color theme="1"/>
      <name val="Verdana"/>
      <family val="2"/>
    </font>
    <font>
      <b/>
      <sz val="11"/>
      <color theme="1"/>
      <name val="Calibri"/>
      <family val="2"/>
    </font>
    <font>
      <sz val="10"/>
      <name val="Calibri"/>
      <family val="2"/>
    </font>
    <font>
      <i/>
      <sz val="10"/>
      <color rgb="FF4D4D4D"/>
      <name val="Calibri"/>
      <family val="2"/>
    </font>
    <font>
      <sz val="14"/>
      <color rgb="FF333333"/>
      <name val="Georgia"/>
      <family val="1"/>
    </font>
    <font>
      <u/>
      <sz val="11"/>
      <color theme="10"/>
      <name val="Calibri"/>
      <family val="2"/>
    </font>
    <font>
      <b/>
      <sz val="14"/>
      <color theme="1"/>
      <name val="Calibri"/>
      <family val="2"/>
    </font>
    <font>
      <b/>
      <sz val="11"/>
      <color rgb="FFFF0000"/>
      <name val="Arial"/>
      <family val="2"/>
      <scheme val="minor"/>
    </font>
    <font>
      <b/>
      <sz val="20"/>
      <name val="Arial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lightUp">
        <fgColor theme="6"/>
      </patternFill>
    </fill>
    <fill>
      <patternFill patternType="solid">
        <fgColor rgb="FFFFE699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E699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3">
    <xf numFmtId="0" fontId="0" fillId="0" borderId="0"/>
    <xf numFmtId="0" fontId="3" fillId="2" borderId="1" applyNumberFormat="0" applyBorder="0" applyAlignment="0" applyProtection="0"/>
    <xf numFmtId="0" fontId="4" fillId="0" borderId="0"/>
    <xf numFmtId="0" fontId="14" fillId="3" borderId="0" applyNumberFormat="0" applyFont="0" applyBorder="0" applyAlignment="0" applyProtection="0"/>
    <xf numFmtId="164" fontId="4" fillId="4" borderId="12" applyAlignment="0" applyProtection="0"/>
    <xf numFmtId="164" fontId="4" fillId="5" borderId="13" applyAlignment="0" applyProtection="0"/>
    <xf numFmtId="164" fontId="15" fillId="6" borderId="13" applyAlignment="0" applyProtection="0"/>
    <xf numFmtId="164" fontId="15" fillId="7" borderId="13"/>
    <xf numFmtId="0" fontId="4" fillId="8" borderId="12"/>
    <xf numFmtId="0" fontId="15" fillId="0" borderId="0"/>
    <xf numFmtId="0" fontId="19" fillId="0" borderId="0" applyNumberFormat="0" applyFill="0" applyBorder="0" applyAlignment="0" applyProtection="0"/>
    <xf numFmtId="0" fontId="20" fillId="13" borderId="2" applyNumberFormat="0" applyBorder="0" applyAlignment="0" applyProtection="0"/>
    <xf numFmtId="0" fontId="15" fillId="15" borderId="3" applyNumberFormat="0" applyBorder="0" applyAlignment="0" applyProtection="0"/>
  </cellStyleXfs>
  <cellXfs count="85">
    <xf numFmtId="0" fontId="0" fillId="0" borderId="0" xfId="0"/>
    <xf numFmtId="0" fontId="3" fillId="2" borderId="0" xfId="1" applyBorder="1"/>
    <xf numFmtId="0" fontId="3" fillId="2" borderId="0" xfId="1" applyBorder="1" applyAlignment="1">
      <alignment horizontal="left"/>
    </xf>
    <xf numFmtId="0" fontId="1" fillId="0" borderId="0" xfId="2" applyFont="1"/>
    <xf numFmtId="0" fontId="5" fillId="0" borderId="0" xfId="2" applyFont="1"/>
    <xf numFmtId="0" fontId="6" fillId="0" borderId="0" xfId="2" applyFont="1"/>
    <xf numFmtId="0" fontId="7" fillId="0" borderId="4" xfId="2" applyFont="1" applyBorder="1"/>
    <xf numFmtId="0" fontId="7" fillId="0" borderId="5" xfId="2" applyFont="1" applyBorder="1"/>
    <xf numFmtId="0" fontId="7" fillId="0" borderId="6" xfId="2" applyFont="1" applyBorder="1"/>
    <xf numFmtId="0" fontId="8" fillId="0" borderId="7" xfId="2" applyFont="1" applyBorder="1" applyAlignment="1">
      <alignment vertical="center" wrapText="1"/>
    </xf>
    <xf numFmtId="0" fontId="8" fillId="0" borderId="0" xfId="2" applyFont="1" applyAlignment="1">
      <alignment vertical="center" wrapText="1"/>
    </xf>
    <xf numFmtId="0" fontId="8" fillId="0" borderId="8" xfId="2" applyFont="1" applyBorder="1" applyAlignment="1">
      <alignment vertical="center" wrapText="1"/>
    </xf>
    <xf numFmtId="0" fontId="7" fillId="0" borderId="7" xfId="2" applyFont="1" applyBorder="1"/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8" xfId="2" applyFont="1" applyBorder="1"/>
    <xf numFmtId="0" fontId="9" fillId="0" borderId="0" xfId="2" applyFont="1" applyAlignment="1">
      <alignment horizontal="right"/>
    </xf>
    <xf numFmtId="164" fontId="5" fillId="0" borderId="0" xfId="2" applyNumberFormat="1" applyFont="1"/>
    <xf numFmtId="165" fontId="7" fillId="0" borderId="0" xfId="2" applyNumberFormat="1" applyFont="1" applyAlignment="1">
      <alignment horizontal="center"/>
    </xf>
    <xf numFmtId="0" fontId="7" fillId="0" borderId="9" xfId="2" applyFont="1" applyBorder="1"/>
    <xf numFmtId="0" fontId="7" fillId="0" borderId="10" xfId="2" applyFont="1" applyBorder="1"/>
    <xf numFmtId="0" fontId="7" fillId="0" borderId="11" xfId="2" applyFont="1" applyBorder="1"/>
    <xf numFmtId="0" fontId="10" fillId="2" borderId="0" xfId="2" applyFont="1" applyFill="1"/>
    <xf numFmtId="0" fontId="11" fillId="2" borderId="0" xfId="2" applyFont="1" applyFill="1"/>
    <xf numFmtId="0" fontId="12" fillId="2" borderId="0" xfId="2" applyFont="1" applyFill="1"/>
    <xf numFmtId="0" fontId="6" fillId="2" borderId="0" xfId="2" applyFont="1" applyFill="1"/>
    <xf numFmtId="0" fontId="5" fillId="2" borderId="0" xfId="2" applyFont="1" applyFill="1"/>
    <xf numFmtId="0" fontId="13" fillId="0" borderId="0" xfId="2" applyFont="1"/>
    <xf numFmtId="0" fontId="7" fillId="3" borderId="12" xfId="3" applyFont="1" applyBorder="1"/>
    <xf numFmtId="164" fontId="0" fillId="4" borderId="12" xfId="4" applyFont="1"/>
    <xf numFmtId="164" fontId="0" fillId="5" borderId="13" xfId="5" applyFont="1"/>
    <xf numFmtId="164" fontId="15" fillId="6" borderId="13" xfId="6"/>
    <xf numFmtId="164" fontId="15" fillId="7" borderId="13" xfId="7"/>
    <xf numFmtId="0" fontId="0" fillId="8" borderId="12" xfId="8" applyFont="1"/>
    <xf numFmtId="0" fontId="16" fillId="0" borderId="12" xfId="2" applyFont="1" applyBorder="1"/>
    <xf numFmtId="0" fontId="17" fillId="0" borderId="12" xfId="2" applyFont="1" applyBorder="1"/>
    <xf numFmtId="0" fontId="2" fillId="0" borderId="0" xfId="2" applyFont="1"/>
    <xf numFmtId="0" fontId="15" fillId="0" borderId="0" xfId="9"/>
    <xf numFmtId="0" fontId="4" fillId="0" borderId="0" xfId="2"/>
    <xf numFmtId="0" fontId="15" fillId="0" borderId="0" xfId="2" applyFont="1"/>
    <xf numFmtId="0" fontId="15" fillId="9" borderId="0" xfId="2" applyFont="1" applyFill="1"/>
    <xf numFmtId="0" fontId="18" fillId="0" borderId="0" xfId="2" applyFont="1"/>
    <xf numFmtId="0" fontId="19" fillId="0" borderId="0" xfId="10"/>
    <xf numFmtId="0" fontId="15" fillId="10" borderId="0" xfId="2" applyFont="1" applyFill="1"/>
    <xf numFmtId="0" fontId="4" fillId="0" borderId="0" xfId="2" quotePrefix="1"/>
    <xf numFmtId="0" fontId="15" fillId="11" borderId="0" xfId="2" applyFont="1" applyFill="1"/>
    <xf numFmtId="0" fontId="15" fillId="8" borderId="0" xfId="2" applyFont="1" applyFill="1"/>
    <xf numFmtId="0" fontId="15" fillId="12" borderId="12" xfId="2" applyFont="1" applyFill="1" applyBorder="1" applyAlignment="1">
      <alignment horizontal="center"/>
    </xf>
    <xf numFmtId="0" fontId="4" fillId="0" borderId="12" xfId="2" applyBorder="1" applyAlignment="1">
      <alignment horizontal="center"/>
    </xf>
    <xf numFmtId="0" fontId="20" fillId="13" borderId="0" xfId="11" applyBorder="1"/>
    <xf numFmtId="0" fontId="20" fillId="13" borderId="0" xfId="11" applyBorder="1" applyAlignment="1">
      <alignment horizontal="left"/>
    </xf>
    <xf numFmtId="164" fontId="4" fillId="5" borderId="13" xfId="5"/>
    <xf numFmtId="164" fontId="4" fillId="0" borderId="0" xfId="2" applyNumberFormat="1"/>
    <xf numFmtId="0" fontId="21" fillId="0" borderId="0" xfId="2" applyFont="1"/>
    <xf numFmtId="0" fontId="22" fillId="14" borderId="0" xfId="2" applyFont="1" applyFill="1"/>
    <xf numFmtId="0" fontId="4" fillId="0" borderId="0" xfId="2" applyAlignment="1">
      <alignment horizontal="left"/>
    </xf>
    <xf numFmtId="0" fontId="2" fillId="0" borderId="0" xfId="2" applyFont="1" applyAlignment="1">
      <alignment horizontal="left"/>
    </xf>
    <xf numFmtId="0" fontId="15" fillId="15" borderId="0" xfId="12" applyBorder="1"/>
    <xf numFmtId="0" fontId="15" fillId="15" borderId="0" xfId="12" applyBorder="1" applyAlignment="1">
      <alignment horizontal="left"/>
    </xf>
    <xf numFmtId="0" fontId="2" fillId="12" borderId="0" xfId="2" applyFont="1" applyFill="1"/>
    <xf numFmtId="0" fontId="2" fillId="12" borderId="0" xfId="2" applyFont="1" applyFill="1" applyAlignment="1">
      <alignment horizontal="left"/>
    </xf>
    <xf numFmtId="0" fontId="4" fillId="12" borderId="0" xfId="2" applyFill="1"/>
    <xf numFmtId="164" fontId="4" fillId="4" borderId="12" xfId="4"/>
    <xf numFmtId="164" fontId="23" fillId="4" borderId="12" xfId="4" applyFont="1"/>
    <xf numFmtId="164" fontId="15" fillId="15" borderId="0" xfId="12" applyNumberFormat="1" applyBorder="1"/>
    <xf numFmtId="164" fontId="4" fillId="4" borderId="12" xfId="4" applyAlignment="1">
      <alignment horizontal="left"/>
    </xf>
    <xf numFmtId="0" fontId="23" fillId="0" borderId="0" xfId="2" applyFont="1"/>
    <xf numFmtId="0" fontId="15" fillId="0" borderId="0" xfId="12" applyFill="1" applyBorder="1"/>
    <xf numFmtId="0" fontId="15" fillId="0" borderId="0" xfId="12" applyFill="1" applyBorder="1" applyAlignment="1">
      <alignment horizontal="left"/>
    </xf>
    <xf numFmtId="0" fontId="3" fillId="0" borderId="0" xfId="1" applyFill="1" applyBorder="1"/>
    <xf numFmtId="164" fontId="4" fillId="12" borderId="0" xfId="2" applyNumberFormat="1" applyFill="1"/>
    <xf numFmtId="0" fontId="24" fillId="0" borderId="0" xfId="2" applyFont="1"/>
    <xf numFmtId="164" fontId="25" fillId="16" borderId="12" xfId="2" applyNumberFormat="1" applyFont="1" applyFill="1" applyBorder="1"/>
    <xf numFmtId="0" fontId="26" fillId="0" borderId="0" xfId="2" applyFont="1"/>
    <xf numFmtId="0" fontId="26" fillId="0" borderId="0" xfId="2" applyFont="1" applyAlignment="1">
      <alignment horizontal="left"/>
    </xf>
    <xf numFmtId="164" fontId="26" fillId="4" borderId="12" xfId="4" applyFont="1"/>
    <xf numFmtId="164" fontId="26" fillId="5" borderId="13" xfId="5" applyFont="1"/>
    <xf numFmtId="166" fontId="4" fillId="0" borderId="0" xfId="2" applyNumberFormat="1"/>
    <xf numFmtId="165" fontId="7" fillId="0" borderId="0" xfId="2" applyNumberFormat="1" applyFont="1" applyAlignment="1">
      <alignment horizontal="center"/>
    </xf>
    <xf numFmtId="0" fontId="8" fillId="0" borderId="7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164" fontId="7" fillId="0" borderId="0" xfId="2" applyNumberFormat="1" applyFont="1" applyAlignment="1">
      <alignment horizontal="center"/>
    </xf>
    <xf numFmtId="0" fontId="15" fillId="12" borderId="12" xfId="2" applyFont="1" applyFill="1" applyBorder="1" applyAlignment="1">
      <alignment horizontal="center"/>
    </xf>
  </cellXfs>
  <cellStyles count="13">
    <cellStyle name="Blank" xfId="3" xr:uid="{B7A03667-847A-419F-8C2C-EE5B42F3D5B9}"/>
    <cellStyle name="Calculation 2" xfId="6" xr:uid="{0530E7E6-CE02-4CF6-A49A-E16B9C78376F}"/>
    <cellStyle name="Ex-ante Value" xfId="8" xr:uid="{E4ED2AAF-722C-4FAF-BC08-1DD4A5246EF4}"/>
    <cellStyle name="Heading 1 3" xfId="1" xr:uid="{AA5AF80B-7624-4586-BD96-FDFFFB340E89}"/>
    <cellStyle name="Heading 2 2" xfId="11" xr:uid="{9D9C85EB-4944-41DF-B57C-6E7EE2E32C07}"/>
    <cellStyle name="Heading 3 2" xfId="12" xr:uid="{F98198B1-D984-49FF-9277-B95ECE7049BB}"/>
    <cellStyle name="Hyperlink 2" xfId="10" xr:uid="{7DC80534-7205-4189-A675-1230FCDD4726}"/>
    <cellStyle name="Input 2" xfId="4" xr:uid="{6ACF3AF1-B3DE-4281-8EE6-F78DFEFB2D53}"/>
    <cellStyle name="Linked Cell 2" xfId="5" xr:uid="{B570BBBB-A978-4B64-9F52-C74C9B179159}"/>
    <cellStyle name="Normal" xfId="0" builtinId="0"/>
    <cellStyle name="Normal 2" xfId="2" xr:uid="{BD8F56F9-C98A-4E22-8B84-E3477F211DD3}"/>
    <cellStyle name="Normal Bold" xfId="9" xr:uid="{7EF4BF3E-3604-438F-B06B-E2B43E7C0361}"/>
    <cellStyle name="Output 2" xfId="7" xr:uid="{70287520-6289-4835-A5EA-5CB302D551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NESO">
  <a:themeElements>
    <a:clrScheme name="NESO">
      <a:dk1>
        <a:sysClr val="windowText" lastClr="000000"/>
      </a:dk1>
      <a:lt1>
        <a:sysClr val="window" lastClr="FFFFFF"/>
      </a:lt1>
      <a:dk2>
        <a:srgbClr val="3F0731"/>
      </a:dk2>
      <a:lt2>
        <a:srgbClr val="070E40"/>
      </a:lt2>
      <a:accent1>
        <a:srgbClr val="FF00FF"/>
      </a:accent1>
      <a:accent2>
        <a:srgbClr val="2CB9FF"/>
      </a:accent2>
      <a:accent3>
        <a:srgbClr val="385B16"/>
      </a:accent3>
      <a:accent4>
        <a:srgbClr val="B0322B"/>
      </a:accent4>
      <a:accent5>
        <a:srgbClr val="F9DF5E"/>
      </a:accent5>
      <a:accent6>
        <a:srgbClr val="70E85E"/>
      </a:accent6>
      <a:hlink>
        <a:srgbClr val="0000FF"/>
      </a:hlink>
      <a:folHlink>
        <a:srgbClr val="7A3864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NESO_Office_Theme_PPT" id="{1BE572A3-3079-4C34-9F9E-38632D18EA54}" vid="{A5F4C047-3F68-4E86-A5FC-339EFF72BDD0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1D62E-E7D6-4906-9420-956322D41B11}">
  <dimension ref="A1:K35"/>
  <sheetViews>
    <sheetView tabSelected="1" workbookViewId="0"/>
  </sheetViews>
  <sheetFormatPr defaultColWidth="8.58203125" defaultRowHeight="14" x14ac:dyDescent="0.3"/>
  <cols>
    <col min="1" max="2" width="8.58203125" style="3"/>
    <col min="3" max="9" width="12.75" style="3" customWidth="1"/>
    <col min="10" max="16384" width="8.58203125" style="3"/>
  </cols>
  <sheetData>
    <row r="1" spans="1:11" ht="26" x14ac:dyDescent="0.6">
      <c r="A1" s="1" t="str">
        <f>$C$6</f>
        <v>NESO Cost Reporting Tables</v>
      </c>
      <c r="B1" s="1"/>
      <c r="C1" s="1"/>
      <c r="D1" s="1"/>
      <c r="E1" s="1"/>
      <c r="F1" s="1"/>
      <c r="G1" s="1"/>
      <c r="H1" s="2"/>
      <c r="I1" s="1"/>
      <c r="J1" s="1"/>
      <c r="K1" s="1"/>
    </row>
    <row r="2" spans="1:11" ht="26" x14ac:dyDescent="0.6">
      <c r="A2" s="2" t="str">
        <f>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6" x14ac:dyDescent="0.6">
      <c r="A3" s="1" t="str">
        <f>$E$16</f>
        <v>2026/27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4.5" thickBot="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15" thickTop="1" x14ac:dyDescent="0.35">
      <c r="A5" s="4"/>
      <c r="B5" s="5"/>
      <c r="C5" s="6"/>
      <c r="D5" s="7"/>
      <c r="E5" s="7"/>
      <c r="F5" s="7"/>
      <c r="G5" s="7"/>
      <c r="H5" s="7"/>
      <c r="I5" s="8"/>
      <c r="J5" s="4"/>
      <c r="K5" s="4"/>
    </row>
    <row r="6" spans="1:11" ht="14.5" x14ac:dyDescent="0.35">
      <c r="A6" s="4"/>
      <c r="B6" s="5"/>
      <c r="C6" s="79" t="s">
        <v>0</v>
      </c>
      <c r="D6" s="80"/>
      <c r="E6" s="80"/>
      <c r="F6" s="80"/>
      <c r="G6" s="80"/>
      <c r="H6" s="80"/>
      <c r="I6" s="81"/>
      <c r="J6" s="4"/>
      <c r="K6" s="4"/>
    </row>
    <row r="7" spans="1:11" ht="14.5" x14ac:dyDescent="0.35">
      <c r="A7" s="4"/>
      <c r="B7" s="5"/>
      <c r="C7" s="79"/>
      <c r="D7" s="80"/>
      <c r="E7" s="80"/>
      <c r="F7" s="80"/>
      <c r="G7" s="80"/>
      <c r="H7" s="80"/>
      <c r="I7" s="81"/>
      <c r="J7" s="4"/>
      <c r="K7" s="4"/>
    </row>
    <row r="8" spans="1:11" ht="14.5" x14ac:dyDescent="0.35">
      <c r="A8" s="4"/>
      <c r="B8" s="5"/>
      <c r="C8" s="79"/>
      <c r="D8" s="80"/>
      <c r="E8" s="80"/>
      <c r="F8" s="80"/>
      <c r="G8" s="80"/>
      <c r="H8" s="80"/>
      <c r="I8" s="81"/>
      <c r="J8" s="4"/>
      <c r="K8" s="4"/>
    </row>
    <row r="9" spans="1:11" ht="23.5" x14ac:dyDescent="0.35">
      <c r="A9" s="4"/>
      <c r="B9" s="5"/>
      <c r="C9" s="9"/>
      <c r="D9" s="10"/>
      <c r="E9" s="10"/>
      <c r="F9" s="10"/>
      <c r="G9" s="10"/>
      <c r="H9" s="10"/>
      <c r="I9" s="11"/>
      <c r="J9" s="4"/>
      <c r="K9" s="4"/>
    </row>
    <row r="10" spans="1:11" ht="14.5" x14ac:dyDescent="0.35">
      <c r="A10" s="4"/>
      <c r="B10" s="5"/>
      <c r="C10" s="12"/>
      <c r="D10" s="13"/>
      <c r="E10" s="13"/>
      <c r="F10" s="14"/>
      <c r="G10" s="13"/>
      <c r="H10" s="13"/>
      <c r="I10" s="15"/>
      <c r="J10" s="4"/>
      <c r="K10" s="4"/>
    </row>
    <row r="11" spans="1:11" ht="14.5" x14ac:dyDescent="0.35">
      <c r="A11" s="4"/>
      <c r="B11" s="5"/>
      <c r="C11" s="12"/>
      <c r="D11" s="13"/>
      <c r="E11" s="13"/>
      <c r="F11" s="5"/>
      <c r="G11" s="13"/>
      <c r="H11" s="13"/>
      <c r="I11" s="15"/>
      <c r="J11" s="4"/>
      <c r="K11" s="4"/>
    </row>
    <row r="12" spans="1:11" ht="14.5" x14ac:dyDescent="0.35">
      <c r="A12" s="4"/>
      <c r="B12" s="5"/>
      <c r="C12" s="12"/>
      <c r="D12" s="16" t="s">
        <v>1</v>
      </c>
      <c r="E12" s="82" t="s">
        <v>2</v>
      </c>
      <c r="F12" s="82"/>
      <c r="G12" s="82"/>
      <c r="H12" s="82"/>
      <c r="I12" s="15"/>
      <c r="J12" s="4"/>
      <c r="K12" s="4"/>
    </row>
    <row r="13" spans="1:11" ht="14.5" x14ac:dyDescent="0.35">
      <c r="A13" s="4"/>
      <c r="B13" s="5"/>
      <c r="C13" s="12"/>
      <c r="D13" s="16"/>
      <c r="E13" s="13"/>
      <c r="F13" s="5"/>
      <c r="G13" s="13"/>
      <c r="H13" s="13"/>
      <c r="I13" s="15"/>
      <c r="J13" s="4"/>
      <c r="K13" s="4"/>
    </row>
    <row r="14" spans="1:11" ht="14.5" x14ac:dyDescent="0.35">
      <c r="A14" s="4"/>
      <c r="B14" s="5"/>
      <c r="C14" s="12"/>
      <c r="D14" s="16" t="s">
        <v>3</v>
      </c>
      <c r="E14" s="82" t="s">
        <v>4</v>
      </c>
      <c r="F14" s="82"/>
      <c r="G14" s="82"/>
      <c r="H14" s="82"/>
      <c r="I14" s="15"/>
      <c r="J14" s="4"/>
      <c r="K14" s="4"/>
    </row>
    <row r="15" spans="1:11" ht="14.5" x14ac:dyDescent="0.35">
      <c r="A15" s="4"/>
      <c r="B15" s="5"/>
      <c r="C15" s="12"/>
      <c r="D15" s="16"/>
      <c r="E15" s="13"/>
      <c r="F15" s="5"/>
      <c r="G15" s="13"/>
      <c r="H15" s="13"/>
      <c r="I15" s="15"/>
      <c r="J15" s="4"/>
      <c r="K15" s="4"/>
    </row>
    <row r="16" spans="1:11" ht="14.5" x14ac:dyDescent="0.35">
      <c r="A16" s="4"/>
      <c r="B16" s="5"/>
      <c r="C16" s="12"/>
      <c r="D16" s="16" t="s">
        <v>5</v>
      </c>
      <c r="E16" s="82" t="s">
        <v>6</v>
      </c>
      <c r="F16" s="82"/>
      <c r="G16" s="82"/>
      <c r="H16" s="82"/>
      <c r="I16" s="15"/>
      <c r="J16" s="4"/>
      <c r="K16" s="17"/>
    </row>
    <row r="17" spans="1:11" ht="14.5" x14ac:dyDescent="0.35">
      <c r="A17" s="4"/>
      <c r="B17" s="5"/>
      <c r="C17" s="12"/>
      <c r="D17" s="16"/>
      <c r="E17" s="13"/>
      <c r="F17" s="5"/>
      <c r="G17" s="13"/>
      <c r="H17" s="13"/>
      <c r="I17" s="15"/>
      <c r="J17" s="4"/>
      <c r="K17" s="4"/>
    </row>
    <row r="18" spans="1:11" ht="14.5" x14ac:dyDescent="0.35">
      <c r="A18" s="4"/>
      <c r="B18" s="5"/>
      <c r="C18" s="12"/>
      <c r="D18" s="16" t="s">
        <v>7</v>
      </c>
      <c r="E18" s="83">
        <v>1</v>
      </c>
      <c r="F18" s="83"/>
      <c r="G18" s="83"/>
      <c r="H18" s="83"/>
      <c r="I18" s="15"/>
      <c r="J18" s="4"/>
      <c r="K18" s="4"/>
    </row>
    <row r="19" spans="1:11" ht="14.5" x14ac:dyDescent="0.35">
      <c r="A19" s="4"/>
      <c r="B19" s="5"/>
      <c r="C19" s="12"/>
      <c r="D19" s="16"/>
      <c r="E19" s="13"/>
      <c r="F19" s="5"/>
      <c r="G19" s="13"/>
      <c r="H19" s="13"/>
      <c r="I19" s="15"/>
      <c r="J19" s="4"/>
      <c r="K19" s="4"/>
    </row>
    <row r="20" spans="1:11" ht="14.5" x14ac:dyDescent="0.35">
      <c r="A20" s="4"/>
      <c r="B20" s="5"/>
      <c r="C20" s="12"/>
      <c r="D20" s="16" t="s">
        <v>8</v>
      </c>
      <c r="E20" s="78"/>
      <c r="F20" s="78"/>
      <c r="G20" s="78"/>
      <c r="H20" s="78"/>
      <c r="I20" s="15"/>
      <c r="J20" s="4"/>
      <c r="K20" s="4"/>
    </row>
    <row r="21" spans="1:11" ht="14.5" x14ac:dyDescent="0.35">
      <c r="A21" s="4"/>
      <c r="B21" s="5"/>
      <c r="C21" s="12"/>
      <c r="D21" s="16" t="s">
        <v>9</v>
      </c>
      <c r="E21" s="18"/>
      <c r="F21" s="18"/>
      <c r="G21" s="18"/>
      <c r="H21" s="18"/>
      <c r="I21" s="15"/>
      <c r="J21" s="4"/>
      <c r="K21" s="4"/>
    </row>
    <row r="22" spans="1:11" ht="15" thickBot="1" x14ac:dyDescent="0.4">
      <c r="A22" s="4"/>
      <c r="B22" s="5"/>
      <c r="C22" s="19"/>
      <c r="D22" s="20"/>
      <c r="E22" s="20"/>
      <c r="F22" s="20"/>
      <c r="G22" s="20"/>
      <c r="H22" s="20"/>
      <c r="I22" s="21"/>
      <c r="J22" s="4"/>
      <c r="K22" s="4"/>
    </row>
    <row r="23" spans="1:11" ht="15" thickTop="1" x14ac:dyDescent="0.35">
      <c r="A23" s="4"/>
      <c r="B23" s="5"/>
      <c r="C23" s="5"/>
      <c r="D23" s="5"/>
      <c r="E23" s="5"/>
      <c r="F23" s="5"/>
      <c r="G23" s="5"/>
      <c r="H23" s="5"/>
      <c r="I23" s="5"/>
      <c r="J23" s="4"/>
      <c r="K23" s="4"/>
    </row>
    <row r="24" spans="1:11" ht="14.5" x14ac:dyDescent="0.35">
      <c r="A24" s="4"/>
      <c r="B24" s="5"/>
      <c r="C24" s="5"/>
      <c r="D24" s="5"/>
      <c r="E24" s="5"/>
      <c r="F24" s="5"/>
      <c r="G24" s="5"/>
      <c r="H24" s="5"/>
      <c r="I24" s="5"/>
      <c r="J24" s="4"/>
      <c r="K24" s="4"/>
    </row>
    <row r="25" spans="1:11" ht="15.5" x14ac:dyDescent="0.35">
      <c r="A25" s="22" t="s">
        <v>10</v>
      </c>
      <c r="B25" s="23"/>
      <c r="C25" s="24"/>
      <c r="D25" s="24"/>
      <c r="E25" s="25"/>
      <c r="F25" s="25"/>
      <c r="G25" s="25"/>
      <c r="H25" s="25"/>
      <c r="I25" s="25"/>
      <c r="J25" s="26"/>
      <c r="K25" s="26"/>
    </row>
    <row r="26" spans="1:11" ht="14.5" x14ac:dyDescent="0.35">
      <c r="A26" s="27"/>
      <c r="B26" s="13"/>
      <c r="C26" s="13"/>
      <c r="D26" s="13"/>
      <c r="E26" s="5"/>
      <c r="F26" s="5"/>
      <c r="G26" s="5"/>
      <c r="H26" s="5"/>
      <c r="I26" s="5"/>
      <c r="J26" s="4"/>
      <c r="K26" s="4"/>
    </row>
    <row r="27" spans="1:11" ht="14.5" x14ac:dyDescent="0.35">
      <c r="A27" s="27"/>
      <c r="B27" s="13"/>
      <c r="C27" s="28"/>
      <c r="D27" s="13" t="s">
        <v>11</v>
      </c>
      <c r="E27" s="5"/>
      <c r="F27" s="5"/>
      <c r="G27" s="5"/>
      <c r="H27" s="5"/>
      <c r="I27" s="5"/>
      <c r="J27" s="4"/>
      <c r="K27" s="4"/>
    </row>
    <row r="28" spans="1:11" ht="14.5" x14ac:dyDescent="0.35">
      <c r="A28" s="27"/>
      <c r="B28" s="13"/>
      <c r="C28" s="29" t="s">
        <v>12</v>
      </c>
      <c r="D28" s="13" t="s">
        <v>13</v>
      </c>
      <c r="E28" s="5"/>
      <c r="F28" s="5"/>
      <c r="G28" s="5"/>
      <c r="H28" s="5"/>
      <c r="I28" s="5"/>
      <c r="J28" s="4"/>
      <c r="K28" s="4"/>
    </row>
    <row r="29" spans="1:11" ht="14.5" x14ac:dyDescent="0.35">
      <c r="A29" s="27"/>
      <c r="B29" s="13"/>
      <c r="C29" s="30" t="s">
        <v>12</v>
      </c>
      <c r="D29" s="13" t="s">
        <v>14</v>
      </c>
      <c r="E29" s="5"/>
      <c r="F29" s="5"/>
      <c r="G29" s="5"/>
      <c r="H29" s="5"/>
      <c r="I29" s="5"/>
      <c r="J29" s="4"/>
      <c r="K29" s="4"/>
    </row>
    <row r="30" spans="1:11" ht="14.5" x14ac:dyDescent="0.35">
      <c r="A30" s="27"/>
      <c r="B30" s="13"/>
      <c r="C30" s="31" t="s">
        <v>12</v>
      </c>
      <c r="D30" s="13" t="s">
        <v>15</v>
      </c>
      <c r="E30" s="5"/>
      <c r="F30" s="5"/>
      <c r="G30" s="5"/>
      <c r="H30" s="5"/>
      <c r="I30" s="5"/>
      <c r="J30" s="4"/>
      <c r="K30" s="4"/>
    </row>
    <row r="31" spans="1:11" ht="14.5" x14ac:dyDescent="0.35">
      <c r="A31" s="27"/>
      <c r="B31" s="13"/>
      <c r="C31" s="32" t="s">
        <v>12</v>
      </c>
      <c r="D31" s="13" t="s">
        <v>16</v>
      </c>
      <c r="E31" s="5"/>
      <c r="F31" s="5"/>
      <c r="G31" s="5"/>
      <c r="H31" s="5"/>
      <c r="I31" s="5"/>
      <c r="J31" s="4"/>
      <c r="K31" s="4"/>
    </row>
    <row r="32" spans="1:11" ht="14.5" x14ac:dyDescent="0.35">
      <c r="A32" s="27"/>
      <c r="B32" s="13"/>
      <c r="C32" s="33" t="s">
        <v>12</v>
      </c>
      <c r="D32" s="13" t="s">
        <v>17</v>
      </c>
      <c r="E32" s="5"/>
      <c r="F32" s="5"/>
      <c r="G32" s="5"/>
      <c r="H32" s="5"/>
      <c r="I32" s="5"/>
      <c r="J32" s="4"/>
      <c r="K32" s="4"/>
    </row>
    <row r="33" spans="1:11" ht="14.5" x14ac:dyDescent="0.35">
      <c r="A33" s="27"/>
      <c r="B33" s="13"/>
      <c r="C33" s="34" t="s">
        <v>12</v>
      </c>
      <c r="D33" s="13" t="s">
        <v>18</v>
      </c>
      <c r="E33" s="5"/>
      <c r="F33" s="5"/>
      <c r="G33" s="5"/>
      <c r="H33" s="5"/>
      <c r="I33" s="5"/>
      <c r="J33" s="4"/>
      <c r="K33" s="4"/>
    </row>
    <row r="34" spans="1:11" ht="14.5" x14ac:dyDescent="0.35">
      <c r="A34" s="27"/>
      <c r="B34" s="13"/>
      <c r="C34" s="35" t="s">
        <v>12</v>
      </c>
      <c r="D34" s="13" t="s">
        <v>19</v>
      </c>
      <c r="E34" s="5"/>
      <c r="F34" s="5"/>
      <c r="G34" s="5"/>
      <c r="H34" s="5"/>
      <c r="I34" s="5"/>
      <c r="J34" s="4"/>
      <c r="K34" s="4"/>
    </row>
    <row r="35" spans="1:11" ht="14.5" x14ac:dyDescent="0.35">
      <c r="A35" s="27"/>
      <c r="B35" s="13"/>
      <c r="C35" s="5"/>
      <c r="D35" s="5"/>
      <c r="E35" s="5"/>
      <c r="F35" s="5"/>
      <c r="G35" s="5"/>
      <c r="H35" s="5"/>
      <c r="I35" s="5"/>
      <c r="J35" s="4"/>
      <c r="K35" s="4"/>
    </row>
  </sheetData>
  <mergeCells count="6">
    <mergeCell ref="E20:H20"/>
    <mergeCell ref="C6:I8"/>
    <mergeCell ref="E12:H12"/>
    <mergeCell ref="E14:H14"/>
    <mergeCell ref="E16:H16"/>
    <mergeCell ref="E18:H18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EA30-2C8C-4519-ABBE-C8B310452313}">
  <sheetPr>
    <tabColor theme="8" tint="0.39997558519241921"/>
  </sheetPr>
  <dimension ref="A1:M48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0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2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2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2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2" ht="26" x14ac:dyDescent="0.6">
      <c r="A4" s="1" t="str">
        <f>Contents!D19</f>
        <v>3.4 Security of Supply Modelling</v>
      </c>
      <c r="B4" s="1"/>
      <c r="C4" s="1"/>
      <c r="D4" s="1"/>
      <c r="E4" s="1"/>
      <c r="F4" s="1"/>
      <c r="G4" s="1"/>
      <c r="H4" s="1"/>
      <c r="I4" s="1"/>
      <c r="J4" s="1"/>
    </row>
    <row r="6" spans="1:12" x14ac:dyDescent="0.35">
      <c r="F6" s="47" t="s">
        <v>46</v>
      </c>
      <c r="G6" s="84" t="s">
        <v>47</v>
      </c>
      <c r="H6" s="84"/>
    </row>
    <row r="7" spans="1:12" x14ac:dyDescent="0.35">
      <c r="F7" s="48" t="s">
        <v>48</v>
      </c>
      <c r="G7" s="48" t="s">
        <v>6</v>
      </c>
      <c r="H7" s="48" t="s">
        <v>49</v>
      </c>
    </row>
    <row r="8" spans="1:12" x14ac:dyDescent="0.35">
      <c r="L8" s="53"/>
    </row>
    <row r="9" spans="1:12" ht="18.5" x14ac:dyDescent="0.45">
      <c r="A9" s="49"/>
      <c r="B9" s="49" t="s">
        <v>201</v>
      </c>
      <c r="C9" s="50"/>
      <c r="D9" s="49"/>
      <c r="E9" s="49"/>
      <c r="F9" s="49"/>
      <c r="G9" s="49"/>
      <c r="H9" s="49"/>
    </row>
    <row r="10" spans="1:12" x14ac:dyDescent="0.35">
      <c r="B10" s="36"/>
      <c r="C10" s="56"/>
    </row>
    <row r="11" spans="1:12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2" x14ac:dyDescent="0.35">
      <c r="C13" s="38"/>
      <c r="D13" s="38" t="s">
        <v>202</v>
      </c>
      <c r="E13" s="38" t="s">
        <v>52</v>
      </c>
      <c r="F13" s="62">
        <v>3.9457134700000003</v>
      </c>
      <c r="G13" s="62">
        <v>4.4316091042066788</v>
      </c>
      <c r="H13" s="62">
        <v>4.8040631125988211</v>
      </c>
    </row>
    <row r="14" spans="1:12" x14ac:dyDescent="0.35">
      <c r="C14" s="38"/>
      <c r="D14" s="38" t="s">
        <v>203</v>
      </c>
      <c r="E14" s="38" t="s">
        <v>52</v>
      </c>
      <c r="F14" s="62">
        <v>0</v>
      </c>
      <c r="G14" s="62">
        <v>0</v>
      </c>
      <c r="H14" s="62">
        <v>0.84399417879416661</v>
      </c>
      <c r="J14" s="53"/>
    </row>
    <row r="15" spans="1:12" x14ac:dyDescent="0.35">
      <c r="C15" s="38"/>
      <c r="D15" s="38" t="s">
        <v>204</v>
      </c>
      <c r="E15" s="38" t="s">
        <v>52</v>
      </c>
      <c r="F15" s="62">
        <v>0</v>
      </c>
      <c r="G15" s="62">
        <v>0</v>
      </c>
      <c r="H15" s="62">
        <v>0</v>
      </c>
    </row>
    <row r="16" spans="1:12" x14ac:dyDescent="0.35">
      <c r="D16" s="37" t="s">
        <v>205</v>
      </c>
      <c r="E16" s="37" t="s">
        <v>52</v>
      </c>
      <c r="F16" s="31">
        <f>SUM(F13:F15)</f>
        <v>3.9457134700000003</v>
      </c>
      <c r="G16" s="31">
        <f>SUM(G13:G15)</f>
        <v>4.4316091042066788</v>
      </c>
      <c r="H16" s="31">
        <f>SUM(H13:H15)</f>
        <v>5.6480572913929876</v>
      </c>
    </row>
    <row r="17" spans="2:10" x14ac:dyDescent="0.35">
      <c r="F17" s="52"/>
      <c r="G17" s="52"/>
      <c r="H17" s="52"/>
    </row>
    <row r="18" spans="2:10" x14ac:dyDescent="0.35">
      <c r="B18" s="57" t="s">
        <v>174</v>
      </c>
      <c r="C18" s="58"/>
      <c r="D18" s="57"/>
      <c r="E18" s="57"/>
      <c r="F18" s="57"/>
      <c r="G18" s="57"/>
      <c r="H18" s="57"/>
    </row>
    <row r="20" spans="2:10" x14ac:dyDescent="0.35">
      <c r="C20" s="38"/>
      <c r="D20" s="38" t="s">
        <v>202</v>
      </c>
      <c r="E20" s="38" t="s">
        <v>75</v>
      </c>
      <c r="F20" s="62">
        <v>32.150000000000006</v>
      </c>
      <c r="G20" s="62">
        <v>40.294600000000003</v>
      </c>
      <c r="H20" s="62">
        <v>40.294600000000003</v>
      </c>
    </row>
    <row r="21" spans="2:10" x14ac:dyDescent="0.35">
      <c r="C21" s="38"/>
      <c r="D21" s="38" t="s">
        <v>203</v>
      </c>
      <c r="E21" s="38" t="s">
        <v>75</v>
      </c>
      <c r="F21" s="62">
        <v>0</v>
      </c>
      <c r="G21" s="62">
        <v>0</v>
      </c>
      <c r="H21" s="62">
        <v>12</v>
      </c>
      <c r="J21" s="53"/>
    </row>
    <row r="22" spans="2:10" x14ac:dyDescent="0.35">
      <c r="C22" s="38"/>
      <c r="D22" s="38" t="s">
        <v>204</v>
      </c>
      <c r="E22" s="38" t="s">
        <v>75</v>
      </c>
      <c r="F22" s="62">
        <v>0</v>
      </c>
      <c r="G22" s="62">
        <v>0</v>
      </c>
      <c r="H22" s="62">
        <v>0</v>
      </c>
    </row>
    <row r="23" spans="2:10" x14ac:dyDescent="0.35">
      <c r="D23" s="37" t="s">
        <v>206</v>
      </c>
      <c r="E23" s="37" t="s">
        <v>75</v>
      </c>
      <c r="F23" s="31">
        <f>SUM(F20:F22)</f>
        <v>32.150000000000006</v>
      </c>
      <c r="G23" s="31">
        <f>SUM(G20:G22)</f>
        <v>40.294600000000003</v>
      </c>
      <c r="H23" s="31">
        <f>SUM(H20:H22)</f>
        <v>52.294600000000003</v>
      </c>
    </row>
    <row r="24" spans="2:10" x14ac:dyDescent="0.35">
      <c r="F24" s="52"/>
      <c r="G24" s="52"/>
      <c r="H24" s="52"/>
    </row>
    <row r="25" spans="2:10" x14ac:dyDescent="0.35">
      <c r="B25" s="57" t="s">
        <v>176</v>
      </c>
      <c r="C25" s="58"/>
      <c r="D25" s="57"/>
      <c r="E25" s="57"/>
      <c r="F25" s="57"/>
      <c r="G25" s="57"/>
      <c r="H25" s="57"/>
    </row>
    <row r="26" spans="2:10" x14ac:dyDescent="0.35">
      <c r="F26" s="52"/>
      <c r="G26" s="52"/>
      <c r="H26" s="52"/>
    </row>
    <row r="27" spans="2:10" x14ac:dyDescent="0.35">
      <c r="C27" s="37" t="s">
        <v>86</v>
      </c>
      <c r="D27" s="37" t="s">
        <v>87</v>
      </c>
      <c r="F27" s="52"/>
      <c r="G27" s="52"/>
      <c r="H27" s="52"/>
    </row>
    <row r="28" spans="2:10" x14ac:dyDescent="0.35">
      <c r="C28" s="62"/>
      <c r="D28" s="62"/>
      <c r="E28" s="38" t="s">
        <v>52</v>
      </c>
      <c r="F28" s="62"/>
      <c r="G28" s="62"/>
      <c r="H28" s="62"/>
    </row>
    <row r="29" spans="2:10" x14ac:dyDescent="0.35">
      <c r="C29" s="62"/>
      <c r="D29" s="62"/>
      <c r="E29" s="38" t="s">
        <v>52</v>
      </c>
      <c r="F29" s="62"/>
      <c r="G29" s="62"/>
      <c r="H29" s="62"/>
    </row>
    <row r="30" spans="2:10" x14ac:dyDescent="0.35">
      <c r="C30" s="62"/>
      <c r="D30" s="62"/>
      <c r="E30" s="38" t="s">
        <v>52</v>
      </c>
      <c r="F30" s="62"/>
      <c r="G30" s="62"/>
      <c r="H30" s="62"/>
    </row>
    <row r="31" spans="2:10" x14ac:dyDescent="0.35">
      <c r="C31" s="62"/>
      <c r="D31" s="62"/>
      <c r="E31" s="38" t="s">
        <v>52</v>
      </c>
      <c r="F31" s="62"/>
      <c r="G31" s="62"/>
      <c r="H31" s="62"/>
    </row>
    <row r="32" spans="2:10" x14ac:dyDescent="0.35">
      <c r="C32" s="62"/>
      <c r="D32" s="62"/>
      <c r="E32" s="38" t="s">
        <v>52</v>
      </c>
      <c r="F32" s="62"/>
      <c r="G32" s="62"/>
      <c r="H32" s="62"/>
    </row>
    <row r="33" spans="2:13" x14ac:dyDescent="0.35">
      <c r="C33" s="62"/>
      <c r="D33" s="62"/>
      <c r="E33" s="38" t="s">
        <v>52</v>
      </c>
      <c r="F33" s="62"/>
      <c r="G33" s="62"/>
      <c r="H33" s="62"/>
    </row>
    <row r="34" spans="2:13" x14ac:dyDescent="0.35">
      <c r="C34" s="62"/>
      <c r="D34" s="62"/>
      <c r="E34" s="38" t="s">
        <v>52</v>
      </c>
      <c r="F34" s="62"/>
      <c r="G34" s="62"/>
      <c r="H34" s="62"/>
    </row>
    <row r="35" spans="2:13" x14ac:dyDescent="0.35">
      <c r="C35" s="62"/>
      <c r="D35" s="62"/>
      <c r="E35" s="38" t="s">
        <v>52</v>
      </c>
      <c r="F35" s="62"/>
      <c r="G35" s="62"/>
      <c r="H35" s="62"/>
    </row>
    <row r="36" spans="2:13" x14ac:dyDescent="0.35">
      <c r="C36" s="62"/>
      <c r="D36" s="62"/>
      <c r="E36" s="38" t="s">
        <v>52</v>
      </c>
      <c r="F36" s="62"/>
      <c r="G36" s="62"/>
      <c r="H36" s="62"/>
    </row>
    <row r="37" spans="2:13" x14ac:dyDescent="0.35">
      <c r="C37" s="62"/>
      <c r="D37" s="62"/>
      <c r="E37" s="38" t="s">
        <v>52</v>
      </c>
      <c r="F37" s="62"/>
      <c r="G37" s="62"/>
      <c r="H37" s="62"/>
    </row>
    <row r="38" spans="2:13" x14ac:dyDescent="0.35">
      <c r="C38" s="62"/>
      <c r="D38" s="62"/>
      <c r="E38" s="38" t="s">
        <v>52</v>
      </c>
      <c r="F38" s="62"/>
      <c r="G38" s="62"/>
      <c r="H38" s="62"/>
    </row>
    <row r="39" spans="2:13" x14ac:dyDescent="0.35">
      <c r="D39" s="37" t="s">
        <v>207</v>
      </c>
      <c r="E39" s="37" t="s">
        <v>52</v>
      </c>
      <c r="F39" s="31">
        <f>SUM(F28:F38)</f>
        <v>0</v>
      </c>
      <c r="G39" s="31">
        <f t="shared" ref="G39:H39" si="0">SUM(G28:G38)</f>
        <v>0</v>
      </c>
      <c r="H39" s="31">
        <f t="shared" si="0"/>
        <v>0</v>
      </c>
    </row>
    <row r="40" spans="2:13" x14ac:dyDescent="0.35">
      <c r="F40" s="52"/>
      <c r="G40" s="52"/>
      <c r="H40" s="52"/>
    </row>
    <row r="41" spans="2:13" x14ac:dyDescent="0.35">
      <c r="B41" s="57" t="s">
        <v>178</v>
      </c>
      <c r="C41" s="58"/>
      <c r="D41" s="57"/>
      <c r="E41" s="57"/>
      <c r="F41" s="57"/>
      <c r="G41" s="57"/>
      <c r="H41" s="57"/>
    </row>
    <row r="42" spans="2:13" x14ac:dyDescent="0.35">
      <c r="F42" s="52"/>
      <c r="G42" s="52"/>
      <c r="H42" s="52"/>
      <c r="J42" s="36"/>
      <c r="K42" s="36"/>
      <c r="L42" s="36"/>
      <c r="M42" s="36"/>
    </row>
    <row r="43" spans="2:13" x14ac:dyDescent="0.35">
      <c r="D43" s="38" t="s">
        <v>166</v>
      </c>
      <c r="E43" s="38" t="s">
        <v>52</v>
      </c>
      <c r="F43" s="51">
        <f>F16</f>
        <v>3.9457134700000003</v>
      </c>
      <c r="G43" s="51">
        <f>G16</f>
        <v>4.4316091042066788</v>
      </c>
      <c r="H43" s="51">
        <f>H16</f>
        <v>5.6480572913929876</v>
      </c>
      <c r="J43" s="36"/>
      <c r="K43" s="36"/>
      <c r="L43" s="36"/>
      <c r="M43" s="36"/>
    </row>
    <row r="44" spans="2:13" x14ac:dyDescent="0.35">
      <c r="D44" s="38" t="s">
        <v>176</v>
      </c>
      <c r="E44" s="38" t="s">
        <v>52</v>
      </c>
      <c r="F44" s="51">
        <f>F39</f>
        <v>0</v>
      </c>
      <c r="G44" s="51">
        <f t="shared" ref="G44:H44" si="1">G39</f>
        <v>0</v>
      </c>
      <c r="H44" s="51">
        <f t="shared" si="1"/>
        <v>0</v>
      </c>
    </row>
    <row r="45" spans="2:13" x14ac:dyDescent="0.35">
      <c r="D45" s="37" t="s">
        <v>179</v>
      </c>
      <c r="E45" s="37" t="s">
        <v>52</v>
      </c>
      <c r="F45" s="31">
        <f>SUM(F43:F44)</f>
        <v>3.9457134700000003</v>
      </c>
      <c r="G45" s="31">
        <f t="shared" ref="G45:H45" si="2">SUM(G43:G44)</f>
        <v>4.4316091042066788</v>
      </c>
      <c r="H45" s="31">
        <f t="shared" si="2"/>
        <v>5.6480572913929876</v>
      </c>
    </row>
    <row r="46" spans="2:13" x14ac:dyDescent="0.35">
      <c r="F46" s="52"/>
      <c r="G46" s="52"/>
      <c r="H46" s="52"/>
      <c r="J46" s="36"/>
      <c r="K46" s="36"/>
      <c r="L46" s="36"/>
      <c r="M46" s="36"/>
    </row>
    <row r="47" spans="2:13" x14ac:dyDescent="0.35">
      <c r="D47" s="38" t="s">
        <v>174</v>
      </c>
      <c r="E47" s="38" t="s">
        <v>75</v>
      </c>
      <c r="F47" s="51">
        <f>F23</f>
        <v>32.150000000000006</v>
      </c>
      <c r="G47" s="51">
        <f>G23</f>
        <v>40.294600000000003</v>
      </c>
      <c r="H47" s="51">
        <f>H23</f>
        <v>52.294600000000003</v>
      </c>
    </row>
    <row r="48" spans="2:13" x14ac:dyDescent="0.35">
      <c r="D48" s="37" t="s">
        <v>180</v>
      </c>
      <c r="E48" s="37" t="s">
        <v>75</v>
      </c>
      <c r="F48" s="31">
        <f>SUM(F47)</f>
        <v>32.150000000000006</v>
      </c>
      <c r="G48" s="31">
        <f t="shared" ref="G48:H48" si="3">SUM(G47)</f>
        <v>40.294600000000003</v>
      </c>
      <c r="H48" s="31">
        <f t="shared" si="3"/>
        <v>52.294600000000003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9CC2-2B79-41BD-93CB-6F4D404B2310}">
  <sheetPr>
    <tabColor theme="8" tint="0.39997558519241921"/>
  </sheetPr>
  <dimension ref="A1:M44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0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Contents!D20</f>
        <v>3.5 Energy System Resilience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208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0" x14ac:dyDescent="0.35">
      <c r="D13" s="38" t="s">
        <v>317</v>
      </c>
      <c r="E13" s="38" t="s">
        <v>52</v>
      </c>
      <c r="F13" s="62">
        <v>5.0394984700000016</v>
      </c>
      <c r="G13" s="62">
        <v>2.7020345630386871</v>
      </c>
      <c r="H13" s="62">
        <v>2.8942510673326085</v>
      </c>
    </row>
    <row r="14" spans="1:10" x14ac:dyDescent="0.35">
      <c r="D14" s="38" t="s">
        <v>318</v>
      </c>
      <c r="E14" s="38" t="s">
        <v>52</v>
      </c>
      <c r="F14" s="62">
        <v>2.6773335299999999</v>
      </c>
      <c r="G14" s="62">
        <v>1.4176158743083749</v>
      </c>
      <c r="H14" s="62">
        <v>1.5583330246420939</v>
      </c>
    </row>
    <row r="15" spans="1:10" x14ac:dyDescent="0.35">
      <c r="D15" s="38" t="s">
        <v>319</v>
      </c>
      <c r="E15" s="38" t="s">
        <v>52</v>
      </c>
      <c r="F15" s="62">
        <v>2.5170739200000001</v>
      </c>
      <c r="G15" s="62">
        <v>3.8556768015311973</v>
      </c>
      <c r="H15" s="62">
        <v>4.3146937875133728</v>
      </c>
    </row>
    <row r="16" spans="1:10" x14ac:dyDescent="0.35">
      <c r="D16" s="38" t="s">
        <v>320</v>
      </c>
      <c r="E16" s="38" t="s">
        <v>52</v>
      </c>
      <c r="F16" s="62">
        <v>0</v>
      </c>
      <c r="G16" s="62">
        <v>3.5541305884917707</v>
      </c>
      <c r="H16" s="62">
        <v>3.719711075573505</v>
      </c>
    </row>
    <row r="17" spans="2:8" x14ac:dyDescent="0.35">
      <c r="D17" s="38" t="s">
        <v>209</v>
      </c>
      <c r="E17" s="38" t="s">
        <v>52</v>
      </c>
      <c r="F17" s="62">
        <v>0.40017947999999992</v>
      </c>
      <c r="G17" s="62">
        <v>-0.40508493739370827</v>
      </c>
      <c r="H17" s="62">
        <v>-0.43384714997259377</v>
      </c>
    </row>
    <row r="18" spans="2:8" x14ac:dyDescent="0.35">
      <c r="D18" s="37" t="s">
        <v>210</v>
      </c>
      <c r="E18" s="37" t="s">
        <v>52</v>
      </c>
      <c r="F18" s="31">
        <f>SUM(F13:F17)</f>
        <v>10.634085400000002</v>
      </c>
      <c r="G18" s="31">
        <f>SUM(G13:G17)</f>
        <v>11.124372889976323</v>
      </c>
      <c r="H18" s="31">
        <f>SUM(H13:H17)</f>
        <v>12.053141805088986</v>
      </c>
    </row>
    <row r="19" spans="2:8" x14ac:dyDescent="0.35">
      <c r="F19" s="52"/>
      <c r="G19" s="52"/>
      <c r="H19" s="52"/>
    </row>
    <row r="20" spans="2:8" x14ac:dyDescent="0.35">
      <c r="B20" s="57" t="s">
        <v>174</v>
      </c>
      <c r="C20" s="58"/>
      <c r="D20" s="57"/>
      <c r="E20" s="57"/>
      <c r="F20" s="57"/>
      <c r="G20" s="57"/>
      <c r="H20" s="57"/>
    </row>
    <row r="21" spans="2:8" x14ac:dyDescent="0.35">
      <c r="F21" s="52"/>
      <c r="G21" s="52"/>
      <c r="H21" s="52"/>
    </row>
    <row r="22" spans="2:8" x14ac:dyDescent="0.35">
      <c r="D22" s="38" t="s">
        <v>317</v>
      </c>
      <c r="E22" s="38" t="s">
        <v>75</v>
      </c>
      <c r="F22" s="62">
        <v>50</v>
      </c>
      <c r="G22" s="62">
        <v>27</v>
      </c>
      <c r="H22" s="62">
        <v>27</v>
      </c>
    </row>
    <row r="23" spans="2:8" x14ac:dyDescent="0.35">
      <c r="D23" s="38" t="s">
        <v>318</v>
      </c>
      <c r="E23" s="38" t="s">
        <v>75</v>
      </c>
      <c r="F23" s="62">
        <v>25</v>
      </c>
      <c r="G23" s="62">
        <v>6</v>
      </c>
      <c r="H23" s="62">
        <v>6</v>
      </c>
    </row>
    <row r="24" spans="2:8" x14ac:dyDescent="0.35">
      <c r="D24" s="38" t="s">
        <v>319</v>
      </c>
      <c r="E24" s="38" t="s">
        <v>75</v>
      </c>
      <c r="F24" s="62">
        <v>23</v>
      </c>
      <c r="G24" s="62">
        <v>36.756799999999998</v>
      </c>
      <c r="H24" s="62">
        <v>36.756799999999998</v>
      </c>
    </row>
    <row r="25" spans="2:8" x14ac:dyDescent="0.35">
      <c r="D25" s="38" t="s">
        <v>320</v>
      </c>
      <c r="E25" s="38" t="s">
        <v>75</v>
      </c>
      <c r="F25" s="62">
        <v>0</v>
      </c>
      <c r="G25" s="62">
        <v>30</v>
      </c>
      <c r="H25" s="62">
        <v>30</v>
      </c>
    </row>
    <row r="26" spans="2:8" x14ac:dyDescent="0.35">
      <c r="D26" s="38" t="s">
        <v>209</v>
      </c>
      <c r="E26" s="38" t="s">
        <v>75</v>
      </c>
      <c r="F26" s="62">
        <v>2</v>
      </c>
      <c r="G26" s="62">
        <v>2</v>
      </c>
      <c r="H26" s="62">
        <v>2</v>
      </c>
    </row>
    <row r="27" spans="2:8" x14ac:dyDescent="0.35">
      <c r="D27" s="37" t="s">
        <v>211</v>
      </c>
      <c r="E27" s="37" t="s">
        <v>75</v>
      </c>
      <c r="F27" s="31">
        <f>SUM(F22:F26)</f>
        <v>100</v>
      </c>
      <c r="G27" s="31">
        <f>SUM(G22:G26)</f>
        <v>101.7568</v>
      </c>
      <c r="H27" s="31">
        <f>SUM(H22:H26)</f>
        <v>101.7568</v>
      </c>
    </row>
    <row r="28" spans="2:8" x14ac:dyDescent="0.35">
      <c r="F28" s="52"/>
      <c r="G28" s="52"/>
      <c r="H28" s="52"/>
    </row>
    <row r="29" spans="2:8" x14ac:dyDescent="0.35">
      <c r="B29" s="57" t="s">
        <v>176</v>
      </c>
      <c r="C29" s="58"/>
      <c r="D29" s="57"/>
      <c r="E29" s="57"/>
      <c r="F29" s="57"/>
      <c r="G29" s="57"/>
      <c r="H29" s="57"/>
    </row>
    <row r="30" spans="2:8" x14ac:dyDescent="0.35">
      <c r="B30" s="67"/>
      <c r="C30" s="68"/>
      <c r="D30" s="67"/>
      <c r="E30" s="67"/>
      <c r="F30" s="67"/>
      <c r="G30" s="67"/>
      <c r="H30" s="67"/>
    </row>
    <row r="31" spans="2:8" x14ac:dyDescent="0.35">
      <c r="C31" s="37" t="s">
        <v>86</v>
      </c>
      <c r="D31" s="37" t="s">
        <v>87</v>
      </c>
      <c r="F31" s="52"/>
      <c r="G31" s="52"/>
      <c r="H31" s="52"/>
    </row>
    <row r="32" spans="2:8" x14ac:dyDescent="0.35">
      <c r="C32" s="62" t="s">
        <v>115</v>
      </c>
      <c r="D32" s="62" t="s">
        <v>116</v>
      </c>
      <c r="E32" s="38" t="s">
        <v>52</v>
      </c>
      <c r="F32" s="62">
        <v>5</v>
      </c>
      <c r="G32" s="62">
        <v>2.2000000000000002</v>
      </c>
      <c r="H32" s="62">
        <v>1.32</v>
      </c>
    </row>
    <row r="33" spans="2:13" x14ac:dyDescent="0.35">
      <c r="C33" s="62" t="s">
        <v>117</v>
      </c>
      <c r="D33" s="62" t="s">
        <v>118</v>
      </c>
      <c r="E33" s="38" t="s">
        <v>52</v>
      </c>
      <c r="F33" s="62">
        <v>0</v>
      </c>
      <c r="G33" s="62">
        <v>3</v>
      </c>
      <c r="H33" s="62">
        <v>3.25</v>
      </c>
    </row>
    <row r="34" spans="2:13" x14ac:dyDescent="0.35">
      <c r="C34" s="62" t="s">
        <v>119</v>
      </c>
      <c r="D34" s="62" t="s">
        <v>120</v>
      </c>
      <c r="E34" s="38" t="s">
        <v>52</v>
      </c>
      <c r="F34" s="62">
        <v>0</v>
      </c>
      <c r="G34" s="62">
        <v>0.25</v>
      </c>
      <c r="H34" s="62">
        <v>0</v>
      </c>
    </row>
    <row r="35" spans="2:13" x14ac:dyDescent="0.35">
      <c r="D35" s="37" t="s">
        <v>212</v>
      </c>
      <c r="E35" s="37" t="s">
        <v>52</v>
      </c>
      <c r="F35" s="31">
        <f>SUM(F32:F34)</f>
        <v>5</v>
      </c>
      <c r="G35" s="31">
        <f>SUM(G32:G34)</f>
        <v>5.45</v>
      </c>
      <c r="H35" s="31">
        <f>SUM(H32:H34)</f>
        <v>4.57</v>
      </c>
    </row>
    <row r="36" spans="2:13" x14ac:dyDescent="0.35">
      <c r="F36" s="52"/>
      <c r="G36" s="52"/>
      <c r="H36" s="52"/>
    </row>
    <row r="37" spans="2:13" x14ac:dyDescent="0.35">
      <c r="B37" s="57" t="s">
        <v>178</v>
      </c>
      <c r="C37" s="58"/>
      <c r="D37" s="57"/>
      <c r="E37" s="57"/>
      <c r="F37" s="57"/>
      <c r="G37" s="57"/>
      <c r="H37" s="57"/>
    </row>
    <row r="38" spans="2:13" x14ac:dyDescent="0.35">
      <c r="F38" s="52"/>
      <c r="G38" s="52"/>
      <c r="H38" s="52"/>
      <c r="J38" s="36"/>
      <c r="K38" s="36"/>
      <c r="L38" s="36"/>
      <c r="M38" s="36"/>
    </row>
    <row r="39" spans="2:13" x14ac:dyDescent="0.35">
      <c r="D39" s="38" t="s">
        <v>166</v>
      </c>
      <c r="E39" s="38" t="s">
        <v>52</v>
      </c>
      <c r="F39" s="51">
        <f>F18</f>
        <v>10.634085400000002</v>
      </c>
      <c r="G39" s="51">
        <f>G18</f>
        <v>11.124372889976323</v>
      </c>
      <c r="H39" s="51">
        <f>H18</f>
        <v>12.053141805088986</v>
      </c>
      <c r="J39" s="36"/>
      <c r="K39" s="36"/>
      <c r="L39" s="36"/>
      <c r="M39" s="36"/>
    </row>
    <row r="40" spans="2:13" x14ac:dyDescent="0.35">
      <c r="D40" s="38" t="s">
        <v>176</v>
      </c>
      <c r="E40" s="38" t="s">
        <v>52</v>
      </c>
      <c r="F40" s="51">
        <f>F35</f>
        <v>5</v>
      </c>
      <c r="G40" s="51">
        <f t="shared" ref="G40:H40" si="0">G35</f>
        <v>5.45</v>
      </c>
      <c r="H40" s="51">
        <f t="shared" si="0"/>
        <v>4.57</v>
      </c>
    </row>
    <row r="41" spans="2:13" x14ac:dyDescent="0.35">
      <c r="D41" s="37" t="s">
        <v>179</v>
      </c>
      <c r="E41" s="37" t="s">
        <v>52</v>
      </c>
      <c r="F41" s="31">
        <f>SUM(F39:F40)</f>
        <v>15.634085400000002</v>
      </c>
      <c r="G41" s="31">
        <f t="shared" ref="G41:H41" si="1">SUM(G39:G40)</f>
        <v>16.574372889976324</v>
      </c>
      <c r="H41" s="31">
        <f t="shared" si="1"/>
        <v>16.623141805088984</v>
      </c>
    </row>
    <row r="42" spans="2:13" x14ac:dyDescent="0.35">
      <c r="F42" s="52"/>
      <c r="G42" s="52"/>
      <c r="H42" s="52"/>
      <c r="J42" s="36"/>
      <c r="K42" s="36"/>
      <c r="L42" s="36"/>
      <c r="M42" s="36"/>
    </row>
    <row r="43" spans="2:13" x14ac:dyDescent="0.35">
      <c r="D43" s="38" t="s">
        <v>174</v>
      </c>
      <c r="E43" s="38" t="s">
        <v>75</v>
      </c>
      <c r="F43" s="51">
        <f>F27</f>
        <v>100</v>
      </c>
      <c r="G43" s="51">
        <f>G27</f>
        <v>101.7568</v>
      </c>
      <c r="H43" s="51">
        <f>H27</f>
        <v>101.7568</v>
      </c>
    </row>
    <row r="44" spans="2:13" x14ac:dyDescent="0.35">
      <c r="D44" s="37" t="s">
        <v>180</v>
      </c>
      <c r="E44" s="37" t="s">
        <v>75</v>
      </c>
      <c r="F44" s="31">
        <f>SUM(F43)</f>
        <v>100</v>
      </c>
      <c r="G44" s="31">
        <f t="shared" ref="G44:H44" si="2">SUM(G43)</f>
        <v>101.7568</v>
      </c>
      <c r="H44" s="31">
        <f t="shared" si="2"/>
        <v>101.7568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C3D8-88B2-4B29-88EE-E9E06FE19401}">
  <sheetPr>
    <tabColor theme="8" tint="0.39997558519241921"/>
  </sheetPr>
  <dimension ref="A1:M58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77.7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1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  <c r="K1" s="69"/>
    </row>
    <row r="2" spans="1:11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  <c r="K2" s="69"/>
    </row>
    <row r="3" spans="1:11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  <c r="K3" s="69"/>
    </row>
    <row r="4" spans="1:11" ht="26" x14ac:dyDescent="0.6">
      <c r="A4" s="1" t="str">
        <f>Contents!D21</f>
        <v>3.6 System Operations</v>
      </c>
      <c r="B4" s="1"/>
      <c r="C4" s="1"/>
      <c r="D4" s="1"/>
      <c r="E4" s="1"/>
      <c r="F4" s="1"/>
      <c r="G4" s="1"/>
      <c r="H4" s="1"/>
      <c r="I4" s="1"/>
      <c r="J4" s="1"/>
      <c r="K4" s="69"/>
    </row>
    <row r="6" spans="1:11" x14ac:dyDescent="0.35">
      <c r="F6" s="47" t="s">
        <v>46</v>
      </c>
      <c r="G6" s="84" t="s">
        <v>47</v>
      </c>
      <c r="H6" s="84"/>
    </row>
    <row r="7" spans="1:11" x14ac:dyDescent="0.35">
      <c r="F7" s="48" t="s">
        <v>48</v>
      </c>
      <c r="G7" s="48" t="s">
        <v>6</v>
      </c>
      <c r="H7" s="48" t="s">
        <v>49</v>
      </c>
    </row>
    <row r="9" spans="1:11" ht="18.5" x14ac:dyDescent="0.45">
      <c r="A9" s="49"/>
      <c r="B9" s="49" t="s">
        <v>213</v>
      </c>
      <c r="C9" s="50"/>
      <c r="D9" s="49"/>
      <c r="E9" s="49"/>
      <c r="F9" s="49"/>
      <c r="G9" s="49"/>
      <c r="H9" s="49"/>
    </row>
    <row r="10" spans="1:11" x14ac:dyDescent="0.35">
      <c r="B10" s="36"/>
      <c r="C10" s="56"/>
    </row>
    <row r="11" spans="1:11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1" x14ac:dyDescent="0.35">
      <c r="D13" s="38" t="s">
        <v>214</v>
      </c>
      <c r="E13" s="38" t="s">
        <v>52</v>
      </c>
      <c r="F13" s="62">
        <v>6.9572623799999995</v>
      </c>
      <c r="G13" s="62">
        <v>7.3479561595228366</v>
      </c>
      <c r="H13" s="62">
        <v>7.6907716990524797</v>
      </c>
    </row>
    <row r="14" spans="1:11" x14ac:dyDescent="0.35">
      <c r="D14" s="38" t="s">
        <v>215</v>
      </c>
      <c r="E14" s="38" t="s">
        <v>52</v>
      </c>
      <c r="F14" s="62">
        <v>2.3825736299999996</v>
      </c>
      <c r="G14" s="62">
        <v>2.1724141443313107</v>
      </c>
      <c r="H14" s="62">
        <v>2.2558664912664148</v>
      </c>
    </row>
    <row r="15" spans="1:11" x14ac:dyDescent="0.35">
      <c r="D15" s="38" t="s">
        <v>216</v>
      </c>
      <c r="E15" s="38" t="s">
        <v>52</v>
      </c>
      <c r="F15" s="62">
        <v>-4.8466199999998634E-2</v>
      </c>
      <c r="G15" s="62">
        <v>2.6052000000000932E-2</v>
      </c>
      <c r="H15" s="62">
        <v>2.311954467136957E-2</v>
      </c>
    </row>
    <row r="16" spans="1:11" x14ac:dyDescent="0.35">
      <c r="D16" s="38" t="s">
        <v>217</v>
      </c>
      <c r="E16" s="38" t="s">
        <v>52</v>
      </c>
      <c r="F16" s="62">
        <v>18.171911300000001</v>
      </c>
      <c r="G16" s="62">
        <v>17.611003888238997</v>
      </c>
      <c r="H16" s="62">
        <v>18.284730038433352</v>
      </c>
    </row>
    <row r="17" spans="2:8" x14ac:dyDescent="0.35">
      <c r="D17" s="38" t="s">
        <v>218</v>
      </c>
      <c r="E17" s="38" t="s">
        <v>52</v>
      </c>
      <c r="F17" s="62">
        <v>1.25736804</v>
      </c>
      <c r="G17" s="62">
        <v>2.5837959332613676</v>
      </c>
      <c r="H17" s="62">
        <v>2.7526296998467918</v>
      </c>
    </row>
    <row r="18" spans="2:8" x14ac:dyDescent="0.35">
      <c r="D18" s="38" t="s">
        <v>219</v>
      </c>
      <c r="E18" s="38" t="s">
        <v>52</v>
      </c>
      <c r="F18" s="62">
        <v>6.0112443300000002</v>
      </c>
      <c r="G18" s="62">
        <v>11.606888505691797</v>
      </c>
      <c r="H18" s="62">
        <v>8.3819571408438183</v>
      </c>
    </row>
    <row r="19" spans="2:8" x14ac:dyDescent="0.35">
      <c r="D19" s="38" t="s">
        <v>220</v>
      </c>
      <c r="E19" s="38" t="s">
        <v>52</v>
      </c>
      <c r="F19" s="62">
        <v>7.2791659899999983</v>
      </c>
      <c r="G19" s="62">
        <v>5.4916385238640864</v>
      </c>
      <c r="H19" s="62">
        <v>5.8053880970518392</v>
      </c>
    </row>
    <row r="20" spans="2:8" x14ac:dyDescent="0.35">
      <c r="D20" s="38" t="s">
        <v>221</v>
      </c>
      <c r="E20" s="38" t="s">
        <v>52</v>
      </c>
      <c r="F20" s="62">
        <v>7.2178948800000002</v>
      </c>
      <c r="G20" s="62">
        <v>9.2930548576169159</v>
      </c>
      <c r="H20" s="62">
        <v>9.8761152146204054</v>
      </c>
    </row>
    <row r="21" spans="2:8" x14ac:dyDescent="0.35">
      <c r="D21" s="37" t="s">
        <v>222</v>
      </c>
      <c r="E21" s="37" t="s">
        <v>52</v>
      </c>
      <c r="F21" s="31">
        <f>SUM(F13:F20)</f>
        <v>49.228954350000002</v>
      </c>
      <c r="G21" s="31">
        <f t="shared" ref="G21:H21" si="0">SUM(G13:G20)</f>
        <v>56.132804012527309</v>
      </c>
      <c r="H21" s="31">
        <f t="shared" si="0"/>
        <v>55.070577925786473</v>
      </c>
    </row>
    <row r="22" spans="2:8" x14ac:dyDescent="0.35">
      <c r="F22" s="52"/>
      <c r="G22" s="52"/>
      <c r="H22" s="52"/>
    </row>
    <row r="23" spans="2:8" x14ac:dyDescent="0.35">
      <c r="B23" s="57" t="s">
        <v>174</v>
      </c>
      <c r="C23" s="58"/>
      <c r="D23" s="57"/>
      <c r="E23" s="57"/>
      <c r="F23" s="64"/>
      <c r="G23" s="64"/>
      <c r="H23" s="64"/>
    </row>
    <row r="24" spans="2:8" x14ac:dyDescent="0.35">
      <c r="F24" s="52"/>
      <c r="G24" s="52"/>
      <c r="H24" s="52"/>
    </row>
    <row r="25" spans="2:8" x14ac:dyDescent="0.35">
      <c r="D25" s="38" t="s">
        <v>214</v>
      </c>
      <c r="E25" s="38" t="s">
        <v>75</v>
      </c>
      <c r="F25" s="62">
        <v>51.9</v>
      </c>
      <c r="G25" s="62">
        <v>59.709999999999994</v>
      </c>
      <c r="H25" s="62">
        <v>59.709999999999994</v>
      </c>
    </row>
    <row r="26" spans="2:8" x14ac:dyDescent="0.35">
      <c r="D26" s="38" t="s">
        <v>215</v>
      </c>
      <c r="E26" s="38" t="s">
        <v>75</v>
      </c>
      <c r="F26" s="62">
        <v>24.5</v>
      </c>
      <c r="G26" s="62">
        <v>24.864899999999999</v>
      </c>
      <c r="H26" s="62">
        <v>24.864899999999999</v>
      </c>
    </row>
    <row r="27" spans="2:8" x14ac:dyDescent="0.35">
      <c r="D27" s="38" t="s">
        <v>216</v>
      </c>
      <c r="E27" s="38" t="s">
        <v>75</v>
      </c>
      <c r="F27" s="62">
        <v>35.040599999999998</v>
      </c>
      <c r="G27" s="62">
        <v>33.1</v>
      </c>
      <c r="H27" s="62">
        <v>33.1</v>
      </c>
    </row>
    <row r="28" spans="2:8" x14ac:dyDescent="0.35">
      <c r="D28" s="38" t="s">
        <v>217</v>
      </c>
      <c r="E28" s="38" t="s">
        <v>75</v>
      </c>
      <c r="F28" s="62">
        <v>136</v>
      </c>
      <c r="G28" s="62">
        <v>119.61</v>
      </c>
      <c r="H28" s="62">
        <v>119.61</v>
      </c>
    </row>
    <row r="29" spans="2:8" x14ac:dyDescent="0.35">
      <c r="D29" s="38" t="s">
        <v>218</v>
      </c>
      <c r="E29" s="38" t="s">
        <v>75</v>
      </c>
      <c r="F29" s="62">
        <v>25</v>
      </c>
      <c r="G29" s="62">
        <v>26.66</v>
      </c>
      <c r="H29" s="62">
        <v>26.66</v>
      </c>
    </row>
    <row r="30" spans="2:8" x14ac:dyDescent="0.35">
      <c r="D30" s="38" t="s">
        <v>219</v>
      </c>
      <c r="E30" s="38" t="s">
        <v>75</v>
      </c>
      <c r="F30" s="62">
        <v>85.162100000000009</v>
      </c>
      <c r="G30" s="62">
        <v>87.054000000000002</v>
      </c>
      <c r="H30" s="62">
        <v>87.054000000000002</v>
      </c>
    </row>
    <row r="31" spans="2:8" x14ac:dyDescent="0.35">
      <c r="D31" s="38" t="s">
        <v>220</v>
      </c>
      <c r="E31" s="38" t="s">
        <v>75</v>
      </c>
      <c r="F31" s="62">
        <v>87.7</v>
      </c>
      <c r="G31" s="62">
        <v>86.229799999999997</v>
      </c>
      <c r="H31" s="62">
        <v>86.229799999999997</v>
      </c>
    </row>
    <row r="32" spans="2:8" x14ac:dyDescent="0.35">
      <c r="D32" s="38" t="s">
        <v>221</v>
      </c>
      <c r="E32" s="38" t="s">
        <v>75</v>
      </c>
      <c r="F32" s="62">
        <v>6</v>
      </c>
      <c r="G32" s="62">
        <v>23</v>
      </c>
      <c r="H32" s="62">
        <v>23</v>
      </c>
    </row>
    <row r="33" spans="2:8" x14ac:dyDescent="0.35">
      <c r="D33" s="37" t="s">
        <v>223</v>
      </c>
      <c r="E33" s="37" t="s">
        <v>75</v>
      </c>
      <c r="F33" s="31">
        <f>SUM(F25:F32)</f>
        <v>451.30270000000002</v>
      </c>
      <c r="G33" s="31">
        <f t="shared" ref="G33:H33" si="1">SUM(G25:G32)</f>
        <v>460.22870000000006</v>
      </c>
      <c r="H33" s="31">
        <f t="shared" si="1"/>
        <v>460.22870000000006</v>
      </c>
    </row>
    <row r="34" spans="2:8" x14ac:dyDescent="0.35">
      <c r="F34" s="52"/>
      <c r="G34" s="52"/>
      <c r="H34" s="52"/>
    </row>
    <row r="35" spans="2:8" x14ac:dyDescent="0.35">
      <c r="B35" s="57" t="s">
        <v>176</v>
      </c>
      <c r="C35" s="58"/>
      <c r="D35" s="57"/>
      <c r="E35" s="57"/>
      <c r="F35" s="64"/>
      <c r="G35" s="64"/>
      <c r="H35" s="64"/>
    </row>
    <row r="36" spans="2:8" x14ac:dyDescent="0.35">
      <c r="F36" s="52"/>
      <c r="G36" s="52"/>
      <c r="H36" s="52"/>
    </row>
    <row r="37" spans="2:8" x14ac:dyDescent="0.35">
      <c r="C37" s="37" t="s">
        <v>86</v>
      </c>
      <c r="D37" s="37" t="s">
        <v>87</v>
      </c>
      <c r="F37" s="52"/>
      <c r="G37" s="52"/>
      <c r="H37" s="52"/>
    </row>
    <row r="38" spans="2:8" x14ac:dyDescent="0.35">
      <c r="C38" s="62" t="s">
        <v>121</v>
      </c>
      <c r="D38" s="62" t="s">
        <v>122</v>
      </c>
      <c r="E38" s="38" t="s">
        <v>52</v>
      </c>
      <c r="F38" s="62">
        <v>1.77</v>
      </c>
      <c r="G38" s="62">
        <v>0.77</v>
      </c>
      <c r="H38" s="62">
        <v>0.73</v>
      </c>
    </row>
    <row r="39" spans="2:8" x14ac:dyDescent="0.35">
      <c r="C39" s="62" t="s">
        <v>123</v>
      </c>
      <c r="D39" s="62" t="s">
        <v>124</v>
      </c>
      <c r="E39" s="38" t="s">
        <v>52</v>
      </c>
      <c r="F39" s="62">
        <v>18.88</v>
      </c>
      <c r="G39" s="62">
        <v>32</v>
      </c>
      <c r="H39" s="62">
        <v>33.32</v>
      </c>
    </row>
    <row r="40" spans="2:8" x14ac:dyDescent="0.35">
      <c r="C40" s="62" t="s">
        <v>125</v>
      </c>
      <c r="D40" s="62" t="s">
        <v>126</v>
      </c>
      <c r="E40" s="38" t="s">
        <v>52</v>
      </c>
      <c r="F40" s="62">
        <v>5.32</v>
      </c>
      <c r="G40" s="62">
        <v>0</v>
      </c>
      <c r="H40" s="62">
        <v>0</v>
      </c>
    </row>
    <row r="41" spans="2:8" x14ac:dyDescent="0.35">
      <c r="C41" s="62" t="s">
        <v>127</v>
      </c>
      <c r="D41" s="62" t="s">
        <v>128</v>
      </c>
      <c r="E41" s="38" t="s">
        <v>52</v>
      </c>
      <c r="F41" s="62">
        <v>0</v>
      </c>
      <c r="G41" s="62">
        <v>5</v>
      </c>
      <c r="H41" s="62">
        <v>5</v>
      </c>
    </row>
    <row r="42" spans="2:8" x14ac:dyDescent="0.35">
      <c r="C42" s="62" t="s">
        <v>129</v>
      </c>
      <c r="D42" s="62" t="s">
        <v>130</v>
      </c>
      <c r="E42" s="38" t="s">
        <v>52</v>
      </c>
      <c r="F42" s="62">
        <v>6.65</v>
      </c>
      <c r="G42" s="62">
        <v>8.57</v>
      </c>
      <c r="H42" s="62">
        <v>8.1199999999999992</v>
      </c>
    </row>
    <row r="43" spans="2:8" x14ac:dyDescent="0.35">
      <c r="C43" s="62" t="s">
        <v>131</v>
      </c>
      <c r="D43" s="62" t="s">
        <v>132</v>
      </c>
      <c r="E43" s="38" t="s">
        <v>52</v>
      </c>
      <c r="F43" s="62">
        <v>10.065</v>
      </c>
      <c r="G43" s="62">
        <v>9.1537204855384484</v>
      </c>
      <c r="H43" s="62">
        <v>11.5744951</v>
      </c>
    </row>
    <row r="44" spans="2:8" x14ac:dyDescent="0.35">
      <c r="C44" s="62" t="s">
        <v>133</v>
      </c>
      <c r="D44" s="62" t="s">
        <v>134</v>
      </c>
      <c r="E44" s="38" t="s">
        <v>52</v>
      </c>
      <c r="F44" s="62">
        <v>9.1199999999999992</v>
      </c>
      <c r="G44" s="62">
        <v>4.4864896139999999</v>
      </c>
      <c r="H44" s="62">
        <v>3.036</v>
      </c>
    </row>
    <row r="45" spans="2:8" x14ac:dyDescent="0.35">
      <c r="C45" s="62" t="s">
        <v>135</v>
      </c>
      <c r="D45" s="62" t="s">
        <v>136</v>
      </c>
      <c r="E45" s="38" t="s">
        <v>52</v>
      </c>
      <c r="F45" s="62">
        <v>0</v>
      </c>
      <c r="G45" s="62">
        <v>0.5</v>
      </c>
      <c r="H45" s="62">
        <v>3</v>
      </c>
    </row>
    <row r="46" spans="2:8" x14ac:dyDescent="0.35">
      <c r="C46" s="62" t="s">
        <v>137</v>
      </c>
      <c r="D46" s="62" t="s">
        <v>138</v>
      </c>
      <c r="E46" s="38" t="s">
        <v>52</v>
      </c>
      <c r="F46" s="62">
        <v>15.452</v>
      </c>
      <c r="G46" s="62">
        <v>1.087</v>
      </c>
      <c r="H46" s="62">
        <v>1.675</v>
      </c>
    </row>
    <row r="47" spans="2:8" x14ac:dyDescent="0.35">
      <c r="C47" s="62" t="s">
        <v>139</v>
      </c>
      <c r="D47" s="62" t="s">
        <v>140</v>
      </c>
      <c r="E47" s="38" t="s">
        <v>52</v>
      </c>
      <c r="F47" s="62">
        <v>0</v>
      </c>
      <c r="G47" s="62">
        <v>0.4</v>
      </c>
      <c r="H47" s="62">
        <v>2.1</v>
      </c>
    </row>
    <row r="48" spans="2:8" x14ac:dyDescent="0.35">
      <c r="C48" s="62" t="s">
        <v>141</v>
      </c>
      <c r="D48" s="62" t="s">
        <v>142</v>
      </c>
      <c r="E48" s="38" t="s">
        <v>52</v>
      </c>
      <c r="F48" s="62">
        <v>0</v>
      </c>
      <c r="G48" s="62">
        <v>2.0579999999999998</v>
      </c>
      <c r="H48" s="62">
        <v>2.1629999999999998</v>
      </c>
    </row>
    <row r="49" spans="2:13" x14ac:dyDescent="0.35">
      <c r="D49" s="37" t="s">
        <v>224</v>
      </c>
      <c r="E49" s="37" t="s">
        <v>52</v>
      </c>
      <c r="F49" s="31">
        <f>SUM(F38:F48)</f>
        <v>67.256999999999991</v>
      </c>
      <c r="G49" s="31">
        <f>SUM(G38:G48)</f>
        <v>64.025210099538455</v>
      </c>
      <c r="H49" s="31">
        <f>SUM(H38:H48)</f>
        <v>70.718495099999984</v>
      </c>
    </row>
    <row r="50" spans="2:13" x14ac:dyDescent="0.35">
      <c r="F50" s="52"/>
      <c r="G50" s="52"/>
      <c r="H50" s="52"/>
    </row>
    <row r="51" spans="2:13" x14ac:dyDescent="0.35">
      <c r="B51" s="57" t="s">
        <v>178</v>
      </c>
      <c r="C51" s="58"/>
      <c r="D51" s="57"/>
      <c r="E51" s="57"/>
      <c r="F51" s="57"/>
      <c r="G51" s="57"/>
      <c r="H51" s="57"/>
    </row>
    <row r="52" spans="2:13" x14ac:dyDescent="0.35">
      <c r="F52" s="52"/>
      <c r="G52" s="52"/>
      <c r="H52" s="52"/>
    </row>
    <row r="53" spans="2:13" x14ac:dyDescent="0.35">
      <c r="D53" s="38" t="s">
        <v>166</v>
      </c>
      <c r="E53" s="38" t="s">
        <v>52</v>
      </c>
      <c r="F53" s="51">
        <f>F21</f>
        <v>49.228954350000002</v>
      </c>
      <c r="G53" s="51">
        <f>G21</f>
        <v>56.132804012527309</v>
      </c>
      <c r="H53" s="51">
        <f>H21</f>
        <v>55.070577925786473</v>
      </c>
      <c r="J53" s="36"/>
      <c r="K53" s="36"/>
      <c r="L53" s="36"/>
      <c r="M53" s="36"/>
    </row>
    <row r="54" spans="2:13" x14ac:dyDescent="0.35">
      <c r="D54" s="38" t="s">
        <v>176</v>
      </c>
      <c r="E54" s="38" t="s">
        <v>52</v>
      </c>
      <c r="F54" s="51">
        <f>F49</f>
        <v>67.256999999999991</v>
      </c>
      <c r="G54" s="51">
        <f t="shared" ref="G54:H54" si="2">G49</f>
        <v>64.025210099538455</v>
      </c>
      <c r="H54" s="51">
        <f t="shared" si="2"/>
        <v>70.718495099999984</v>
      </c>
      <c r="J54" s="36"/>
      <c r="K54" s="36"/>
      <c r="L54" s="36"/>
      <c r="M54" s="36"/>
    </row>
    <row r="55" spans="2:13" x14ac:dyDescent="0.35">
      <c r="D55" s="37" t="s">
        <v>179</v>
      </c>
      <c r="E55" s="37" t="s">
        <v>52</v>
      </c>
      <c r="F55" s="31">
        <f>SUM(F53:F54)</f>
        <v>116.48595434999999</v>
      </c>
      <c r="G55" s="31">
        <f t="shared" ref="G55:H55" si="3">SUM(G53:G54)</f>
        <v>120.15801411206576</v>
      </c>
      <c r="H55" s="31">
        <f t="shared" si="3"/>
        <v>125.78907302578645</v>
      </c>
    </row>
    <row r="56" spans="2:13" x14ac:dyDescent="0.35">
      <c r="F56" s="52"/>
      <c r="G56" s="52"/>
      <c r="H56" s="52"/>
    </row>
    <row r="57" spans="2:13" x14ac:dyDescent="0.35">
      <c r="D57" s="38" t="s">
        <v>174</v>
      </c>
      <c r="E57" s="38" t="s">
        <v>75</v>
      </c>
      <c r="F57" s="51">
        <f>F33</f>
        <v>451.30270000000002</v>
      </c>
      <c r="G57" s="51">
        <f>G33</f>
        <v>460.22870000000006</v>
      </c>
      <c r="H57" s="51">
        <f>H33</f>
        <v>460.22870000000006</v>
      </c>
      <c r="J57" s="36"/>
      <c r="K57" s="36"/>
      <c r="L57" s="36"/>
      <c r="M57" s="36"/>
    </row>
    <row r="58" spans="2:13" x14ac:dyDescent="0.35">
      <c r="D58" s="37" t="s">
        <v>180</v>
      </c>
      <c r="E58" s="37" t="s">
        <v>75</v>
      </c>
      <c r="F58" s="31">
        <f>SUM(F57)</f>
        <v>451.30270000000002</v>
      </c>
      <c r="G58" s="31">
        <f t="shared" ref="G58:H58" si="4">SUM(G57)</f>
        <v>460.22870000000006</v>
      </c>
      <c r="H58" s="31">
        <f t="shared" si="4"/>
        <v>460.22870000000006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EE08C-840D-482C-B393-7D6F7A189221}">
  <sheetPr>
    <tabColor theme="8" tint="0.39997558519241921"/>
  </sheetPr>
  <dimension ref="A1:M47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Contents!D22</f>
        <v>3.7 Network Operability &amp; Connections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225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0" x14ac:dyDescent="0.35">
      <c r="D13" s="38" t="s">
        <v>226</v>
      </c>
      <c r="E13" s="38" t="s">
        <v>52</v>
      </c>
      <c r="F13" s="62">
        <v>1.1781417423809524</v>
      </c>
      <c r="G13" s="62">
        <v>1.196659581374425</v>
      </c>
      <c r="H13" s="62">
        <v>1.0545133656625645</v>
      </c>
    </row>
    <row r="14" spans="1:10" x14ac:dyDescent="0.35">
      <c r="D14" s="38" t="s">
        <v>227</v>
      </c>
      <c r="E14" s="38" t="s">
        <v>52</v>
      </c>
      <c r="F14" s="62">
        <v>3.7486328166666665</v>
      </c>
      <c r="G14" s="62">
        <v>12.490649941028648</v>
      </c>
      <c r="H14" s="62">
        <v>12.969317946017261</v>
      </c>
    </row>
    <row r="15" spans="1:10" x14ac:dyDescent="0.35">
      <c r="D15" s="38" t="s">
        <v>228</v>
      </c>
      <c r="E15" s="38" t="s">
        <v>52</v>
      </c>
      <c r="F15" s="62">
        <v>8.5683035809523815</v>
      </c>
      <c r="G15" s="62">
        <v>9.8779888171969326</v>
      </c>
      <c r="H15" s="62">
        <v>8.8585889193691756</v>
      </c>
    </row>
    <row r="16" spans="1:10" x14ac:dyDescent="0.35">
      <c r="D16" s="38" t="s">
        <v>229</v>
      </c>
      <c r="E16" s="38" t="s">
        <v>52</v>
      </c>
      <c r="F16" s="62">
        <v>2.8726319999999999</v>
      </c>
      <c r="G16" s="62">
        <v>3.3408624422999997</v>
      </c>
      <c r="H16" s="62">
        <v>3.4969787572879998</v>
      </c>
    </row>
    <row r="17" spans="2:8" x14ac:dyDescent="0.35">
      <c r="D17" s="38" t="s">
        <v>230</v>
      </c>
      <c r="E17" s="38" t="s">
        <v>52</v>
      </c>
      <c r="F17" s="62">
        <v>6.0042015299999996</v>
      </c>
      <c r="G17" s="62">
        <v>6.3412872302999999</v>
      </c>
      <c r="H17" s="62">
        <v>6.6098524709689999</v>
      </c>
    </row>
    <row r="18" spans="2:8" x14ac:dyDescent="0.35">
      <c r="D18" s="38" t="s">
        <v>231</v>
      </c>
      <c r="E18" s="38" t="s">
        <v>52</v>
      </c>
      <c r="F18" s="62">
        <v>3.5431009499999999</v>
      </c>
      <c r="G18" s="62">
        <v>3.0142825829</v>
      </c>
      <c r="H18" s="62">
        <v>3.1567444997890002</v>
      </c>
    </row>
    <row r="19" spans="2:8" x14ac:dyDescent="0.35">
      <c r="D19" s="38" t="s">
        <v>232</v>
      </c>
      <c r="E19" s="38" t="s">
        <v>52</v>
      </c>
      <c r="F19" s="62">
        <v>0.34383432000000003</v>
      </c>
      <c r="G19" s="62">
        <v>-0.64984955840000003</v>
      </c>
      <c r="H19" s="62">
        <v>-0.65966229623799977</v>
      </c>
    </row>
    <row r="20" spans="2:8" x14ac:dyDescent="0.35">
      <c r="D20" s="37" t="s">
        <v>233</v>
      </c>
      <c r="E20" s="37" t="s">
        <v>52</v>
      </c>
      <c r="F20" s="31">
        <f>SUM(F13:F19)</f>
        <v>26.258846939999998</v>
      </c>
      <c r="G20" s="31">
        <f t="shared" ref="G20:H20" si="0">SUM(G13:G19)</f>
        <v>35.611881036700005</v>
      </c>
      <c r="H20" s="31">
        <f t="shared" si="0"/>
        <v>35.486333662857007</v>
      </c>
    </row>
    <row r="21" spans="2:8" x14ac:dyDescent="0.35">
      <c r="F21" s="52"/>
      <c r="G21" s="52"/>
      <c r="H21" s="52"/>
    </row>
    <row r="22" spans="2:8" x14ac:dyDescent="0.35">
      <c r="B22" s="57" t="s">
        <v>174</v>
      </c>
      <c r="C22" s="58"/>
      <c r="D22" s="57"/>
      <c r="E22" s="57"/>
      <c r="F22" s="64"/>
      <c r="G22" s="64"/>
      <c r="H22" s="64"/>
    </row>
    <row r="23" spans="2:8" x14ac:dyDescent="0.35">
      <c r="F23" s="52"/>
      <c r="G23" s="52"/>
      <c r="H23" s="52"/>
    </row>
    <row r="24" spans="2:8" x14ac:dyDescent="0.35">
      <c r="D24" s="38" t="s">
        <v>226</v>
      </c>
      <c r="E24" s="38" t="s">
        <v>75</v>
      </c>
      <c r="F24" s="62">
        <v>10.825396825396824</v>
      </c>
      <c r="G24" s="62">
        <v>13.016730808928994</v>
      </c>
      <c r="H24" s="62">
        <v>13.016730808928994</v>
      </c>
    </row>
    <row r="25" spans="2:8" x14ac:dyDescent="0.35">
      <c r="D25" s="38" t="s">
        <v>227</v>
      </c>
      <c r="E25" s="38" t="s">
        <v>75</v>
      </c>
      <c r="F25" s="62">
        <v>34.444444444444443</v>
      </c>
      <c r="G25" s="62">
        <v>78.768425716923417</v>
      </c>
      <c r="H25" s="62">
        <v>78.768425716923417</v>
      </c>
    </row>
    <row r="26" spans="2:8" x14ac:dyDescent="0.35">
      <c r="D26" s="38" t="s">
        <v>228</v>
      </c>
      <c r="E26" s="38" t="s">
        <v>75</v>
      </c>
      <c r="F26" s="62">
        <v>78.73015873015872</v>
      </c>
      <c r="G26" s="62">
        <v>107.26184347414758</v>
      </c>
      <c r="H26" s="62">
        <v>107.26184347414758</v>
      </c>
    </row>
    <row r="27" spans="2:8" x14ac:dyDescent="0.35">
      <c r="D27" s="38" t="s">
        <v>229</v>
      </c>
      <c r="E27" s="38" t="s">
        <v>75</v>
      </c>
      <c r="F27" s="62">
        <v>27.416699999999999</v>
      </c>
      <c r="G27" s="62">
        <v>26.869600000000002</v>
      </c>
      <c r="H27" s="62">
        <v>26.869600000000002</v>
      </c>
    </row>
    <row r="28" spans="2:8" x14ac:dyDescent="0.35">
      <c r="D28" s="38" t="s">
        <v>230</v>
      </c>
      <c r="E28" s="38" t="s">
        <v>75</v>
      </c>
      <c r="F28" s="62">
        <v>80</v>
      </c>
      <c r="G28" s="62">
        <v>61.810700000000004</v>
      </c>
      <c r="H28" s="62">
        <v>61.810700000000004</v>
      </c>
    </row>
    <row r="29" spans="2:8" x14ac:dyDescent="0.35">
      <c r="D29" s="38" t="s">
        <v>231</v>
      </c>
      <c r="E29" s="38" t="s">
        <v>75</v>
      </c>
      <c r="F29" s="62">
        <v>20.75</v>
      </c>
      <c r="G29" s="62">
        <v>25.918900000000001</v>
      </c>
      <c r="H29" s="62">
        <v>25.918900000000001</v>
      </c>
    </row>
    <row r="30" spans="2:8" x14ac:dyDescent="0.35">
      <c r="D30" s="38" t="s">
        <v>232</v>
      </c>
      <c r="E30" s="38" t="s">
        <v>75</v>
      </c>
      <c r="F30" s="62">
        <v>2</v>
      </c>
      <c r="G30" s="62">
        <v>5</v>
      </c>
      <c r="H30" s="62">
        <v>5</v>
      </c>
    </row>
    <row r="31" spans="2:8" x14ac:dyDescent="0.35">
      <c r="D31" s="37" t="s">
        <v>234</v>
      </c>
      <c r="E31" s="37" t="s">
        <v>75</v>
      </c>
      <c r="F31" s="31">
        <f>SUM(F24:F30)</f>
        <v>254.16669999999999</v>
      </c>
      <c r="G31" s="31">
        <f t="shared" ref="G31:H31" si="1">SUM(G24:G30)</f>
        <v>318.64620000000002</v>
      </c>
      <c r="H31" s="31">
        <f t="shared" si="1"/>
        <v>318.64620000000002</v>
      </c>
    </row>
    <row r="32" spans="2:8" x14ac:dyDescent="0.35">
      <c r="F32" s="52"/>
      <c r="G32" s="52"/>
      <c r="H32" s="52"/>
    </row>
    <row r="33" spans="2:13" x14ac:dyDescent="0.35">
      <c r="B33" s="57" t="s">
        <v>176</v>
      </c>
      <c r="C33" s="58"/>
      <c r="D33" s="57"/>
      <c r="E33" s="57"/>
      <c r="F33" s="64"/>
      <c r="G33" s="64"/>
      <c r="H33" s="64"/>
    </row>
    <row r="34" spans="2:13" x14ac:dyDescent="0.35">
      <c r="F34" s="52"/>
      <c r="G34" s="52"/>
      <c r="H34" s="52"/>
    </row>
    <row r="35" spans="2:13" x14ac:dyDescent="0.35">
      <c r="C35" s="37" t="s">
        <v>86</v>
      </c>
      <c r="D35" s="37" t="s">
        <v>87</v>
      </c>
      <c r="F35" s="52"/>
      <c r="G35" s="52"/>
      <c r="H35" s="52"/>
    </row>
    <row r="36" spans="2:13" x14ac:dyDescent="0.35">
      <c r="C36" s="62" t="s">
        <v>100</v>
      </c>
      <c r="D36" s="62" t="s">
        <v>101</v>
      </c>
      <c r="E36" s="38" t="s">
        <v>52</v>
      </c>
      <c r="F36" s="62">
        <v>9.620000000000001</v>
      </c>
      <c r="G36" s="62">
        <v>13.5</v>
      </c>
      <c r="H36" s="62">
        <v>11</v>
      </c>
    </row>
    <row r="37" spans="2:13" x14ac:dyDescent="0.35">
      <c r="C37" s="62" t="s">
        <v>102</v>
      </c>
      <c r="D37" s="62" t="s">
        <v>103</v>
      </c>
      <c r="E37" s="38" t="s">
        <v>52</v>
      </c>
      <c r="F37" s="62">
        <v>0</v>
      </c>
      <c r="G37" s="62">
        <v>2.5499999999999998</v>
      </c>
      <c r="H37" s="62">
        <v>1.65</v>
      </c>
    </row>
    <row r="38" spans="2:13" x14ac:dyDescent="0.35">
      <c r="D38" s="37" t="s">
        <v>235</v>
      </c>
      <c r="E38" s="37" t="s">
        <v>52</v>
      </c>
      <c r="F38" s="31">
        <f>SUM(F36:F37)</f>
        <v>9.620000000000001</v>
      </c>
      <c r="G38" s="31">
        <f>SUM(G36:G37)</f>
        <v>16.05</v>
      </c>
      <c r="H38" s="31">
        <f>SUM(H36:H37)</f>
        <v>12.65</v>
      </c>
    </row>
    <row r="39" spans="2:13" x14ac:dyDescent="0.35">
      <c r="F39" s="52"/>
      <c r="G39" s="52"/>
      <c r="H39" s="52"/>
    </row>
    <row r="40" spans="2:13" x14ac:dyDescent="0.35">
      <c r="B40" s="57" t="s">
        <v>178</v>
      </c>
      <c r="C40" s="58"/>
      <c r="D40" s="57"/>
      <c r="E40" s="57"/>
      <c r="F40" s="57"/>
      <c r="G40" s="57"/>
      <c r="H40" s="57"/>
    </row>
    <row r="41" spans="2:13" x14ac:dyDescent="0.35">
      <c r="F41" s="52"/>
      <c r="G41" s="52"/>
      <c r="H41" s="52"/>
    </row>
    <row r="42" spans="2:13" x14ac:dyDescent="0.35">
      <c r="D42" s="38" t="s">
        <v>166</v>
      </c>
      <c r="E42" s="38" t="s">
        <v>52</v>
      </c>
      <c r="F42" s="51">
        <f>F20</f>
        <v>26.258846939999998</v>
      </c>
      <c r="G42" s="51">
        <f>G20</f>
        <v>35.611881036700005</v>
      </c>
      <c r="H42" s="51">
        <f>H20</f>
        <v>35.486333662857007</v>
      </c>
      <c r="J42" s="36"/>
      <c r="K42" s="36"/>
      <c r="L42" s="36"/>
      <c r="M42" s="36"/>
    </row>
    <row r="43" spans="2:13" x14ac:dyDescent="0.35">
      <c r="D43" s="38" t="s">
        <v>176</v>
      </c>
      <c r="E43" s="38" t="s">
        <v>52</v>
      </c>
      <c r="F43" s="51">
        <f>F38</f>
        <v>9.620000000000001</v>
      </c>
      <c r="G43" s="51">
        <f t="shared" ref="G43:H43" si="2">G38</f>
        <v>16.05</v>
      </c>
      <c r="H43" s="51">
        <f t="shared" si="2"/>
        <v>12.65</v>
      </c>
      <c r="J43" s="36"/>
      <c r="K43" s="36"/>
      <c r="L43" s="36"/>
      <c r="M43" s="36"/>
    </row>
    <row r="44" spans="2:13" x14ac:dyDescent="0.35">
      <c r="D44" s="37" t="s">
        <v>179</v>
      </c>
      <c r="E44" s="37" t="s">
        <v>52</v>
      </c>
      <c r="F44" s="31">
        <f>SUM(F42:F43)</f>
        <v>35.878846940000003</v>
      </c>
      <c r="G44" s="31">
        <f t="shared" ref="G44:H44" si="3">SUM(G42:G43)</f>
        <v>51.661881036700009</v>
      </c>
      <c r="H44" s="31">
        <f t="shared" si="3"/>
        <v>48.136333662857005</v>
      </c>
    </row>
    <row r="45" spans="2:13" x14ac:dyDescent="0.35">
      <c r="F45" s="52"/>
      <c r="G45" s="52"/>
      <c r="H45" s="52"/>
    </row>
    <row r="46" spans="2:13" x14ac:dyDescent="0.35">
      <c r="D46" s="38" t="s">
        <v>174</v>
      </c>
      <c r="E46" s="38" t="s">
        <v>75</v>
      </c>
      <c r="F46" s="51">
        <f>F31</f>
        <v>254.16669999999999</v>
      </c>
      <c r="G46" s="51">
        <f>G31</f>
        <v>318.64620000000002</v>
      </c>
      <c r="H46" s="51">
        <f>H31</f>
        <v>318.64620000000002</v>
      </c>
      <c r="J46" s="36"/>
      <c r="K46" s="36"/>
      <c r="L46" s="36"/>
      <c r="M46" s="36"/>
    </row>
    <row r="47" spans="2:13" x14ac:dyDescent="0.35">
      <c r="D47" s="37" t="s">
        <v>180</v>
      </c>
      <c r="E47" s="37" t="s">
        <v>75</v>
      </c>
      <c r="F47" s="31">
        <f>SUM(F46)</f>
        <v>254.16669999999999</v>
      </c>
      <c r="G47" s="31">
        <f t="shared" ref="G47:H47" si="4">SUM(G46)</f>
        <v>318.64620000000002</v>
      </c>
      <c r="H47" s="31">
        <f t="shared" si="4"/>
        <v>318.64620000000002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EBFA-DDA4-452C-AAF7-AB471A45EC58}">
  <sheetPr>
    <tabColor theme="8" tint="0.39997558519241921"/>
  </sheetPr>
  <dimension ref="A1:M36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Contents!D23</f>
        <v>3.8 Facilitating Sector Digitalisation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236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0" x14ac:dyDescent="0.35">
      <c r="D13" s="38" t="s">
        <v>237</v>
      </c>
      <c r="E13" s="38" t="s">
        <v>52</v>
      </c>
      <c r="F13" s="62">
        <v>1.1530105504761903</v>
      </c>
      <c r="G13" s="62">
        <v>2.5107011237437603E-2</v>
      </c>
      <c r="H13" s="62">
        <v>3.2363909563046765E-2</v>
      </c>
    </row>
    <row r="14" spans="1:10" x14ac:dyDescent="0.35">
      <c r="D14" s="38" t="s">
        <v>238</v>
      </c>
      <c r="E14" s="38" t="s">
        <v>52</v>
      </c>
      <c r="F14" s="62">
        <v>0</v>
      </c>
      <c r="G14" s="62">
        <v>0</v>
      </c>
      <c r="H14" s="62">
        <v>0</v>
      </c>
    </row>
    <row r="15" spans="1:10" x14ac:dyDescent="0.35">
      <c r="D15" s="37" t="s">
        <v>239</v>
      </c>
      <c r="E15" s="37" t="s">
        <v>52</v>
      </c>
      <c r="F15" s="31">
        <f>SUM(F13:F14)</f>
        <v>1.1530105504761903</v>
      </c>
      <c r="G15" s="31">
        <f>SUM(G13:G14)</f>
        <v>2.5107011237437603E-2</v>
      </c>
      <c r="H15" s="31">
        <f>SUM(H13:H14)</f>
        <v>3.2363909563046765E-2</v>
      </c>
    </row>
    <row r="16" spans="1:10" x14ac:dyDescent="0.35">
      <c r="F16" s="52"/>
      <c r="G16" s="52"/>
      <c r="H16" s="52"/>
    </row>
    <row r="17" spans="2:13" x14ac:dyDescent="0.35">
      <c r="B17" s="57" t="s">
        <v>174</v>
      </c>
      <c r="C17" s="58"/>
      <c r="D17" s="57"/>
      <c r="E17" s="57"/>
      <c r="F17" s="64"/>
      <c r="G17" s="64"/>
      <c r="H17" s="64"/>
    </row>
    <row r="18" spans="2:13" x14ac:dyDescent="0.35">
      <c r="F18" s="52"/>
      <c r="G18" s="52"/>
      <c r="H18" s="52"/>
    </row>
    <row r="19" spans="2:13" x14ac:dyDescent="0.35">
      <c r="D19" s="38" t="s">
        <v>237</v>
      </c>
      <c r="E19" s="38" t="s">
        <v>75</v>
      </c>
      <c r="F19" s="62">
        <v>12</v>
      </c>
      <c r="G19" s="62">
        <v>12</v>
      </c>
      <c r="H19" s="62">
        <v>12</v>
      </c>
    </row>
    <row r="20" spans="2:13" x14ac:dyDescent="0.35">
      <c r="D20" s="38" t="s">
        <v>238</v>
      </c>
      <c r="E20" s="38" t="s">
        <v>75</v>
      </c>
      <c r="F20" s="62">
        <v>0</v>
      </c>
      <c r="G20" s="62">
        <v>0</v>
      </c>
      <c r="H20" s="62">
        <v>0</v>
      </c>
    </row>
    <row r="21" spans="2:13" x14ac:dyDescent="0.35">
      <c r="D21" s="37" t="s">
        <v>240</v>
      </c>
      <c r="E21" s="37" t="s">
        <v>75</v>
      </c>
      <c r="F21" s="31">
        <f>SUM(F19:F20)</f>
        <v>12</v>
      </c>
      <c r="G21" s="31">
        <f>SUM(G19:G20)</f>
        <v>12</v>
      </c>
      <c r="H21" s="31">
        <f>SUM(H19:H20)</f>
        <v>12</v>
      </c>
    </row>
    <row r="22" spans="2:13" x14ac:dyDescent="0.35">
      <c r="F22" s="52"/>
      <c r="G22" s="52"/>
      <c r="H22" s="52"/>
    </row>
    <row r="23" spans="2:13" x14ac:dyDescent="0.35">
      <c r="B23" s="57" t="s">
        <v>176</v>
      </c>
      <c r="C23" s="58"/>
      <c r="D23" s="57"/>
      <c r="E23" s="57"/>
      <c r="F23" s="64"/>
      <c r="G23" s="64"/>
      <c r="H23" s="64"/>
    </row>
    <row r="24" spans="2:13" x14ac:dyDescent="0.35">
      <c r="F24" s="52"/>
      <c r="G24" s="52"/>
      <c r="H24" s="52"/>
    </row>
    <row r="25" spans="2:13" x14ac:dyDescent="0.35">
      <c r="C25" s="37" t="s">
        <v>86</v>
      </c>
      <c r="D25" s="37" t="s">
        <v>87</v>
      </c>
      <c r="F25" s="52"/>
      <c r="G25" s="52"/>
      <c r="H25" s="52"/>
    </row>
    <row r="26" spans="2:13" x14ac:dyDescent="0.35">
      <c r="C26" s="62" t="s">
        <v>92</v>
      </c>
      <c r="D26" s="62" t="s">
        <v>93</v>
      </c>
      <c r="E26" s="38" t="s">
        <v>52</v>
      </c>
      <c r="F26" s="62">
        <v>6</v>
      </c>
      <c r="G26" s="62">
        <v>9.1000928006112005</v>
      </c>
      <c r="H26" s="62">
        <v>21.712766673999997</v>
      </c>
    </row>
    <row r="27" spans="2:13" x14ac:dyDescent="0.35">
      <c r="D27" s="37" t="s">
        <v>241</v>
      </c>
      <c r="E27" s="37" t="s">
        <v>52</v>
      </c>
      <c r="F27" s="31">
        <f>SUM(F26:F26)</f>
        <v>6</v>
      </c>
      <c r="G27" s="31">
        <f>SUM(G26:G26)</f>
        <v>9.1000928006112005</v>
      </c>
      <c r="H27" s="31">
        <f>SUM(H26:H26)</f>
        <v>21.712766673999997</v>
      </c>
    </row>
    <row r="28" spans="2:13" x14ac:dyDescent="0.35">
      <c r="F28" s="52"/>
      <c r="G28" s="52"/>
      <c r="H28" s="52"/>
    </row>
    <row r="29" spans="2:13" x14ac:dyDescent="0.35">
      <c r="B29" s="57" t="s">
        <v>178</v>
      </c>
      <c r="C29" s="58"/>
      <c r="D29" s="57"/>
      <c r="E29" s="57"/>
      <c r="F29" s="57"/>
      <c r="G29" s="57"/>
      <c r="H29" s="57"/>
    </row>
    <row r="30" spans="2:13" x14ac:dyDescent="0.35">
      <c r="F30" s="52"/>
      <c r="G30" s="52"/>
      <c r="H30" s="52"/>
    </row>
    <row r="31" spans="2:13" x14ac:dyDescent="0.35">
      <c r="D31" s="38" t="s">
        <v>166</v>
      </c>
      <c r="E31" s="38" t="s">
        <v>52</v>
      </c>
      <c r="F31" s="51">
        <f>F15</f>
        <v>1.1530105504761903</v>
      </c>
      <c r="G31" s="51">
        <f>G15</f>
        <v>2.5107011237437603E-2</v>
      </c>
      <c r="H31" s="51">
        <f>H15</f>
        <v>3.2363909563046765E-2</v>
      </c>
      <c r="J31" s="36"/>
      <c r="K31" s="36"/>
      <c r="L31" s="36"/>
      <c r="M31" s="36"/>
    </row>
    <row r="32" spans="2:13" x14ac:dyDescent="0.35">
      <c r="D32" s="38" t="s">
        <v>176</v>
      </c>
      <c r="E32" s="38" t="s">
        <v>52</v>
      </c>
      <c r="F32" s="51">
        <f>F27</f>
        <v>6</v>
      </c>
      <c r="G32" s="51">
        <f t="shared" ref="G32:H32" si="0">G27</f>
        <v>9.1000928006112005</v>
      </c>
      <c r="H32" s="51">
        <f t="shared" si="0"/>
        <v>21.712766673999997</v>
      </c>
      <c r="J32" s="36"/>
      <c r="K32" s="36"/>
      <c r="L32" s="36"/>
      <c r="M32" s="36"/>
    </row>
    <row r="33" spans="4:13" x14ac:dyDescent="0.35">
      <c r="D33" s="37" t="s">
        <v>179</v>
      </c>
      <c r="E33" s="37" t="s">
        <v>52</v>
      </c>
      <c r="F33" s="31">
        <f>SUM(F31:F32)</f>
        <v>7.1530105504761901</v>
      </c>
      <c r="G33" s="31">
        <f t="shared" ref="G33:H33" si="1">SUM(G31:G32)</f>
        <v>9.1251998118486384</v>
      </c>
      <c r="H33" s="31">
        <f t="shared" si="1"/>
        <v>21.745130583563043</v>
      </c>
    </row>
    <row r="34" spans="4:13" x14ac:dyDescent="0.35">
      <c r="F34" s="52"/>
      <c r="G34" s="52"/>
      <c r="H34" s="52"/>
    </row>
    <row r="35" spans="4:13" x14ac:dyDescent="0.35">
      <c r="D35" s="38" t="s">
        <v>174</v>
      </c>
      <c r="E35" s="38" t="s">
        <v>75</v>
      </c>
      <c r="F35" s="51">
        <f>F21</f>
        <v>12</v>
      </c>
      <c r="G35" s="51">
        <f>G21</f>
        <v>12</v>
      </c>
      <c r="H35" s="51">
        <f>H21</f>
        <v>12</v>
      </c>
      <c r="J35" s="36"/>
      <c r="K35" s="36"/>
      <c r="L35" s="36"/>
      <c r="M35" s="36"/>
    </row>
    <row r="36" spans="4:13" x14ac:dyDescent="0.35">
      <c r="D36" s="37" t="s">
        <v>180</v>
      </c>
      <c r="E36" s="37" t="s">
        <v>75</v>
      </c>
      <c r="F36" s="31">
        <f>SUM(F35)</f>
        <v>12</v>
      </c>
      <c r="G36" s="31">
        <f t="shared" ref="G36:H36" si="2">SUM(G35)</f>
        <v>12</v>
      </c>
      <c r="H36" s="31">
        <f t="shared" si="2"/>
        <v>12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7858-D47A-4DF6-A400-AB7CD29BD2B5}">
  <sheetPr>
    <tabColor rgb="FFF4B084"/>
  </sheetPr>
  <dimension ref="A1:M80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Contents!D26</f>
        <v>4.1 Role Delivery Support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242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0" x14ac:dyDescent="0.35">
      <c r="D13" s="38" t="s">
        <v>243</v>
      </c>
      <c r="E13" s="38" t="s">
        <v>52</v>
      </c>
      <c r="F13" s="62">
        <v>4.2225439599999994</v>
      </c>
      <c r="G13" s="62">
        <v>4.7424989621999991</v>
      </c>
      <c r="H13" s="62">
        <v>4.5044799074190012</v>
      </c>
    </row>
    <row r="14" spans="1:10" x14ac:dyDescent="0.35">
      <c r="D14" s="38" t="s">
        <v>327</v>
      </c>
      <c r="E14" s="38" t="s">
        <v>52</v>
      </c>
      <c r="F14" s="62">
        <v>3.8015077699999997</v>
      </c>
      <c r="G14" s="62">
        <v>8.3579243022111065</v>
      </c>
      <c r="H14" s="62">
        <v>8.0529060704652409</v>
      </c>
    </row>
    <row r="15" spans="1:10" x14ac:dyDescent="0.35">
      <c r="D15" s="38" t="s">
        <v>244</v>
      </c>
      <c r="E15" s="38" t="s">
        <v>52</v>
      </c>
      <c r="F15" s="62">
        <v>1.3153741999999999</v>
      </c>
      <c r="G15" s="62">
        <v>1.7376413711000001</v>
      </c>
      <c r="H15" s="62">
        <v>1.7990942544369999</v>
      </c>
      <c r="J15" s="53"/>
    </row>
    <row r="16" spans="1:10" x14ac:dyDescent="0.35">
      <c r="D16" s="38" t="s">
        <v>324</v>
      </c>
      <c r="E16" s="38" t="s">
        <v>52</v>
      </c>
      <c r="F16" s="62">
        <v>4.9002948395238093</v>
      </c>
      <c r="G16" s="62">
        <v>6.8516871913296056</v>
      </c>
      <c r="H16" s="62">
        <v>8.0076063641726165</v>
      </c>
    </row>
    <row r="17" spans="2:10" x14ac:dyDescent="0.35">
      <c r="D17" s="38" t="s">
        <v>325</v>
      </c>
      <c r="E17" s="38" t="s">
        <v>52</v>
      </c>
      <c r="F17" s="51">
        <f>F67</f>
        <v>10.15586856</v>
      </c>
      <c r="G17" s="51">
        <f t="shared" ref="G17:H17" si="0">G67</f>
        <v>7.0876359862124394</v>
      </c>
      <c r="H17" s="51">
        <f t="shared" si="0"/>
        <v>7.3748068063690235</v>
      </c>
      <c r="J17" s="53"/>
    </row>
    <row r="18" spans="2:10" x14ac:dyDescent="0.35">
      <c r="D18" s="37" t="s">
        <v>245</v>
      </c>
      <c r="E18" s="37" t="s">
        <v>52</v>
      </c>
      <c r="F18" s="31">
        <f>SUM(F13:F17)</f>
        <v>24.395589329523808</v>
      </c>
      <c r="G18" s="31">
        <f>SUM(G13:G17)</f>
        <v>28.777387813053153</v>
      </c>
      <c r="H18" s="31">
        <f>SUM(H13:H17)</f>
        <v>29.738893402862878</v>
      </c>
    </row>
    <row r="19" spans="2:10" x14ac:dyDescent="0.35">
      <c r="F19" s="52"/>
      <c r="G19" s="52"/>
      <c r="H19" s="52"/>
    </row>
    <row r="20" spans="2:10" x14ac:dyDescent="0.35">
      <c r="B20" s="57" t="s">
        <v>174</v>
      </c>
      <c r="C20" s="58"/>
      <c r="D20" s="57"/>
      <c r="E20" s="57"/>
      <c r="F20" s="64"/>
      <c r="G20" s="64"/>
      <c r="H20" s="64"/>
    </row>
    <row r="21" spans="2:10" x14ac:dyDescent="0.35">
      <c r="F21" s="52"/>
      <c r="G21" s="52"/>
      <c r="H21" s="52"/>
    </row>
    <row r="22" spans="2:10" x14ac:dyDescent="0.35">
      <c r="D22" s="38" t="s">
        <v>243</v>
      </c>
      <c r="E22" s="38" t="s">
        <v>75</v>
      </c>
      <c r="F22" s="62">
        <v>31</v>
      </c>
      <c r="G22" s="62">
        <v>36.220799999999997</v>
      </c>
      <c r="H22" s="62">
        <v>36.220799999999997</v>
      </c>
    </row>
    <row r="23" spans="2:10" x14ac:dyDescent="0.35">
      <c r="D23" s="38" t="s">
        <v>327</v>
      </c>
      <c r="E23" s="38" t="s">
        <v>75</v>
      </c>
      <c r="F23" s="62">
        <v>43</v>
      </c>
      <c r="G23" s="62">
        <v>39.621600000000001</v>
      </c>
      <c r="H23" s="62">
        <v>39.621600000000001</v>
      </c>
    </row>
    <row r="24" spans="2:10" x14ac:dyDescent="0.35">
      <c r="D24" s="38" t="s">
        <v>244</v>
      </c>
      <c r="E24" s="38" t="s">
        <v>75</v>
      </c>
      <c r="F24" s="62">
        <v>3</v>
      </c>
      <c r="G24" s="62">
        <v>3</v>
      </c>
      <c r="H24" s="62">
        <v>3</v>
      </c>
      <c r="J24" s="53"/>
    </row>
    <row r="25" spans="2:10" x14ac:dyDescent="0.35">
      <c r="D25" s="38" t="s">
        <v>324</v>
      </c>
      <c r="E25" s="38" t="s">
        <v>75</v>
      </c>
      <c r="F25" s="62">
        <v>51</v>
      </c>
      <c r="G25" s="62">
        <v>60.8108</v>
      </c>
      <c r="H25" s="62">
        <v>60.8108</v>
      </c>
    </row>
    <row r="26" spans="2:10" x14ac:dyDescent="0.35">
      <c r="D26" s="38" t="s">
        <v>325</v>
      </c>
      <c r="E26" s="38" t="s">
        <v>75</v>
      </c>
      <c r="F26" s="51">
        <f>F80</f>
        <v>57.8</v>
      </c>
      <c r="G26" s="51">
        <f t="shared" ref="G26:H26" si="1">G80</f>
        <v>58.444900000000004</v>
      </c>
      <c r="H26" s="51">
        <f t="shared" si="1"/>
        <v>58.444900000000004</v>
      </c>
    </row>
    <row r="27" spans="2:10" x14ac:dyDescent="0.35">
      <c r="D27" s="37" t="s">
        <v>246</v>
      </c>
      <c r="E27" s="37" t="s">
        <v>75</v>
      </c>
      <c r="F27" s="31">
        <f>SUM(F22:F26)</f>
        <v>185.8</v>
      </c>
      <c r="G27" s="31">
        <f>SUM(G22:G26)</f>
        <v>198.09809999999999</v>
      </c>
      <c r="H27" s="31">
        <f>SUM(H22:H26)</f>
        <v>198.09809999999999</v>
      </c>
    </row>
    <row r="28" spans="2:10" x14ac:dyDescent="0.35">
      <c r="F28" s="52"/>
      <c r="G28" s="52"/>
      <c r="H28" s="52"/>
    </row>
    <row r="29" spans="2:10" x14ac:dyDescent="0.35">
      <c r="B29" s="57" t="s">
        <v>176</v>
      </c>
      <c r="C29" s="58"/>
      <c r="D29" s="57"/>
      <c r="E29" s="57"/>
      <c r="F29" s="64"/>
      <c r="G29" s="64"/>
      <c r="H29" s="64"/>
    </row>
    <row r="30" spans="2:10" x14ac:dyDescent="0.35">
      <c r="F30" s="52"/>
      <c r="G30" s="52"/>
      <c r="H30" s="52"/>
    </row>
    <row r="31" spans="2:10" x14ac:dyDescent="0.35">
      <c r="C31" s="37" t="s">
        <v>86</v>
      </c>
      <c r="D31" s="37" t="s">
        <v>87</v>
      </c>
      <c r="F31" s="52"/>
      <c r="G31" s="52"/>
      <c r="H31" s="52"/>
    </row>
    <row r="32" spans="2:10" x14ac:dyDescent="0.35">
      <c r="C32" s="62" t="s">
        <v>88</v>
      </c>
      <c r="D32" s="62" t="s">
        <v>89</v>
      </c>
      <c r="E32" s="38" t="s">
        <v>52</v>
      </c>
      <c r="F32" s="62">
        <v>3.4</v>
      </c>
      <c r="G32" s="62">
        <v>5</v>
      </c>
      <c r="H32" s="62">
        <v>5</v>
      </c>
    </row>
    <row r="33" spans="2:13" x14ac:dyDescent="0.35">
      <c r="C33" s="62" t="s">
        <v>90</v>
      </c>
      <c r="D33" s="62" t="s">
        <v>91</v>
      </c>
      <c r="E33" s="38" t="s">
        <v>52</v>
      </c>
      <c r="F33" s="62">
        <v>8</v>
      </c>
      <c r="G33" s="62">
        <v>12.4</v>
      </c>
      <c r="H33" s="62">
        <v>12.4</v>
      </c>
    </row>
    <row r="34" spans="2:13" x14ac:dyDescent="0.35">
      <c r="C34" s="62" t="s">
        <v>98</v>
      </c>
      <c r="D34" s="62" t="s">
        <v>99</v>
      </c>
      <c r="E34" s="38" t="s">
        <v>52</v>
      </c>
      <c r="F34" s="62">
        <v>6</v>
      </c>
      <c r="G34" s="62">
        <v>1.1000000000000001</v>
      </c>
      <c r="H34" s="62">
        <v>0.3</v>
      </c>
    </row>
    <row r="35" spans="2:13" x14ac:dyDescent="0.35">
      <c r="C35" s="62" t="s">
        <v>105</v>
      </c>
      <c r="D35" s="62" t="s">
        <v>106</v>
      </c>
      <c r="E35" s="38" t="s">
        <v>52</v>
      </c>
      <c r="F35" s="62">
        <v>0</v>
      </c>
      <c r="G35" s="62">
        <v>0.25</v>
      </c>
      <c r="H35" s="62">
        <v>0</v>
      </c>
    </row>
    <row r="36" spans="2:13" x14ac:dyDescent="0.35">
      <c r="C36" s="62" t="s">
        <v>143</v>
      </c>
      <c r="D36" s="62" t="s">
        <v>144</v>
      </c>
      <c r="E36" s="38" t="s">
        <v>52</v>
      </c>
      <c r="F36" s="62">
        <v>0</v>
      </c>
      <c r="G36" s="62">
        <v>0</v>
      </c>
      <c r="H36" s="62">
        <v>0</v>
      </c>
    </row>
    <row r="37" spans="2:13" x14ac:dyDescent="0.35">
      <c r="C37" s="62" t="s">
        <v>145</v>
      </c>
      <c r="D37" s="62" t="s">
        <v>146</v>
      </c>
      <c r="E37" s="38" t="s">
        <v>52</v>
      </c>
      <c r="F37" s="62">
        <v>11.36</v>
      </c>
      <c r="G37" s="62">
        <v>12</v>
      </c>
      <c r="H37" s="62">
        <v>9</v>
      </c>
    </row>
    <row r="38" spans="2:13" x14ac:dyDescent="0.35">
      <c r="C38" s="62" t="s">
        <v>147</v>
      </c>
      <c r="D38" s="62" t="s">
        <v>148</v>
      </c>
      <c r="E38" s="38" t="s">
        <v>52</v>
      </c>
      <c r="F38" s="62">
        <v>4.5</v>
      </c>
      <c r="G38" s="62">
        <v>3.5</v>
      </c>
      <c r="H38" s="62">
        <v>2</v>
      </c>
    </row>
    <row r="39" spans="2:13" x14ac:dyDescent="0.35">
      <c r="C39" s="62" t="s">
        <v>149</v>
      </c>
      <c r="D39" s="62" t="s">
        <v>150</v>
      </c>
      <c r="E39" s="38" t="s">
        <v>52</v>
      </c>
      <c r="F39" s="62">
        <v>7</v>
      </c>
      <c r="G39" s="62">
        <v>3</v>
      </c>
      <c r="H39" s="62">
        <v>3</v>
      </c>
    </row>
    <row r="40" spans="2:13" x14ac:dyDescent="0.35">
      <c r="C40" s="62" t="s">
        <v>151</v>
      </c>
      <c r="D40" s="62" t="s">
        <v>152</v>
      </c>
      <c r="E40" s="38" t="s">
        <v>52</v>
      </c>
      <c r="F40" s="62">
        <v>6.1</v>
      </c>
      <c r="G40" s="62">
        <v>3.032</v>
      </c>
      <c r="H40" s="62">
        <v>2.9039999999999999</v>
      </c>
    </row>
    <row r="41" spans="2:13" x14ac:dyDescent="0.35">
      <c r="C41" s="62" t="s">
        <v>153</v>
      </c>
      <c r="D41" s="62" t="s">
        <v>154</v>
      </c>
      <c r="E41" s="38" t="s">
        <v>52</v>
      </c>
      <c r="F41" s="62">
        <v>12</v>
      </c>
      <c r="G41" s="62">
        <v>0</v>
      </c>
      <c r="H41" s="62">
        <v>0</v>
      </c>
    </row>
    <row r="42" spans="2:13" x14ac:dyDescent="0.35">
      <c r="C42" s="62"/>
      <c r="D42" s="62" t="s">
        <v>163</v>
      </c>
      <c r="E42" s="38" t="s">
        <v>52</v>
      </c>
      <c r="F42" s="62">
        <v>0</v>
      </c>
      <c r="G42" s="62">
        <v>0</v>
      </c>
      <c r="H42" s="62">
        <v>0</v>
      </c>
    </row>
    <row r="43" spans="2:13" x14ac:dyDescent="0.35">
      <c r="D43" s="37" t="s">
        <v>247</v>
      </c>
      <c r="E43" s="37" t="s">
        <v>52</v>
      </c>
      <c r="F43" s="31">
        <f>SUM(F32:F42)</f>
        <v>58.36</v>
      </c>
      <c r="G43" s="31">
        <f t="shared" ref="G43:H43" si="2">SUM(G32:G42)</f>
        <v>40.281999999999996</v>
      </c>
      <c r="H43" s="31">
        <f t="shared" si="2"/>
        <v>34.603999999999999</v>
      </c>
    </row>
    <row r="44" spans="2:13" x14ac:dyDescent="0.35">
      <c r="F44" s="52"/>
      <c r="G44" s="52"/>
      <c r="H44" s="52"/>
    </row>
    <row r="45" spans="2:13" x14ac:dyDescent="0.35">
      <c r="B45" s="57" t="s">
        <v>178</v>
      </c>
      <c r="C45" s="58"/>
      <c r="D45" s="57"/>
      <c r="E45" s="57"/>
      <c r="F45" s="57"/>
      <c r="G45" s="57"/>
      <c r="H45" s="57"/>
    </row>
    <row r="46" spans="2:13" x14ac:dyDescent="0.35">
      <c r="F46" s="52"/>
      <c r="G46" s="52"/>
      <c r="H46" s="52"/>
    </row>
    <row r="47" spans="2:13" x14ac:dyDescent="0.35">
      <c r="D47" s="38" t="s">
        <v>166</v>
      </c>
      <c r="E47" s="38" t="s">
        <v>52</v>
      </c>
      <c r="F47" s="51">
        <f>F18</f>
        <v>24.395589329523808</v>
      </c>
      <c r="G47" s="51">
        <f>G18</f>
        <v>28.777387813053153</v>
      </c>
      <c r="H47" s="51">
        <f>H18</f>
        <v>29.738893402862878</v>
      </c>
      <c r="J47" s="36"/>
      <c r="K47" s="36"/>
      <c r="L47" s="36"/>
      <c r="M47" s="36"/>
    </row>
    <row r="48" spans="2:13" x14ac:dyDescent="0.35">
      <c r="D48" s="38" t="s">
        <v>176</v>
      </c>
      <c r="E48" s="38" t="s">
        <v>52</v>
      </c>
      <c r="F48" s="51">
        <f>F43</f>
        <v>58.36</v>
      </c>
      <c r="G48" s="51">
        <f t="shared" ref="G48:H48" si="3">G43</f>
        <v>40.281999999999996</v>
      </c>
      <c r="H48" s="51">
        <f t="shared" si="3"/>
        <v>34.603999999999999</v>
      </c>
      <c r="J48" s="36"/>
      <c r="K48" s="36"/>
      <c r="L48" s="36"/>
      <c r="M48" s="36"/>
    </row>
    <row r="49" spans="1:13" x14ac:dyDescent="0.35">
      <c r="D49" s="37" t="s">
        <v>179</v>
      </c>
      <c r="E49" s="37" t="s">
        <v>52</v>
      </c>
      <c r="F49" s="31">
        <f>SUM(F47:F48)</f>
        <v>82.755589329523815</v>
      </c>
      <c r="G49" s="31">
        <f t="shared" ref="G49:H49" si="4">SUM(G47:G48)</f>
        <v>69.059387813053149</v>
      </c>
      <c r="H49" s="31">
        <f t="shared" si="4"/>
        <v>64.34289340286287</v>
      </c>
    </row>
    <row r="50" spans="1:13" x14ac:dyDescent="0.35">
      <c r="F50" s="52"/>
      <c r="G50" s="52"/>
      <c r="H50" s="52"/>
    </row>
    <row r="51" spans="1:13" x14ac:dyDescent="0.35">
      <c r="D51" s="38" t="s">
        <v>174</v>
      </c>
      <c r="E51" s="38" t="s">
        <v>75</v>
      </c>
      <c r="F51" s="51">
        <f>F27</f>
        <v>185.8</v>
      </c>
      <c r="G51" s="51">
        <f t="shared" ref="G51:H51" si="5">G27</f>
        <v>198.09809999999999</v>
      </c>
      <c r="H51" s="51">
        <f t="shared" si="5"/>
        <v>198.09809999999999</v>
      </c>
      <c r="J51" s="36"/>
      <c r="K51" s="36"/>
      <c r="L51" s="36"/>
      <c r="M51" s="36"/>
    </row>
    <row r="52" spans="1:13" x14ac:dyDescent="0.35">
      <c r="D52" s="37" t="s">
        <v>180</v>
      </c>
      <c r="E52" s="37" t="s">
        <v>75</v>
      </c>
      <c r="F52" s="31">
        <f>SUM(F51)</f>
        <v>185.8</v>
      </c>
      <c r="G52" s="31">
        <f t="shared" ref="G52:H52" si="6">SUM(G51)</f>
        <v>198.09809999999999</v>
      </c>
      <c r="H52" s="31">
        <f t="shared" si="6"/>
        <v>198.09809999999999</v>
      </c>
    </row>
    <row r="54" spans="1:13" ht="18.5" x14ac:dyDescent="0.45">
      <c r="A54" s="49"/>
      <c r="B54" s="49" t="s">
        <v>248</v>
      </c>
      <c r="C54" s="50"/>
      <c r="D54" s="49"/>
      <c r="E54" s="49"/>
      <c r="F54" s="49"/>
      <c r="G54" s="49"/>
      <c r="H54" s="49"/>
      <c r="J54" s="36"/>
      <c r="K54" s="36"/>
      <c r="L54" s="36"/>
      <c r="M54" s="36"/>
    </row>
    <row r="56" spans="1:13" x14ac:dyDescent="0.35">
      <c r="B56" s="57" t="s">
        <v>249</v>
      </c>
      <c r="C56" s="58"/>
      <c r="D56" s="57"/>
      <c r="E56" s="57"/>
      <c r="F56" s="64"/>
      <c r="G56" s="64"/>
      <c r="H56" s="64"/>
    </row>
    <row r="58" spans="1:13" x14ac:dyDescent="0.35">
      <c r="A58" s="38" t="s">
        <v>250</v>
      </c>
      <c r="D58" s="38" t="s">
        <v>250</v>
      </c>
      <c r="E58" s="38" t="s">
        <v>52</v>
      </c>
      <c r="F58" s="62">
        <v>5.0000000400000006</v>
      </c>
      <c r="G58" s="62">
        <v>3</v>
      </c>
      <c r="H58" s="62">
        <v>3.09</v>
      </c>
      <c r="J58" s="53"/>
    </row>
    <row r="59" spans="1:13" x14ac:dyDescent="0.35">
      <c r="A59" s="38" t="s">
        <v>251</v>
      </c>
      <c r="D59" s="38" t="s">
        <v>251</v>
      </c>
      <c r="E59" s="38" t="s">
        <v>52</v>
      </c>
      <c r="F59" s="62">
        <v>1.4666122800000001</v>
      </c>
      <c r="G59" s="62">
        <v>0.69471119447137508</v>
      </c>
      <c r="H59" s="62">
        <v>0.72678358177841884</v>
      </c>
    </row>
    <row r="60" spans="1:13" x14ac:dyDescent="0.35">
      <c r="A60" s="38" t="s">
        <v>252</v>
      </c>
      <c r="D60" s="38" t="s">
        <v>252</v>
      </c>
      <c r="E60" s="38" t="s">
        <v>52</v>
      </c>
      <c r="F60" s="62">
        <v>1.8218395199999995</v>
      </c>
      <c r="G60" s="62">
        <v>1.5871846474473597</v>
      </c>
      <c r="H60" s="62">
        <v>1.6666514277496569</v>
      </c>
    </row>
    <row r="61" spans="1:13" x14ac:dyDescent="0.35">
      <c r="A61" s="38" t="s">
        <v>253</v>
      </c>
      <c r="D61" s="38" t="s">
        <v>253</v>
      </c>
      <c r="E61" s="38" t="s">
        <v>52</v>
      </c>
      <c r="F61" s="62">
        <v>0</v>
      </c>
      <c r="G61" s="62">
        <v>0</v>
      </c>
      <c r="H61" s="62">
        <v>0</v>
      </c>
    </row>
    <row r="62" spans="1:13" x14ac:dyDescent="0.35">
      <c r="A62" s="38" t="s">
        <v>254</v>
      </c>
      <c r="D62" s="38" t="s">
        <v>254</v>
      </c>
      <c r="E62" s="38" t="s">
        <v>52</v>
      </c>
      <c r="F62" s="62">
        <v>0</v>
      </c>
      <c r="G62" s="62">
        <v>0</v>
      </c>
      <c r="H62" s="62">
        <v>0</v>
      </c>
    </row>
    <row r="63" spans="1:13" x14ac:dyDescent="0.35">
      <c r="A63" s="38" t="s">
        <v>255</v>
      </c>
      <c r="D63" s="38" t="s">
        <v>255</v>
      </c>
      <c r="E63" s="38" t="s">
        <v>52</v>
      </c>
      <c r="F63" s="62">
        <v>0</v>
      </c>
      <c r="G63" s="62">
        <v>0</v>
      </c>
      <c r="H63" s="62">
        <v>0</v>
      </c>
    </row>
    <row r="64" spans="1:13" x14ac:dyDescent="0.35">
      <c r="A64" s="38" t="s">
        <v>256</v>
      </c>
      <c r="D64" s="38" t="s">
        <v>256</v>
      </c>
      <c r="E64" s="38" t="s">
        <v>52</v>
      </c>
      <c r="F64" s="62">
        <v>1.07754876</v>
      </c>
      <c r="G64" s="62">
        <v>0.71881944378003015</v>
      </c>
      <c r="H64" s="62">
        <v>0.75336369763611233</v>
      </c>
    </row>
    <row r="65" spans="1:10" x14ac:dyDescent="0.35">
      <c r="A65" s="38" t="s">
        <v>65</v>
      </c>
      <c r="D65" s="38" t="s">
        <v>65</v>
      </c>
      <c r="E65" s="38" t="s">
        <v>52</v>
      </c>
      <c r="F65" s="62">
        <v>0.65383656000000001</v>
      </c>
      <c r="G65" s="62">
        <v>0.90709361865433502</v>
      </c>
      <c r="H65" s="62">
        <v>0.95079182189664024</v>
      </c>
    </row>
    <row r="66" spans="1:10" x14ac:dyDescent="0.35">
      <c r="A66" s="38" t="s">
        <v>257</v>
      </c>
      <c r="D66" s="38" t="s">
        <v>257</v>
      </c>
      <c r="E66" s="38" t="s">
        <v>52</v>
      </c>
      <c r="F66" s="62">
        <v>0.13603140000000019</v>
      </c>
      <c r="G66" s="62">
        <v>0.1798270818593396</v>
      </c>
      <c r="H66" s="62">
        <v>0.18721627730819437</v>
      </c>
    </row>
    <row r="67" spans="1:10" x14ac:dyDescent="0.35">
      <c r="D67" s="37" t="s">
        <v>258</v>
      </c>
      <c r="E67" s="37" t="s">
        <v>52</v>
      </c>
      <c r="F67" s="31">
        <f>SUM(F58:F66)</f>
        <v>10.15586856</v>
      </c>
      <c r="G67" s="31">
        <f>SUM(G58:G66)</f>
        <v>7.0876359862124394</v>
      </c>
      <c r="H67" s="31">
        <f>SUM(H58:H66)</f>
        <v>7.3748068063690235</v>
      </c>
    </row>
    <row r="69" spans="1:10" x14ac:dyDescent="0.35">
      <c r="B69" s="57" t="s">
        <v>259</v>
      </c>
      <c r="C69" s="58"/>
      <c r="D69" s="57"/>
      <c r="E69" s="57"/>
      <c r="F69" s="64"/>
      <c r="G69" s="64"/>
      <c r="H69" s="64"/>
    </row>
    <row r="71" spans="1:10" x14ac:dyDescent="0.35">
      <c r="A71" s="38" t="s">
        <v>250</v>
      </c>
      <c r="D71" s="38" t="s">
        <v>250</v>
      </c>
      <c r="E71" s="38" t="s">
        <v>75</v>
      </c>
      <c r="F71" s="62">
        <v>0</v>
      </c>
      <c r="G71" s="62">
        <v>0</v>
      </c>
      <c r="H71" s="62">
        <v>0</v>
      </c>
      <c r="J71" s="53"/>
    </row>
    <row r="72" spans="1:10" x14ac:dyDescent="0.35">
      <c r="A72" s="38" t="s">
        <v>251</v>
      </c>
      <c r="D72" s="38" t="s">
        <v>251</v>
      </c>
      <c r="E72" s="38" t="s">
        <v>75</v>
      </c>
      <c r="F72" s="62">
        <v>7</v>
      </c>
      <c r="G72" s="62">
        <v>5</v>
      </c>
      <c r="H72" s="62">
        <v>5</v>
      </c>
    </row>
    <row r="73" spans="1:10" x14ac:dyDescent="0.35">
      <c r="A73" s="38" t="s">
        <v>252</v>
      </c>
      <c r="D73" s="38" t="s">
        <v>252</v>
      </c>
      <c r="E73" s="38" t="s">
        <v>75</v>
      </c>
      <c r="F73" s="62">
        <v>18.8</v>
      </c>
      <c r="G73" s="62">
        <v>18.634900000000002</v>
      </c>
      <c r="H73" s="62">
        <v>18.634900000000002</v>
      </c>
    </row>
    <row r="74" spans="1:10" x14ac:dyDescent="0.35">
      <c r="A74" s="38" t="s">
        <v>253</v>
      </c>
      <c r="D74" s="38" t="s">
        <v>253</v>
      </c>
      <c r="E74" s="38" t="s">
        <v>75</v>
      </c>
      <c r="F74" s="62">
        <v>0</v>
      </c>
      <c r="G74" s="62">
        <v>0</v>
      </c>
      <c r="H74" s="62">
        <v>0</v>
      </c>
    </row>
    <row r="75" spans="1:10" x14ac:dyDescent="0.35">
      <c r="A75" s="38" t="s">
        <v>254</v>
      </c>
      <c r="D75" s="38" t="s">
        <v>254</v>
      </c>
      <c r="E75" s="38" t="s">
        <v>75</v>
      </c>
      <c r="F75" s="62">
        <v>0</v>
      </c>
      <c r="G75" s="62">
        <v>0</v>
      </c>
      <c r="H75" s="62">
        <v>0</v>
      </c>
    </row>
    <row r="76" spans="1:10" x14ac:dyDescent="0.35">
      <c r="A76" s="38" t="s">
        <v>255</v>
      </c>
      <c r="D76" s="38" t="s">
        <v>255</v>
      </c>
      <c r="E76" s="38" t="s">
        <v>75</v>
      </c>
      <c r="F76" s="62">
        <v>0</v>
      </c>
      <c r="G76" s="62">
        <v>0</v>
      </c>
      <c r="H76" s="62">
        <v>0</v>
      </c>
    </row>
    <row r="77" spans="1:10" x14ac:dyDescent="0.35">
      <c r="A77" s="38" t="s">
        <v>256</v>
      </c>
      <c r="D77" s="38" t="s">
        <v>256</v>
      </c>
      <c r="E77" s="38" t="s">
        <v>75</v>
      </c>
      <c r="F77" s="62">
        <v>11</v>
      </c>
      <c r="G77" s="62">
        <v>12</v>
      </c>
      <c r="H77" s="62">
        <v>12</v>
      </c>
    </row>
    <row r="78" spans="1:10" x14ac:dyDescent="0.35">
      <c r="A78" s="38" t="s">
        <v>65</v>
      </c>
      <c r="D78" s="38" t="s">
        <v>65</v>
      </c>
      <c r="E78" s="38" t="s">
        <v>75</v>
      </c>
      <c r="F78" s="62">
        <v>6</v>
      </c>
      <c r="G78" s="62">
        <v>8.81</v>
      </c>
      <c r="H78" s="62">
        <v>8.81</v>
      </c>
    </row>
    <row r="79" spans="1:10" x14ac:dyDescent="0.35">
      <c r="A79" s="38" t="s">
        <v>257</v>
      </c>
      <c r="D79" s="38" t="s">
        <v>257</v>
      </c>
      <c r="E79" s="38" t="s">
        <v>75</v>
      </c>
      <c r="F79" s="62">
        <v>15</v>
      </c>
      <c r="G79" s="62">
        <v>14</v>
      </c>
      <c r="H79" s="62">
        <v>14</v>
      </c>
    </row>
    <row r="80" spans="1:10" x14ac:dyDescent="0.35">
      <c r="D80" s="37" t="s">
        <v>260</v>
      </c>
      <c r="E80" s="37" t="s">
        <v>75</v>
      </c>
      <c r="F80" s="31">
        <f>SUM(F71:F79)</f>
        <v>57.8</v>
      </c>
      <c r="G80" s="31">
        <f t="shared" ref="G80:H80" si="7">SUM(G71:G79)</f>
        <v>58.444900000000004</v>
      </c>
      <c r="H80" s="31">
        <f t="shared" si="7"/>
        <v>58.444900000000004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DF49-C5EE-4F73-AC19-A2BF1A401724}">
  <sheetPr>
    <tabColor rgb="FFF4B084"/>
  </sheetPr>
  <dimension ref="A1:M104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2" width="10.25" style="38"/>
    <col min="13" max="13" width="10.5" style="38" customWidth="1"/>
    <col min="14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Contents!D27</f>
        <v>4.2 Corporate Functions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261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9" t="s">
        <v>166</v>
      </c>
      <c r="C11" s="60"/>
      <c r="D11" s="61"/>
      <c r="E11" s="61"/>
      <c r="F11" s="61"/>
      <c r="G11" s="61"/>
      <c r="H11" s="61"/>
    </row>
    <row r="13" spans="1:10" x14ac:dyDescent="0.35">
      <c r="D13" s="38" t="s">
        <v>262</v>
      </c>
      <c r="E13" s="38" t="s">
        <v>52</v>
      </c>
      <c r="F13" s="62">
        <v>3.2079865200000004</v>
      </c>
      <c r="G13" s="62">
        <v>3.1853338124000001</v>
      </c>
      <c r="H13" s="62">
        <v>3.3597560055180007</v>
      </c>
    </row>
    <row r="14" spans="1:10" x14ac:dyDescent="0.35">
      <c r="D14" s="38" t="s">
        <v>263</v>
      </c>
      <c r="E14" s="38" t="s">
        <v>52</v>
      </c>
      <c r="F14" s="62">
        <v>1.2394803600000004</v>
      </c>
      <c r="G14" s="62">
        <v>0.94127473519451055</v>
      </c>
      <c r="H14" s="62">
        <v>0.98642752124173749</v>
      </c>
    </row>
    <row r="15" spans="1:10" x14ac:dyDescent="0.35">
      <c r="D15" s="38" t="s">
        <v>264</v>
      </c>
      <c r="E15" s="38" t="s">
        <v>52</v>
      </c>
      <c r="F15" s="62">
        <v>7.2053419200000004</v>
      </c>
      <c r="G15" s="62">
        <v>4.1773729996999993</v>
      </c>
      <c r="H15" s="62">
        <v>4.2781093277710003</v>
      </c>
    </row>
    <row r="16" spans="1:10" x14ac:dyDescent="0.35">
      <c r="D16" s="38" t="s">
        <v>265</v>
      </c>
      <c r="E16" s="38" t="s">
        <v>52</v>
      </c>
      <c r="F16" s="51">
        <f>F69</f>
        <v>22.201836239999999</v>
      </c>
      <c r="G16" s="51">
        <f t="shared" ref="G16:H16" si="0">G69</f>
        <v>25.3139005998</v>
      </c>
      <c r="H16" s="51">
        <f t="shared" si="0"/>
        <v>26.490026415997001</v>
      </c>
    </row>
    <row r="17" spans="2:8" x14ac:dyDescent="0.35">
      <c r="D17" s="38" t="s">
        <v>266</v>
      </c>
      <c r="E17" s="38" t="s">
        <v>52</v>
      </c>
      <c r="F17" s="62">
        <v>5.7519223200000003</v>
      </c>
      <c r="G17" s="62">
        <v>5.3548197268000006</v>
      </c>
      <c r="H17" s="62">
        <v>5.6208598025340004</v>
      </c>
    </row>
    <row r="18" spans="2:8" x14ac:dyDescent="0.35">
      <c r="D18" s="38" t="s">
        <v>267</v>
      </c>
      <c r="E18" s="38" t="s">
        <v>52</v>
      </c>
      <c r="F18" s="51">
        <f>F93</f>
        <v>9.3545044900000018</v>
      </c>
      <c r="G18" s="51">
        <f t="shared" ref="G18:H18" si="1">G93</f>
        <v>15.525118632227979</v>
      </c>
      <c r="H18" s="51">
        <f t="shared" si="1"/>
        <v>13.232296682455834</v>
      </c>
    </row>
    <row r="19" spans="2:8" x14ac:dyDescent="0.35">
      <c r="D19" s="38" t="s">
        <v>326</v>
      </c>
      <c r="E19" s="38" t="s">
        <v>52</v>
      </c>
      <c r="F19" s="62">
        <v>4.7279673399999993</v>
      </c>
      <c r="G19" s="62">
        <v>5.574107775855059</v>
      </c>
      <c r="H19" s="62">
        <v>6.5492398355821786</v>
      </c>
    </row>
    <row r="20" spans="2:8" x14ac:dyDescent="0.35">
      <c r="D20" s="38" t="s">
        <v>155</v>
      </c>
      <c r="E20" s="38" t="s">
        <v>52</v>
      </c>
      <c r="F20" s="62">
        <v>14.629075480000001</v>
      </c>
      <c r="G20" s="62">
        <v>18.864407632599999</v>
      </c>
      <c r="H20" s="62">
        <v>19.478644539864998</v>
      </c>
    </row>
    <row r="21" spans="2:8" x14ac:dyDescent="0.35">
      <c r="D21" s="38" t="s">
        <v>268</v>
      </c>
      <c r="E21" s="38" t="s">
        <v>52</v>
      </c>
      <c r="F21" s="62">
        <v>1.3288744800000001</v>
      </c>
      <c r="G21" s="62">
        <v>1.2599312272000001</v>
      </c>
      <c r="H21" s="62">
        <v>1.4046918100400003</v>
      </c>
    </row>
    <row r="22" spans="2:8" x14ac:dyDescent="0.35">
      <c r="D22" s="38" t="s">
        <v>269</v>
      </c>
      <c r="E22" s="38" t="s">
        <v>52</v>
      </c>
      <c r="F22" s="62">
        <v>2.0535919200000001</v>
      </c>
      <c r="G22" s="62">
        <v>1.6061087770000002</v>
      </c>
      <c r="H22" s="62">
        <v>1.6825930706959999</v>
      </c>
    </row>
    <row r="23" spans="2:8" x14ac:dyDescent="0.35">
      <c r="D23" s="38" t="s">
        <v>270</v>
      </c>
      <c r="E23" s="38" t="s">
        <v>52</v>
      </c>
      <c r="F23" s="62">
        <v>3.1614777600000008</v>
      </c>
      <c r="G23" s="62">
        <v>4.9361208372999998</v>
      </c>
      <c r="H23" s="62">
        <v>5.0379693302830013</v>
      </c>
    </row>
    <row r="24" spans="2:8" x14ac:dyDescent="0.35">
      <c r="D24" s="37" t="s">
        <v>271</v>
      </c>
      <c r="E24" s="37" t="s">
        <v>52</v>
      </c>
      <c r="F24" s="31">
        <f>SUM(F13:F23)</f>
        <v>74.862058829999995</v>
      </c>
      <c r="G24" s="31">
        <f>SUM(G13:G23)</f>
        <v>86.738496756077552</v>
      </c>
      <c r="H24" s="31">
        <f>SUM(H13:H23)</f>
        <v>88.120614341983753</v>
      </c>
    </row>
    <row r="25" spans="2:8" x14ac:dyDescent="0.35">
      <c r="F25" s="52"/>
      <c r="G25" s="52"/>
      <c r="H25" s="52"/>
    </row>
    <row r="26" spans="2:8" x14ac:dyDescent="0.35">
      <c r="B26" s="59" t="s">
        <v>174</v>
      </c>
      <c r="C26" s="60"/>
      <c r="D26" s="61"/>
      <c r="E26" s="61"/>
      <c r="F26" s="70"/>
      <c r="G26" s="70"/>
      <c r="H26" s="70"/>
    </row>
    <row r="27" spans="2:8" x14ac:dyDescent="0.35">
      <c r="F27" s="52"/>
      <c r="G27" s="52"/>
      <c r="H27" s="52"/>
    </row>
    <row r="28" spans="2:8" x14ac:dyDescent="0.35">
      <c r="D28" s="38" t="s">
        <v>262</v>
      </c>
      <c r="E28" s="38" t="s">
        <v>75</v>
      </c>
      <c r="F28" s="62">
        <v>27</v>
      </c>
      <c r="G28" s="62">
        <v>25.231500000000004</v>
      </c>
      <c r="H28" s="62">
        <v>25.231500000000004</v>
      </c>
    </row>
    <row r="29" spans="2:8" x14ac:dyDescent="0.35">
      <c r="D29" s="38" t="s">
        <v>263</v>
      </c>
      <c r="E29" s="38" t="s">
        <v>75</v>
      </c>
      <c r="F29" s="62">
        <v>10</v>
      </c>
      <c r="G29" s="62">
        <v>8.9189000000000007</v>
      </c>
      <c r="H29" s="62">
        <v>8.9189000000000007</v>
      </c>
    </row>
    <row r="30" spans="2:8" x14ac:dyDescent="0.35">
      <c r="D30" s="38" t="s">
        <v>264</v>
      </c>
      <c r="E30" s="38" t="s">
        <v>75</v>
      </c>
      <c r="F30" s="62">
        <v>38</v>
      </c>
      <c r="G30" s="62">
        <v>34.54</v>
      </c>
      <c r="H30" s="62">
        <v>34.54</v>
      </c>
    </row>
    <row r="31" spans="2:8" x14ac:dyDescent="0.35">
      <c r="D31" s="38" t="s">
        <v>265</v>
      </c>
      <c r="E31" s="38" t="s">
        <v>75</v>
      </c>
      <c r="F31" s="51">
        <f>F80</f>
        <v>139.9</v>
      </c>
      <c r="G31" s="51">
        <f t="shared" ref="G31:H31" si="2">G80</f>
        <v>158.31830400000001</v>
      </c>
      <c r="H31" s="51">
        <f t="shared" si="2"/>
        <v>158.31830400000001</v>
      </c>
    </row>
    <row r="32" spans="2:8" x14ac:dyDescent="0.35">
      <c r="D32" s="38" t="s">
        <v>266</v>
      </c>
      <c r="E32" s="38" t="s">
        <v>75</v>
      </c>
      <c r="F32" s="62">
        <v>24.1</v>
      </c>
      <c r="G32" s="62">
        <v>30.5716</v>
      </c>
      <c r="H32" s="62">
        <v>30.5716</v>
      </c>
    </row>
    <row r="33" spans="2:8" x14ac:dyDescent="0.35">
      <c r="D33" s="38" t="s">
        <v>267</v>
      </c>
      <c r="E33" s="38" t="s">
        <v>75</v>
      </c>
      <c r="F33" s="51">
        <f>F104</f>
        <v>71.099999999999994</v>
      </c>
      <c r="G33" s="51">
        <f t="shared" ref="G33:H33" si="3">G104</f>
        <v>75.448599999999999</v>
      </c>
      <c r="H33" s="51">
        <f t="shared" si="3"/>
        <v>75.448599999999999</v>
      </c>
    </row>
    <row r="34" spans="2:8" x14ac:dyDescent="0.35">
      <c r="D34" s="38" t="s">
        <v>326</v>
      </c>
      <c r="E34" s="38" t="s">
        <v>75</v>
      </c>
      <c r="F34" s="62">
        <v>105</v>
      </c>
      <c r="G34" s="62">
        <v>118</v>
      </c>
      <c r="H34" s="62">
        <v>118</v>
      </c>
    </row>
    <row r="35" spans="2:8" x14ac:dyDescent="0.35">
      <c r="D35" s="38" t="s">
        <v>155</v>
      </c>
      <c r="E35" s="38" t="s">
        <v>75</v>
      </c>
      <c r="F35" s="62">
        <v>6</v>
      </c>
      <c r="G35" s="62">
        <v>8</v>
      </c>
      <c r="H35" s="62">
        <v>8</v>
      </c>
    </row>
    <row r="36" spans="2:8" x14ac:dyDescent="0.35">
      <c r="D36" s="38" t="s">
        <v>268</v>
      </c>
      <c r="E36" s="38" t="s">
        <v>75</v>
      </c>
      <c r="F36" s="62">
        <v>12</v>
      </c>
      <c r="G36" s="62">
        <v>9</v>
      </c>
      <c r="H36" s="62">
        <v>9</v>
      </c>
    </row>
    <row r="37" spans="2:8" x14ac:dyDescent="0.35">
      <c r="D37" s="38" t="s">
        <v>269</v>
      </c>
      <c r="E37" s="38" t="s">
        <v>75</v>
      </c>
      <c r="F37" s="62">
        <v>20</v>
      </c>
      <c r="G37" s="62">
        <v>14.164800000000001</v>
      </c>
      <c r="H37" s="62">
        <v>14.164800000000001</v>
      </c>
    </row>
    <row r="38" spans="2:8" x14ac:dyDescent="0.35">
      <c r="D38" s="38" t="s">
        <v>270</v>
      </c>
      <c r="E38" s="38" t="s">
        <v>75</v>
      </c>
      <c r="F38" s="62">
        <v>3</v>
      </c>
      <c r="G38" s="62">
        <v>5.45</v>
      </c>
      <c r="H38" s="62">
        <v>5.45</v>
      </c>
    </row>
    <row r="39" spans="2:8" x14ac:dyDescent="0.35">
      <c r="D39" s="37" t="s">
        <v>272</v>
      </c>
      <c r="E39" s="37" t="s">
        <v>75</v>
      </c>
      <c r="F39" s="31">
        <f>SUM(F28:F38)</f>
        <v>456.1</v>
      </c>
      <c r="G39" s="31">
        <f>SUM(G28:G38)</f>
        <v>487.64370400000001</v>
      </c>
      <c r="H39" s="31">
        <f>SUM(H28:H38)</f>
        <v>487.64370400000001</v>
      </c>
    </row>
    <row r="40" spans="2:8" x14ac:dyDescent="0.35">
      <c r="F40" s="52"/>
      <c r="G40" s="52"/>
      <c r="H40" s="52"/>
    </row>
    <row r="41" spans="2:8" x14ac:dyDescent="0.35">
      <c r="B41" s="59" t="s">
        <v>176</v>
      </c>
      <c r="C41" s="60"/>
      <c r="D41" s="61"/>
      <c r="E41" s="61"/>
      <c r="F41" s="70"/>
      <c r="G41" s="70"/>
      <c r="H41" s="70"/>
    </row>
    <row r="42" spans="2:8" x14ac:dyDescent="0.35">
      <c r="F42" s="52"/>
      <c r="G42" s="52"/>
      <c r="H42" s="52"/>
    </row>
    <row r="43" spans="2:8" x14ac:dyDescent="0.35">
      <c r="C43" s="37" t="s">
        <v>86</v>
      </c>
      <c r="D43" s="37" t="s">
        <v>87</v>
      </c>
      <c r="F43" s="52"/>
      <c r="G43" s="52"/>
      <c r="H43" s="52"/>
    </row>
    <row r="44" spans="2:8" x14ac:dyDescent="0.35">
      <c r="C44" s="62" t="s">
        <v>94</v>
      </c>
      <c r="D44" s="62" t="s">
        <v>95</v>
      </c>
      <c r="E44" s="38" t="s">
        <v>52</v>
      </c>
      <c r="F44" s="62">
        <v>5</v>
      </c>
      <c r="G44" s="62">
        <v>4.125</v>
      </c>
      <c r="H44" s="62">
        <v>3.9</v>
      </c>
    </row>
    <row r="45" spans="2:8" x14ac:dyDescent="0.35">
      <c r="C45" s="62" t="s">
        <v>96</v>
      </c>
      <c r="D45" s="62" t="s">
        <v>97</v>
      </c>
      <c r="E45" s="38" t="s">
        <v>52</v>
      </c>
      <c r="F45" s="62">
        <v>0</v>
      </c>
      <c r="G45" s="62">
        <v>0.75</v>
      </c>
      <c r="H45" s="62">
        <v>0.75</v>
      </c>
    </row>
    <row r="46" spans="2:8" x14ac:dyDescent="0.35">
      <c r="C46" s="62" t="s">
        <v>155</v>
      </c>
      <c r="D46" s="62" t="s">
        <v>156</v>
      </c>
      <c r="E46" s="38" t="s">
        <v>52</v>
      </c>
      <c r="F46" s="62">
        <v>13.3</v>
      </c>
      <c r="G46" s="62">
        <v>23.1</v>
      </c>
      <c r="H46" s="62">
        <v>18.899999999999999</v>
      </c>
    </row>
    <row r="47" spans="2:8" x14ac:dyDescent="0.35">
      <c r="D47" s="37" t="s">
        <v>273</v>
      </c>
      <c r="E47" s="37" t="s">
        <v>52</v>
      </c>
      <c r="F47" s="31">
        <f>SUM(F44:F46)</f>
        <v>18.3</v>
      </c>
      <c r="G47" s="31">
        <f>SUM(G44:G46)</f>
        <v>27.975000000000001</v>
      </c>
      <c r="H47" s="31">
        <f>SUM(H44:H46)</f>
        <v>23.549999999999997</v>
      </c>
    </row>
    <row r="48" spans="2:8" x14ac:dyDescent="0.35">
      <c r="F48" s="52"/>
      <c r="G48" s="52"/>
      <c r="H48" s="52"/>
    </row>
    <row r="49" spans="1:13" x14ac:dyDescent="0.35">
      <c r="B49" s="57" t="s">
        <v>178</v>
      </c>
      <c r="C49" s="58"/>
      <c r="D49" s="57"/>
      <c r="E49" s="57"/>
      <c r="F49" s="57"/>
      <c r="G49" s="57"/>
      <c r="H49" s="57"/>
    </row>
    <row r="50" spans="1:13" x14ac:dyDescent="0.35">
      <c r="F50" s="52"/>
      <c r="G50" s="52"/>
      <c r="H50" s="52"/>
      <c r="J50" s="36"/>
      <c r="K50" s="36"/>
      <c r="L50" s="36"/>
      <c r="M50" s="36"/>
    </row>
    <row r="51" spans="1:13" x14ac:dyDescent="0.35">
      <c r="D51" s="38" t="s">
        <v>166</v>
      </c>
      <c r="E51" s="38" t="s">
        <v>52</v>
      </c>
      <c r="F51" s="51">
        <f>F24</f>
        <v>74.862058829999995</v>
      </c>
      <c r="G51" s="51">
        <f>G24</f>
        <v>86.738496756077552</v>
      </c>
      <c r="H51" s="51">
        <f>H24</f>
        <v>88.120614341983753</v>
      </c>
      <c r="J51" s="36"/>
      <c r="K51" s="36"/>
      <c r="L51" s="36"/>
      <c r="M51" s="36"/>
    </row>
    <row r="52" spans="1:13" x14ac:dyDescent="0.35">
      <c r="D52" s="38" t="s">
        <v>176</v>
      </c>
      <c r="E52" s="38" t="s">
        <v>52</v>
      </c>
      <c r="F52" s="51">
        <f>F47</f>
        <v>18.3</v>
      </c>
      <c r="G52" s="51">
        <f t="shared" ref="G52:H52" si="4">G47</f>
        <v>27.975000000000001</v>
      </c>
      <c r="H52" s="51">
        <f t="shared" si="4"/>
        <v>23.549999999999997</v>
      </c>
    </row>
    <row r="53" spans="1:13" x14ac:dyDescent="0.35">
      <c r="D53" s="37" t="s">
        <v>179</v>
      </c>
      <c r="E53" s="37" t="s">
        <v>52</v>
      </c>
      <c r="F53" s="31">
        <f>SUM(F51:F52)</f>
        <v>93.162058829999992</v>
      </c>
      <c r="G53" s="31">
        <f t="shared" ref="G53:H53" si="5">SUM(G51:G52)</f>
        <v>114.71349675607755</v>
      </c>
      <c r="H53" s="31">
        <f t="shared" si="5"/>
        <v>111.67061434198375</v>
      </c>
    </row>
    <row r="54" spans="1:13" x14ac:dyDescent="0.35">
      <c r="F54" s="52"/>
      <c r="G54" s="52"/>
      <c r="H54" s="52"/>
      <c r="J54" s="36"/>
      <c r="K54" s="36"/>
      <c r="L54" s="36"/>
      <c r="M54" s="36"/>
    </row>
    <row r="55" spans="1:13" x14ac:dyDescent="0.35">
      <c r="D55" s="38" t="s">
        <v>174</v>
      </c>
      <c r="E55" s="38" t="s">
        <v>75</v>
      </c>
      <c r="F55" s="51">
        <f>F39</f>
        <v>456.1</v>
      </c>
      <c r="G55" s="51">
        <f>G39</f>
        <v>487.64370400000001</v>
      </c>
      <c r="H55" s="51">
        <f>H39</f>
        <v>487.64370400000001</v>
      </c>
    </row>
    <row r="56" spans="1:13" x14ac:dyDescent="0.35">
      <c r="D56" s="37" t="s">
        <v>180</v>
      </c>
      <c r="E56" s="37" t="s">
        <v>75</v>
      </c>
      <c r="F56" s="31">
        <f>SUM(F55)</f>
        <v>456.1</v>
      </c>
      <c r="G56" s="31">
        <f t="shared" ref="G56:H56" si="6">SUM(G55)</f>
        <v>487.64370400000001</v>
      </c>
      <c r="H56" s="31">
        <f t="shared" si="6"/>
        <v>487.64370400000001</v>
      </c>
    </row>
    <row r="57" spans="1:13" x14ac:dyDescent="0.35">
      <c r="J57" s="36"/>
      <c r="K57" s="36"/>
      <c r="L57" s="36"/>
      <c r="M57" s="36"/>
    </row>
    <row r="58" spans="1:13" ht="18.5" x14ac:dyDescent="0.45">
      <c r="A58" s="49"/>
      <c r="B58" s="49" t="s">
        <v>274</v>
      </c>
      <c r="C58" s="50"/>
      <c r="D58" s="49"/>
      <c r="E58" s="49"/>
      <c r="F58" s="49"/>
      <c r="G58" s="49"/>
      <c r="H58" s="49"/>
    </row>
    <row r="60" spans="1:13" x14ac:dyDescent="0.35">
      <c r="B60" s="59" t="s">
        <v>275</v>
      </c>
      <c r="C60" s="60"/>
      <c r="D60" s="61"/>
      <c r="E60" s="61"/>
      <c r="F60" s="70"/>
      <c r="G60" s="70"/>
      <c r="H60" s="70"/>
    </row>
    <row r="62" spans="1:13" x14ac:dyDescent="0.35">
      <c r="D62" s="38" t="s">
        <v>276</v>
      </c>
      <c r="E62" s="38" t="s">
        <v>52</v>
      </c>
      <c r="F62" s="62">
        <v>3.8048636399999998</v>
      </c>
      <c r="G62" s="62">
        <v>4.0378328155000007</v>
      </c>
      <c r="H62" s="62">
        <v>4.2356726698139999</v>
      </c>
      <c r="M62" s="52"/>
    </row>
    <row r="63" spans="1:13" x14ac:dyDescent="0.35">
      <c r="D63" s="38" t="s">
        <v>277</v>
      </c>
      <c r="E63" s="38" t="s">
        <v>52</v>
      </c>
      <c r="F63" s="62">
        <v>2.5307842799999998</v>
      </c>
      <c r="G63" s="62">
        <v>2.2599999999999998</v>
      </c>
      <c r="H63" s="62">
        <v>2.25345</v>
      </c>
      <c r="M63" s="52"/>
    </row>
    <row r="64" spans="1:13" x14ac:dyDescent="0.35">
      <c r="D64" s="38" t="s">
        <v>278</v>
      </c>
      <c r="E64" s="38" t="s">
        <v>52</v>
      </c>
      <c r="F64" s="62">
        <v>2.7662405999999997</v>
      </c>
      <c r="G64" s="62">
        <v>2.8566172551000002</v>
      </c>
      <c r="H64" s="62">
        <v>3.0175380240480005</v>
      </c>
      <c r="M64" s="52"/>
    </row>
    <row r="65" spans="2:13" x14ac:dyDescent="0.35">
      <c r="D65" s="38" t="s">
        <v>279</v>
      </c>
      <c r="E65" s="38" t="s">
        <v>52</v>
      </c>
      <c r="F65" s="62">
        <v>6.8231577599999991</v>
      </c>
      <c r="G65" s="62">
        <v>7.5482953120999996</v>
      </c>
      <c r="H65" s="62">
        <v>7.9827528743189999</v>
      </c>
      <c r="J65" s="71"/>
      <c r="M65" s="52"/>
    </row>
    <row r="66" spans="2:13" x14ac:dyDescent="0.35">
      <c r="D66" s="38" t="s">
        <v>280</v>
      </c>
      <c r="E66" s="38" t="s">
        <v>52</v>
      </c>
      <c r="F66" s="62">
        <v>2.5324351200000002</v>
      </c>
      <c r="G66" s="62">
        <v>1.7725333033999999</v>
      </c>
      <c r="H66" s="62">
        <v>1.862342885548</v>
      </c>
      <c r="M66" s="52"/>
    </row>
    <row r="67" spans="2:13" x14ac:dyDescent="0.35">
      <c r="D67" s="38" t="s">
        <v>281</v>
      </c>
      <c r="E67" s="38" t="s">
        <v>52</v>
      </c>
      <c r="F67" s="62">
        <v>3.7443548399999989</v>
      </c>
      <c r="G67" s="62">
        <v>6.8386219136999999</v>
      </c>
      <c r="H67" s="62">
        <v>7.1382699622679997</v>
      </c>
      <c r="J67" s="53"/>
      <c r="M67" s="52"/>
    </row>
    <row r="68" spans="2:13" hidden="1" x14ac:dyDescent="0.35">
      <c r="D68" s="38" t="s">
        <v>282</v>
      </c>
      <c r="E68" s="38" t="s">
        <v>52</v>
      </c>
      <c r="F68" s="62">
        <v>0</v>
      </c>
      <c r="G68" s="62">
        <v>0</v>
      </c>
      <c r="H68" s="62">
        <v>0</v>
      </c>
      <c r="J68" s="53"/>
      <c r="M68" s="52"/>
    </row>
    <row r="69" spans="2:13" x14ac:dyDescent="0.35">
      <c r="D69" s="37" t="s">
        <v>283</v>
      </c>
      <c r="E69" s="37" t="s">
        <v>52</v>
      </c>
      <c r="F69" s="31">
        <f>SUM(F62:F68)</f>
        <v>22.201836239999999</v>
      </c>
      <c r="G69" s="31">
        <f>SUM(G62:G68)</f>
        <v>25.3139005998</v>
      </c>
      <c r="H69" s="31">
        <f>SUM(H62:H68)</f>
        <v>26.490026415997001</v>
      </c>
      <c r="M69" s="52"/>
    </row>
    <row r="71" spans="2:13" x14ac:dyDescent="0.35">
      <c r="B71" s="59" t="s">
        <v>284</v>
      </c>
      <c r="C71" s="60"/>
      <c r="D71" s="61"/>
      <c r="E71" s="61"/>
      <c r="F71" s="70"/>
      <c r="G71" s="70"/>
      <c r="H71" s="70"/>
    </row>
    <row r="73" spans="2:13" x14ac:dyDescent="0.35">
      <c r="D73" s="38" t="s">
        <v>276</v>
      </c>
      <c r="E73" s="38" t="s">
        <v>75</v>
      </c>
      <c r="F73" s="62">
        <v>34.6</v>
      </c>
      <c r="G73" s="62">
        <v>35.664900000000003</v>
      </c>
      <c r="H73" s="62">
        <v>35.664900000000003</v>
      </c>
    </row>
    <row r="74" spans="2:13" x14ac:dyDescent="0.35">
      <c r="D74" s="38" t="s">
        <v>277</v>
      </c>
      <c r="E74" s="38" t="s">
        <v>75</v>
      </c>
      <c r="F74" s="62">
        <v>0</v>
      </c>
      <c r="G74" s="62">
        <v>0</v>
      </c>
      <c r="H74" s="62">
        <v>0</v>
      </c>
    </row>
    <row r="75" spans="2:13" x14ac:dyDescent="0.35">
      <c r="D75" s="38" t="s">
        <v>278</v>
      </c>
      <c r="E75" s="38" t="s">
        <v>75</v>
      </c>
      <c r="F75" s="62">
        <v>10.3</v>
      </c>
      <c r="G75" s="62">
        <v>20</v>
      </c>
      <c r="H75" s="62">
        <v>20</v>
      </c>
    </row>
    <row r="76" spans="2:13" x14ac:dyDescent="0.35">
      <c r="D76" s="38" t="s">
        <v>279</v>
      </c>
      <c r="E76" s="38" t="s">
        <v>75</v>
      </c>
      <c r="F76" s="62">
        <v>48</v>
      </c>
      <c r="G76" s="62">
        <v>60.153404000000002</v>
      </c>
      <c r="H76" s="62">
        <v>60.153404000000002</v>
      </c>
    </row>
    <row r="77" spans="2:13" x14ac:dyDescent="0.35">
      <c r="D77" s="38" t="s">
        <v>280</v>
      </c>
      <c r="E77" s="38" t="s">
        <v>75</v>
      </c>
      <c r="F77" s="62">
        <v>28</v>
      </c>
      <c r="G77" s="62">
        <v>13.5</v>
      </c>
      <c r="H77" s="62">
        <v>13.5</v>
      </c>
    </row>
    <row r="78" spans="2:13" x14ac:dyDescent="0.35">
      <c r="D78" s="38" t="s">
        <v>281</v>
      </c>
      <c r="E78" s="38" t="s">
        <v>75</v>
      </c>
      <c r="F78" s="62">
        <f>25-F35</f>
        <v>19</v>
      </c>
      <c r="G78" s="62">
        <v>29</v>
      </c>
      <c r="H78" s="62">
        <v>29</v>
      </c>
      <c r="J78" s="53"/>
    </row>
    <row r="79" spans="2:13" hidden="1" x14ac:dyDescent="0.35">
      <c r="D79" s="38" t="s">
        <v>282</v>
      </c>
      <c r="E79" s="38" t="s">
        <v>75</v>
      </c>
      <c r="F79" s="62">
        <v>0</v>
      </c>
      <c r="G79" s="62">
        <v>0</v>
      </c>
      <c r="H79" s="62">
        <v>0</v>
      </c>
      <c r="J79" s="53"/>
    </row>
    <row r="80" spans="2:13" x14ac:dyDescent="0.35">
      <c r="D80" s="37" t="s">
        <v>285</v>
      </c>
      <c r="E80" s="37" t="s">
        <v>75</v>
      </c>
      <c r="F80" s="31">
        <f>SUM(F73:F79)</f>
        <v>139.9</v>
      </c>
      <c r="G80" s="31">
        <f>SUM(G73:G79)</f>
        <v>158.31830400000001</v>
      </c>
      <c r="H80" s="31">
        <f t="shared" ref="H80" si="7">SUM(H73:H79)</f>
        <v>158.31830400000001</v>
      </c>
    </row>
    <row r="82" spans="1:10" ht="18.5" x14ac:dyDescent="0.45">
      <c r="A82" s="49"/>
      <c r="B82" s="49" t="s">
        <v>286</v>
      </c>
      <c r="C82" s="50"/>
      <c r="D82" s="49"/>
      <c r="E82" s="49"/>
      <c r="F82" s="49"/>
      <c r="G82" s="49"/>
      <c r="H82" s="49"/>
    </row>
    <row r="84" spans="1:10" x14ac:dyDescent="0.35">
      <c r="B84" s="57" t="s">
        <v>287</v>
      </c>
      <c r="C84" s="58"/>
      <c r="D84" s="57"/>
      <c r="E84" s="57"/>
      <c r="F84" s="64"/>
      <c r="G84" s="64"/>
      <c r="H84" s="64"/>
    </row>
    <row r="86" spans="1:10" x14ac:dyDescent="0.35">
      <c r="D86" s="38" t="s">
        <v>288</v>
      </c>
      <c r="E86" s="38" t="s">
        <v>52</v>
      </c>
      <c r="F86" s="62">
        <v>2.7846476400000011</v>
      </c>
      <c r="G86" s="62">
        <v>4.2650983583654378</v>
      </c>
      <c r="H86" s="62">
        <v>4.4467587577330843</v>
      </c>
    </row>
    <row r="87" spans="1:10" x14ac:dyDescent="0.35">
      <c r="D87" s="38" t="s">
        <v>289</v>
      </c>
      <c r="E87" s="38" t="s">
        <v>52</v>
      </c>
      <c r="F87" s="62">
        <v>2.8986143000000002</v>
      </c>
      <c r="G87" s="62">
        <v>3.4117358838649996</v>
      </c>
      <c r="H87" s="62">
        <v>3.5489248036758747</v>
      </c>
    </row>
    <row r="88" spans="1:10" x14ac:dyDescent="0.35">
      <c r="D88" s="38" t="s">
        <v>290</v>
      </c>
      <c r="E88" s="38" t="s">
        <v>52</v>
      </c>
      <c r="F88" s="62">
        <v>0.15079885999999984</v>
      </c>
      <c r="G88" s="62">
        <v>0.6824052953306684</v>
      </c>
      <c r="H88" s="62">
        <v>0.72793330984758131</v>
      </c>
    </row>
    <row r="89" spans="1:10" x14ac:dyDescent="0.35">
      <c r="D89" s="38" t="s">
        <v>291</v>
      </c>
      <c r="E89" s="38" t="s">
        <v>52</v>
      </c>
      <c r="F89" s="62">
        <v>1.7561188300000001</v>
      </c>
      <c r="G89" s="62">
        <v>1.9443652685642501</v>
      </c>
      <c r="H89" s="62">
        <v>2.0150159916770125</v>
      </c>
    </row>
    <row r="90" spans="1:10" x14ac:dyDescent="0.35">
      <c r="D90" s="38" t="s">
        <v>292</v>
      </c>
      <c r="E90" s="38" t="s">
        <v>52</v>
      </c>
      <c r="F90" s="62">
        <v>0.98348028000000021</v>
      </c>
      <c r="G90" s="62">
        <v>1.5458297456906251</v>
      </c>
      <c r="H90" s="62">
        <v>1.6067620255629067</v>
      </c>
    </row>
    <row r="91" spans="1:10" hidden="1" x14ac:dyDescent="0.35">
      <c r="D91" s="38" t="s">
        <v>293</v>
      </c>
      <c r="E91" s="38" t="s">
        <v>52</v>
      </c>
      <c r="F91" s="62">
        <v>0</v>
      </c>
      <c r="G91" s="62">
        <v>0</v>
      </c>
      <c r="H91" s="62">
        <v>0</v>
      </c>
      <c r="J91" s="53"/>
    </row>
    <row r="92" spans="1:10" x14ac:dyDescent="0.35">
      <c r="D92" s="38" t="s">
        <v>294</v>
      </c>
      <c r="E92" s="38" t="s">
        <v>52</v>
      </c>
      <c r="F92" s="62">
        <v>0.7808445799999999</v>
      </c>
      <c r="G92" s="62">
        <v>3.6756840804120001</v>
      </c>
      <c r="H92" s="62">
        <v>0.88690179395937496</v>
      </c>
    </row>
    <row r="93" spans="1:10" x14ac:dyDescent="0.35">
      <c r="D93" s="37" t="s">
        <v>295</v>
      </c>
      <c r="E93" s="37" t="s">
        <v>52</v>
      </c>
      <c r="F93" s="31">
        <f>SUM(F86:F92)</f>
        <v>9.3545044900000018</v>
      </c>
      <c r="G93" s="31">
        <f>SUM(G86:G92)</f>
        <v>15.525118632227979</v>
      </c>
      <c r="H93" s="31">
        <f>SUM(H86:H92)</f>
        <v>13.232296682455834</v>
      </c>
    </row>
    <row r="95" spans="1:10" x14ac:dyDescent="0.35">
      <c r="B95" s="57" t="s">
        <v>296</v>
      </c>
      <c r="C95" s="58"/>
      <c r="D95" s="57"/>
      <c r="E95" s="57"/>
      <c r="F95" s="64"/>
      <c r="G95" s="64"/>
      <c r="H95" s="64"/>
    </row>
    <row r="97" spans="4:10" x14ac:dyDescent="0.35">
      <c r="D97" s="38" t="s">
        <v>288</v>
      </c>
      <c r="E97" s="38" t="s">
        <v>75</v>
      </c>
      <c r="F97" s="62">
        <v>26</v>
      </c>
      <c r="G97" s="62">
        <v>26.337800000000001</v>
      </c>
      <c r="H97" s="62">
        <v>26.337800000000001</v>
      </c>
    </row>
    <row r="98" spans="4:10" x14ac:dyDescent="0.35">
      <c r="D98" s="38" t="s">
        <v>289</v>
      </c>
      <c r="E98" s="38" t="s">
        <v>75</v>
      </c>
      <c r="F98" s="62">
        <v>8</v>
      </c>
      <c r="G98" s="62">
        <v>5.3</v>
      </c>
      <c r="H98" s="62">
        <v>5.3</v>
      </c>
    </row>
    <row r="99" spans="4:10" x14ac:dyDescent="0.35">
      <c r="D99" s="38" t="s">
        <v>290</v>
      </c>
      <c r="E99" s="38" t="s">
        <v>75</v>
      </c>
      <c r="F99" s="62">
        <v>13.1</v>
      </c>
      <c r="G99" s="62">
        <v>12.610800000000001</v>
      </c>
      <c r="H99" s="62">
        <v>12.610800000000001</v>
      </c>
    </row>
    <row r="100" spans="4:10" x14ac:dyDescent="0.35">
      <c r="D100" s="38" t="s">
        <v>291</v>
      </c>
      <c r="E100" s="38" t="s">
        <v>75</v>
      </c>
      <c r="F100" s="62">
        <v>7</v>
      </c>
      <c r="G100" s="62">
        <v>8</v>
      </c>
      <c r="H100" s="62">
        <v>8</v>
      </c>
    </row>
    <row r="101" spans="4:10" x14ac:dyDescent="0.35">
      <c r="D101" s="38" t="s">
        <v>292</v>
      </c>
      <c r="E101" s="38" t="s">
        <v>75</v>
      </c>
      <c r="F101" s="62">
        <v>7</v>
      </c>
      <c r="G101" s="62">
        <v>9</v>
      </c>
      <c r="H101" s="62">
        <v>9</v>
      </c>
    </row>
    <row r="102" spans="4:10" hidden="1" x14ac:dyDescent="0.35">
      <c r="D102" s="38" t="s">
        <v>293</v>
      </c>
      <c r="E102" s="38" t="s">
        <v>75</v>
      </c>
      <c r="F102" s="62">
        <v>0</v>
      </c>
      <c r="G102" s="62">
        <v>0</v>
      </c>
      <c r="H102" s="62">
        <v>0</v>
      </c>
      <c r="J102" s="53"/>
    </row>
    <row r="103" spans="4:10" x14ac:dyDescent="0.35">
      <c r="D103" s="38" t="s">
        <v>294</v>
      </c>
      <c r="E103" s="38" t="s">
        <v>75</v>
      </c>
      <c r="F103" s="62">
        <v>10</v>
      </c>
      <c r="G103" s="62">
        <v>14.2</v>
      </c>
      <c r="H103" s="62">
        <v>14.2</v>
      </c>
    </row>
    <row r="104" spans="4:10" x14ac:dyDescent="0.35">
      <c r="D104" s="37" t="s">
        <v>297</v>
      </c>
      <c r="E104" s="37" t="s">
        <v>75</v>
      </c>
      <c r="F104" s="31">
        <f>SUM(F97:F103)</f>
        <v>71.099999999999994</v>
      </c>
      <c r="G104" s="31">
        <f>SUM(G97:G103)</f>
        <v>75.448599999999999</v>
      </c>
      <c r="H104" s="31">
        <f>SUM(H97:H103)</f>
        <v>75.448599999999999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B280D-0C58-4922-B28B-110FEC50AB95}">
  <sheetPr>
    <tabColor rgb="FFF4B084"/>
  </sheetPr>
  <dimension ref="A1:M36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Contents!D28</f>
        <v>4.3 Cyber &amp; Physical Security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298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0" x14ac:dyDescent="0.35">
      <c r="D13" s="38" t="s">
        <v>299</v>
      </c>
      <c r="E13" s="38" t="s">
        <v>52</v>
      </c>
      <c r="F13" s="62">
        <v>20.929730690860218</v>
      </c>
      <c r="G13" s="62">
        <v>16.517294216361112</v>
      </c>
      <c r="H13" s="62">
        <v>16.907164810056948</v>
      </c>
    </row>
    <row r="14" spans="1:10" x14ac:dyDescent="0.35">
      <c r="D14" s="37" t="s">
        <v>300</v>
      </c>
      <c r="E14" s="37" t="s">
        <v>52</v>
      </c>
      <c r="F14" s="31">
        <f>SUM(F13:F13)</f>
        <v>20.929730690860218</v>
      </c>
      <c r="G14" s="31">
        <f>SUM(G13:G13)</f>
        <v>16.517294216361112</v>
      </c>
      <c r="H14" s="31">
        <f>SUM(H13:H13)</f>
        <v>16.907164810056948</v>
      </c>
    </row>
    <row r="15" spans="1:10" x14ac:dyDescent="0.35">
      <c r="F15" s="52"/>
      <c r="G15" s="52"/>
      <c r="H15" s="52"/>
    </row>
    <row r="16" spans="1:10" x14ac:dyDescent="0.35">
      <c r="B16" s="57" t="s">
        <v>174</v>
      </c>
      <c r="C16" s="58"/>
      <c r="D16" s="57"/>
      <c r="E16" s="57"/>
      <c r="F16" s="64"/>
      <c r="G16" s="64"/>
      <c r="H16" s="64"/>
    </row>
    <row r="17" spans="2:13" x14ac:dyDescent="0.35">
      <c r="F17" s="52"/>
      <c r="G17" s="52"/>
      <c r="H17" s="52"/>
    </row>
    <row r="18" spans="2:13" x14ac:dyDescent="0.35">
      <c r="D18" s="38" t="s">
        <v>299</v>
      </c>
      <c r="E18" s="38" t="s">
        <v>75</v>
      </c>
      <c r="F18" s="62">
        <v>78</v>
      </c>
      <c r="G18" s="62">
        <v>76</v>
      </c>
      <c r="H18" s="62">
        <v>76</v>
      </c>
    </row>
    <row r="19" spans="2:13" x14ac:dyDescent="0.35">
      <c r="D19" s="37" t="s">
        <v>301</v>
      </c>
      <c r="E19" s="37" t="s">
        <v>75</v>
      </c>
      <c r="F19" s="31">
        <f>SUM(F18:F18)</f>
        <v>78</v>
      </c>
      <c r="G19" s="31">
        <f>SUM(G18:G18)</f>
        <v>76</v>
      </c>
      <c r="H19" s="31">
        <f>SUM(H18:H18)</f>
        <v>76</v>
      </c>
    </row>
    <row r="20" spans="2:13" x14ac:dyDescent="0.35">
      <c r="F20" s="52"/>
      <c r="G20" s="52"/>
      <c r="H20" s="52"/>
    </row>
    <row r="21" spans="2:13" x14ac:dyDescent="0.35">
      <c r="B21" s="57" t="s">
        <v>176</v>
      </c>
      <c r="C21" s="58"/>
      <c r="D21" s="57"/>
      <c r="E21" s="57"/>
      <c r="F21" s="64"/>
      <c r="G21" s="64"/>
      <c r="H21" s="64"/>
    </row>
    <row r="22" spans="2:13" x14ac:dyDescent="0.35">
      <c r="F22" s="52"/>
      <c r="G22" s="52"/>
      <c r="H22" s="52"/>
    </row>
    <row r="23" spans="2:13" x14ac:dyDescent="0.35">
      <c r="C23" s="37" t="s">
        <v>86</v>
      </c>
      <c r="D23" s="37" t="s">
        <v>87</v>
      </c>
      <c r="F23" s="52"/>
      <c r="G23" s="52"/>
      <c r="H23" s="52"/>
    </row>
    <row r="24" spans="2:13" x14ac:dyDescent="0.35">
      <c r="C24" s="62"/>
      <c r="D24" s="62" t="s">
        <v>63</v>
      </c>
      <c r="E24" s="38" t="s">
        <v>52</v>
      </c>
      <c r="F24" s="62">
        <v>7.5</v>
      </c>
      <c r="G24" s="62">
        <v>1.2</v>
      </c>
      <c r="H24" s="62">
        <v>19</v>
      </c>
    </row>
    <row r="25" spans="2:13" x14ac:dyDescent="0.35">
      <c r="D25" s="37" t="s">
        <v>302</v>
      </c>
      <c r="E25" s="37" t="s">
        <v>52</v>
      </c>
      <c r="F25" s="31">
        <f>SUM(F24:F24)</f>
        <v>7.5</v>
      </c>
      <c r="G25" s="31">
        <f>SUM(G24:G24)</f>
        <v>1.2</v>
      </c>
      <c r="H25" s="31">
        <f>SUM(H24:H24)</f>
        <v>19</v>
      </c>
    </row>
    <row r="26" spans="2:13" x14ac:dyDescent="0.35">
      <c r="F26" s="52"/>
      <c r="G26" s="52"/>
      <c r="H26" s="52"/>
    </row>
    <row r="27" spans="2:13" x14ac:dyDescent="0.35">
      <c r="B27" s="57" t="s">
        <v>178</v>
      </c>
      <c r="C27" s="58"/>
      <c r="D27" s="57"/>
      <c r="E27" s="57"/>
      <c r="F27" s="57"/>
      <c r="G27" s="57"/>
      <c r="H27" s="57"/>
    </row>
    <row r="28" spans="2:13" x14ac:dyDescent="0.35">
      <c r="F28" s="52"/>
      <c r="G28" s="52"/>
      <c r="H28" s="52"/>
    </row>
    <row r="29" spans="2:13" x14ac:dyDescent="0.35">
      <c r="D29" s="38" t="s">
        <v>166</v>
      </c>
      <c r="E29" s="38" t="s">
        <v>52</v>
      </c>
      <c r="F29" s="51">
        <f>F14</f>
        <v>20.929730690860218</v>
      </c>
      <c r="G29" s="51">
        <f>G14</f>
        <v>16.517294216361112</v>
      </c>
      <c r="H29" s="51">
        <f>H14</f>
        <v>16.907164810056948</v>
      </c>
      <c r="J29" s="36"/>
      <c r="K29" s="36"/>
      <c r="L29" s="36"/>
      <c r="M29" s="36"/>
    </row>
    <row r="30" spans="2:13" x14ac:dyDescent="0.35">
      <c r="D30" s="38" t="s">
        <v>176</v>
      </c>
      <c r="E30" s="38" t="s">
        <v>52</v>
      </c>
      <c r="F30" s="51">
        <f>F25</f>
        <v>7.5</v>
      </c>
      <c r="G30" s="51">
        <f t="shared" ref="G30:H30" si="0">G25</f>
        <v>1.2</v>
      </c>
      <c r="H30" s="51">
        <f t="shared" si="0"/>
        <v>19</v>
      </c>
      <c r="J30" s="36"/>
      <c r="K30" s="36"/>
      <c r="L30" s="36"/>
      <c r="M30" s="36"/>
    </row>
    <row r="31" spans="2:13" x14ac:dyDescent="0.35">
      <c r="D31" s="37" t="s">
        <v>179</v>
      </c>
      <c r="E31" s="37" t="s">
        <v>52</v>
      </c>
      <c r="F31" s="31">
        <f>SUM(F29:F30)</f>
        <v>28.429730690860218</v>
      </c>
      <c r="G31" s="31">
        <f t="shared" ref="G31:H31" si="1">SUM(G29:G30)</f>
        <v>17.717294216361111</v>
      </c>
      <c r="H31" s="31">
        <f t="shared" si="1"/>
        <v>35.907164810056948</v>
      </c>
    </row>
    <row r="32" spans="2:13" x14ac:dyDescent="0.35">
      <c r="F32" s="52"/>
      <c r="G32" s="52"/>
      <c r="H32" s="52"/>
    </row>
    <row r="33" spans="4:13" x14ac:dyDescent="0.35">
      <c r="D33" s="38" t="s">
        <v>174</v>
      </c>
      <c r="E33" s="38" t="s">
        <v>75</v>
      </c>
      <c r="F33" s="51">
        <f>F19</f>
        <v>78</v>
      </c>
      <c r="G33" s="51">
        <f>G19</f>
        <v>76</v>
      </c>
      <c r="H33" s="51">
        <f>H19</f>
        <v>76</v>
      </c>
      <c r="J33" s="36"/>
      <c r="K33" s="36"/>
      <c r="L33" s="36"/>
      <c r="M33" s="36"/>
    </row>
    <row r="34" spans="4:13" x14ac:dyDescent="0.35">
      <c r="D34" s="37" t="s">
        <v>180</v>
      </c>
      <c r="E34" s="37" t="s">
        <v>75</v>
      </c>
      <c r="F34" s="31">
        <f>SUM(F33)</f>
        <v>78</v>
      </c>
      <c r="G34" s="31">
        <f t="shared" ref="G34:H34" si="2">SUM(G33)</f>
        <v>76</v>
      </c>
      <c r="H34" s="31">
        <f t="shared" si="2"/>
        <v>76</v>
      </c>
    </row>
    <row r="36" spans="4:13" x14ac:dyDescent="0.35">
      <c r="J36" s="36"/>
      <c r="K36" s="36"/>
      <c r="L36" s="36"/>
      <c r="M36" s="36"/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B61A9-49E3-4DD5-9940-360502EBCE9A}">
  <sheetPr>
    <tabColor rgb="FFF4B084"/>
  </sheetPr>
  <dimension ref="A1:M44"/>
  <sheetViews>
    <sheetView zoomScale="85" zoomScaleNormal="85"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3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3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3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3" ht="26" x14ac:dyDescent="0.6">
      <c r="A4" s="1" t="str">
        <f>Contents!D29</f>
        <v>4.4 Digital &amp; Technology Support</v>
      </c>
      <c r="B4" s="1"/>
      <c r="C4" s="1"/>
      <c r="D4" s="1"/>
      <c r="E4" s="1"/>
      <c r="F4" s="1"/>
      <c r="G4" s="1"/>
      <c r="H4" s="1"/>
      <c r="I4" s="1"/>
      <c r="J4" s="1"/>
    </row>
    <row r="6" spans="1:13" x14ac:dyDescent="0.35">
      <c r="F6" s="47" t="s">
        <v>46</v>
      </c>
      <c r="G6" s="84" t="s">
        <v>47</v>
      </c>
      <c r="H6" s="84"/>
    </row>
    <row r="7" spans="1:13" x14ac:dyDescent="0.35">
      <c r="F7" s="48" t="s">
        <v>48</v>
      </c>
      <c r="G7" s="48" t="s">
        <v>6</v>
      </c>
      <c r="H7" s="48" t="s">
        <v>49</v>
      </c>
    </row>
    <row r="9" spans="1:13" ht="18.5" x14ac:dyDescent="0.45">
      <c r="A9" s="49"/>
      <c r="B9" s="49" t="s">
        <v>303</v>
      </c>
      <c r="C9" s="50"/>
      <c r="D9" s="49"/>
      <c r="E9" s="49"/>
      <c r="F9" s="49"/>
      <c r="G9" s="49"/>
      <c r="H9" s="49"/>
    </row>
    <row r="10" spans="1:13" x14ac:dyDescent="0.35">
      <c r="B10" s="36"/>
      <c r="C10" s="56"/>
    </row>
    <row r="11" spans="1:13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3" x14ac:dyDescent="0.35">
      <c r="D13" s="38" t="s">
        <v>304</v>
      </c>
      <c r="E13" s="38" t="s">
        <v>52</v>
      </c>
      <c r="F13" s="62">
        <v>71.062110589139806</v>
      </c>
      <c r="G13" s="62">
        <v>-13.313673251228584</v>
      </c>
      <c r="H13" s="62">
        <v>-13.649695596549783</v>
      </c>
    </row>
    <row r="14" spans="1:13" x14ac:dyDescent="0.35">
      <c r="D14" s="38" t="s">
        <v>305</v>
      </c>
      <c r="E14" s="38" t="s">
        <v>52</v>
      </c>
      <c r="F14" s="62">
        <v>6.1447451100000006</v>
      </c>
      <c r="G14" s="62">
        <v>5.6415510499808121</v>
      </c>
      <c r="H14" s="62">
        <v>6.6289505179724433</v>
      </c>
    </row>
    <row r="15" spans="1:13" x14ac:dyDescent="0.35">
      <c r="A15" s="73"/>
      <c r="B15" s="73"/>
      <c r="C15" s="74"/>
      <c r="D15" s="73" t="s">
        <v>306</v>
      </c>
      <c r="E15" s="73" t="s">
        <v>52</v>
      </c>
      <c r="F15" s="75">
        <v>5.8354567799999995</v>
      </c>
      <c r="G15" s="75">
        <v>11.924240195427204</v>
      </c>
      <c r="H15" s="75">
        <v>12.693291645438114</v>
      </c>
      <c r="I15" s="73"/>
      <c r="J15" s="73"/>
      <c r="K15" s="73"/>
      <c r="L15" s="73"/>
      <c r="M15" s="73"/>
    </row>
    <row r="16" spans="1:13" x14ac:dyDescent="0.35">
      <c r="D16" s="38" t="s">
        <v>323</v>
      </c>
      <c r="E16" s="38" t="s">
        <v>52</v>
      </c>
      <c r="F16" s="62">
        <v>11.748652079999998</v>
      </c>
      <c r="G16" s="62">
        <v>199.4600040727062</v>
      </c>
      <c r="H16" s="62">
        <v>200.68220985943819</v>
      </c>
    </row>
    <row r="17" spans="1:13" x14ac:dyDescent="0.35">
      <c r="D17" s="37" t="s">
        <v>307</v>
      </c>
      <c r="E17" s="37" t="s">
        <v>52</v>
      </c>
      <c r="F17" s="31">
        <f>SUM(F13:F16)</f>
        <v>94.790964559139809</v>
      </c>
      <c r="G17" s="31">
        <f>SUM(G13:G16)</f>
        <v>203.71212206688563</v>
      </c>
      <c r="H17" s="31">
        <f>SUM(H13:H16)</f>
        <v>206.35475642629896</v>
      </c>
    </row>
    <row r="18" spans="1:13" x14ac:dyDescent="0.35">
      <c r="F18" s="52"/>
      <c r="G18" s="52"/>
      <c r="H18" s="52"/>
    </row>
    <row r="19" spans="1:13" x14ac:dyDescent="0.35">
      <c r="B19" s="57" t="s">
        <v>174</v>
      </c>
      <c r="C19" s="58"/>
      <c r="D19" s="57"/>
      <c r="E19" s="57"/>
      <c r="F19" s="64"/>
      <c r="G19" s="64"/>
      <c r="H19" s="64"/>
    </row>
    <row r="20" spans="1:13" x14ac:dyDescent="0.35">
      <c r="F20" s="52"/>
      <c r="G20" s="52"/>
      <c r="H20" s="52"/>
    </row>
    <row r="21" spans="1:13" x14ac:dyDescent="0.35">
      <c r="D21" s="38" t="s">
        <v>304</v>
      </c>
      <c r="E21" s="38" t="s">
        <v>75</v>
      </c>
      <c r="F21" s="62">
        <v>3</v>
      </c>
      <c r="G21" s="62">
        <v>4</v>
      </c>
      <c r="H21" s="62">
        <v>4</v>
      </c>
    </row>
    <row r="22" spans="1:13" x14ac:dyDescent="0.35">
      <c r="D22" s="38" t="s">
        <v>305</v>
      </c>
      <c r="E22" s="38" t="s">
        <v>75</v>
      </c>
      <c r="F22" s="62">
        <v>56</v>
      </c>
      <c r="G22" s="62">
        <v>49</v>
      </c>
      <c r="H22" s="62">
        <v>49</v>
      </c>
    </row>
    <row r="23" spans="1:13" x14ac:dyDescent="0.35">
      <c r="A23" s="73"/>
      <c r="B23" s="73"/>
      <c r="C23" s="74"/>
      <c r="D23" s="73" t="s">
        <v>306</v>
      </c>
      <c r="E23" s="73" t="s">
        <v>75</v>
      </c>
      <c r="F23" s="75">
        <v>62</v>
      </c>
      <c r="G23" s="75">
        <v>64</v>
      </c>
      <c r="H23" s="75">
        <v>64</v>
      </c>
      <c r="I23" s="73"/>
      <c r="J23" s="73"/>
      <c r="K23" s="73"/>
      <c r="L23" s="73"/>
      <c r="M23" s="73"/>
    </row>
    <row r="24" spans="1:13" x14ac:dyDescent="0.35">
      <c r="D24" s="38" t="s">
        <v>323</v>
      </c>
      <c r="E24" s="38" t="s">
        <v>75</v>
      </c>
      <c r="F24" s="62">
        <v>298</v>
      </c>
      <c r="G24" s="62">
        <v>304.3408</v>
      </c>
      <c r="H24" s="62">
        <v>304.3408</v>
      </c>
    </row>
    <row r="25" spans="1:13" x14ac:dyDescent="0.35">
      <c r="D25" s="37" t="s">
        <v>308</v>
      </c>
      <c r="E25" s="37" t="s">
        <v>75</v>
      </c>
      <c r="F25" s="31">
        <f>SUM(F21:F24)</f>
        <v>419</v>
      </c>
      <c r="G25" s="31">
        <f>SUM(G21:G24)</f>
        <v>421.3408</v>
      </c>
      <c r="H25" s="31">
        <f>SUM(H21:H24)</f>
        <v>421.3408</v>
      </c>
    </row>
    <row r="26" spans="1:13" x14ac:dyDescent="0.35">
      <c r="F26" s="52"/>
      <c r="G26" s="52"/>
      <c r="H26" s="52"/>
    </row>
    <row r="27" spans="1:13" x14ac:dyDescent="0.35">
      <c r="B27" s="57" t="s">
        <v>176</v>
      </c>
      <c r="C27" s="58"/>
      <c r="D27" s="57"/>
      <c r="E27" s="57"/>
      <c r="F27" s="64"/>
      <c r="G27" s="64"/>
      <c r="H27" s="64"/>
    </row>
    <row r="28" spans="1:13" x14ac:dyDescent="0.35">
      <c r="F28" s="52"/>
      <c r="G28" s="52"/>
      <c r="H28" s="52"/>
    </row>
    <row r="29" spans="1:13" x14ac:dyDescent="0.35">
      <c r="C29" s="37" t="s">
        <v>86</v>
      </c>
      <c r="D29" s="37" t="s">
        <v>87</v>
      </c>
      <c r="F29" s="52"/>
      <c r="G29" s="52"/>
      <c r="H29" s="52"/>
    </row>
    <row r="30" spans="1:13" x14ac:dyDescent="0.35">
      <c r="C30" s="62"/>
      <c r="D30" s="62" t="s">
        <v>322</v>
      </c>
      <c r="E30" s="38" t="s">
        <v>52</v>
      </c>
      <c r="F30" s="62">
        <v>0</v>
      </c>
      <c r="G30" s="62">
        <v>-10.042629204093101</v>
      </c>
      <c r="H30" s="62">
        <v>-10</v>
      </c>
    </row>
    <row r="31" spans="1:13" x14ac:dyDescent="0.35">
      <c r="D31" s="37" t="s">
        <v>309</v>
      </c>
      <c r="E31" s="37" t="s">
        <v>52</v>
      </c>
      <c r="F31" s="31">
        <f>SUM(F30:F30)</f>
        <v>0</v>
      </c>
      <c r="G31" s="31">
        <f>SUM(G30:G30)</f>
        <v>-10.042629204093101</v>
      </c>
      <c r="H31" s="31">
        <f>SUM(H30:H30)</f>
        <v>-10</v>
      </c>
    </row>
    <row r="32" spans="1:13" x14ac:dyDescent="0.35">
      <c r="F32" s="52"/>
      <c r="G32" s="52"/>
      <c r="H32" s="52"/>
    </row>
    <row r="33" spans="2:13" x14ac:dyDescent="0.35">
      <c r="B33" s="57" t="s">
        <v>178</v>
      </c>
      <c r="C33" s="58"/>
      <c r="D33" s="57"/>
      <c r="E33" s="57"/>
      <c r="F33" s="57"/>
      <c r="G33" s="57"/>
      <c r="H33" s="57"/>
    </row>
    <row r="34" spans="2:13" x14ac:dyDescent="0.35">
      <c r="F34" s="52"/>
      <c r="G34" s="52"/>
      <c r="H34" s="52"/>
      <c r="J34" s="36"/>
      <c r="K34" s="36"/>
      <c r="L34" s="36"/>
      <c r="M34" s="36"/>
    </row>
    <row r="35" spans="2:13" x14ac:dyDescent="0.35">
      <c r="D35" s="38" t="s">
        <v>166</v>
      </c>
      <c r="E35" s="38" t="s">
        <v>52</v>
      </c>
      <c r="F35" s="51">
        <f>F17</f>
        <v>94.790964559139809</v>
      </c>
      <c r="G35" s="51">
        <f>G17</f>
        <v>203.71212206688563</v>
      </c>
      <c r="H35" s="51">
        <f>H17</f>
        <v>206.35475642629896</v>
      </c>
      <c r="J35" s="36"/>
      <c r="K35" s="36"/>
      <c r="L35" s="36"/>
      <c r="M35" s="36"/>
    </row>
    <row r="36" spans="2:13" x14ac:dyDescent="0.35">
      <c r="D36" s="38" t="s">
        <v>176</v>
      </c>
      <c r="E36" s="38" t="s">
        <v>52</v>
      </c>
      <c r="F36" s="51">
        <f>F31</f>
        <v>0</v>
      </c>
      <c r="G36" s="51">
        <f t="shared" ref="G36:H36" si="0">G31</f>
        <v>-10.042629204093101</v>
      </c>
      <c r="H36" s="51">
        <f t="shared" si="0"/>
        <v>-10</v>
      </c>
    </row>
    <row r="37" spans="2:13" x14ac:dyDescent="0.35">
      <c r="D37" s="37" t="s">
        <v>179</v>
      </c>
      <c r="E37" s="37" t="s">
        <v>52</v>
      </c>
      <c r="F37" s="31">
        <f>SUM(F35:F36)</f>
        <v>94.790964559139809</v>
      </c>
      <c r="G37" s="31">
        <f>SUM(G35:G36)</f>
        <v>193.66949286279254</v>
      </c>
      <c r="H37" s="31">
        <f>SUM(H35:H36)</f>
        <v>196.35475642629896</v>
      </c>
    </row>
    <row r="38" spans="2:13" x14ac:dyDescent="0.35">
      <c r="F38" s="52"/>
      <c r="G38" s="52"/>
      <c r="H38" s="52"/>
      <c r="J38" s="36"/>
      <c r="K38" s="36"/>
      <c r="L38" s="36"/>
      <c r="M38" s="36"/>
    </row>
    <row r="39" spans="2:13" x14ac:dyDescent="0.35">
      <c r="D39" s="38" t="s">
        <v>174</v>
      </c>
      <c r="E39" s="38" t="s">
        <v>75</v>
      </c>
      <c r="F39" s="51">
        <f>F25</f>
        <v>419</v>
      </c>
      <c r="G39" s="51">
        <f>G25</f>
        <v>421.3408</v>
      </c>
      <c r="H39" s="51">
        <f>H25</f>
        <v>421.3408</v>
      </c>
    </row>
    <row r="40" spans="2:13" x14ac:dyDescent="0.35">
      <c r="D40" s="37" t="s">
        <v>180</v>
      </c>
      <c r="E40" s="37" t="s">
        <v>75</v>
      </c>
      <c r="F40" s="31">
        <f>SUM(F39)</f>
        <v>419</v>
      </c>
      <c r="G40" s="31">
        <f t="shared" ref="G40:H40" si="1">SUM(G39)</f>
        <v>421.3408</v>
      </c>
      <c r="H40" s="31">
        <f t="shared" si="1"/>
        <v>421.3408</v>
      </c>
    </row>
    <row r="41" spans="2:13" x14ac:dyDescent="0.35">
      <c r="J41" s="36"/>
      <c r="K41" s="36"/>
      <c r="L41" s="36"/>
      <c r="M41" s="36"/>
    </row>
    <row r="44" spans="2:13" x14ac:dyDescent="0.35">
      <c r="J44" s="36"/>
      <c r="K44" s="36"/>
      <c r="L44" s="36"/>
      <c r="M44" s="36"/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32101-D7E2-49AB-BF3B-9B2CFC240ADD}">
  <sheetPr>
    <tabColor rgb="FFF4B084"/>
  </sheetPr>
  <dimension ref="A1:M44"/>
  <sheetViews>
    <sheetView zoomScale="85" zoomScaleNormal="85"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Contents!D30</f>
        <v>4.5 Transformation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310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0" x14ac:dyDescent="0.35">
      <c r="D13" s="38" t="s">
        <v>316</v>
      </c>
      <c r="E13" s="38" t="s">
        <v>52</v>
      </c>
      <c r="F13" s="62">
        <v>0.28503390999999922</v>
      </c>
      <c r="G13" s="62">
        <v>0</v>
      </c>
      <c r="H13" s="62">
        <v>0</v>
      </c>
    </row>
    <row r="14" spans="1:10" x14ac:dyDescent="0.35">
      <c r="D14" s="38" t="s">
        <v>311</v>
      </c>
      <c r="E14" s="38" t="s">
        <v>52</v>
      </c>
      <c r="F14" s="62">
        <v>-0.37034951999999977</v>
      </c>
      <c r="G14" s="62">
        <v>3.7199999999999941E-2</v>
      </c>
      <c r="H14" s="62">
        <v>3.7971958639049959E-2</v>
      </c>
    </row>
    <row r="15" spans="1:10" x14ac:dyDescent="0.35">
      <c r="D15" s="38" t="s">
        <v>162</v>
      </c>
      <c r="E15" s="38" t="s">
        <v>52</v>
      </c>
      <c r="F15" s="62">
        <v>0</v>
      </c>
      <c r="G15" s="62">
        <v>0</v>
      </c>
      <c r="H15" s="62">
        <v>0</v>
      </c>
    </row>
    <row r="16" spans="1:10" x14ac:dyDescent="0.35">
      <c r="D16" s="38" t="s">
        <v>312</v>
      </c>
      <c r="E16" s="38" t="s">
        <v>52</v>
      </c>
      <c r="F16" s="62">
        <v>0</v>
      </c>
      <c r="G16" s="62">
        <v>0</v>
      </c>
      <c r="H16" s="62">
        <v>0</v>
      </c>
    </row>
    <row r="17" spans="2:8" x14ac:dyDescent="0.35">
      <c r="D17" s="37" t="s">
        <v>313</v>
      </c>
      <c r="E17" s="37" t="s">
        <v>52</v>
      </c>
      <c r="F17" s="31">
        <f>SUM(F13:F16)</f>
        <v>-8.5315610000000541E-2</v>
      </c>
      <c r="G17" s="31">
        <f>SUM(G13:G16)</f>
        <v>3.7199999999999941E-2</v>
      </c>
      <c r="H17" s="31">
        <f>SUM(H13:H16)</f>
        <v>3.7971958639049959E-2</v>
      </c>
    </row>
    <row r="18" spans="2:8" x14ac:dyDescent="0.35">
      <c r="F18" s="52"/>
      <c r="G18" s="52"/>
      <c r="H18" s="52"/>
    </row>
    <row r="19" spans="2:8" x14ac:dyDescent="0.35">
      <c r="B19" s="57" t="s">
        <v>174</v>
      </c>
      <c r="C19" s="58"/>
      <c r="D19" s="57"/>
      <c r="E19" s="57"/>
      <c r="F19" s="64"/>
      <c r="G19" s="64"/>
      <c r="H19" s="64"/>
    </row>
    <row r="20" spans="2:8" x14ac:dyDescent="0.35">
      <c r="F20" s="52"/>
      <c r="G20" s="52"/>
      <c r="H20" s="52"/>
    </row>
    <row r="21" spans="2:8" x14ac:dyDescent="0.35">
      <c r="D21" s="38" t="s">
        <v>316</v>
      </c>
      <c r="E21" s="38" t="s">
        <v>75</v>
      </c>
      <c r="F21" s="62">
        <v>86</v>
      </c>
      <c r="G21" s="62">
        <v>0</v>
      </c>
      <c r="H21" s="62">
        <v>0</v>
      </c>
    </row>
    <row r="22" spans="2:8" x14ac:dyDescent="0.35">
      <c r="D22" s="38" t="s">
        <v>311</v>
      </c>
      <c r="E22" s="38" t="s">
        <v>75</v>
      </c>
      <c r="F22" s="62">
        <v>11</v>
      </c>
      <c r="G22" s="62">
        <v>7</v>
      </c>
      <c r="H22" s="62">
        <v>7</v>
      </c>
    </row>
    <row r="23" spans="2:8" x14ac:dyDescent="0.35">
      <c r="D23" s="38" t="s">
        <v>162</v>
      </c>
      <c r="E23" s="38" t="s">
        <v>75</v>
      </c>
      <c r="F23" s="62">
        <v>0</v>
      </c>
      <c r="G23" s="62">
        <v>0</v>
      </c>
      <c r="H23" s="62">
        <v>0</v>
      </c>
    </row>
    <row r="24" spans="2:8" x14ac:dyDescent="0.35">
      <c r="D24" s="38" t="s">
        <v>312</v>
      </c>
      <c r="E24" s="38" t="s">
        <v>75</v>
      </c>
      <c r="F24" s="62">
        <v>0</v>
      </c>
      <c r="G24" s="62">
        <v>0</v>
      </c>
      <c r="H24" s="62">
        <v>0</v>
      </c>
    </row>
    <row r="25" spans="2:8" x14ac:dyDescent="0.35">
      <c r="D25" s="37" t="s">
        <v>314</v>
      </c>
      <c r="E25" s="37" t="s">
        <v>75</v>
      </c>
      <c r="F25" s="31">
        <f>SUM(F21:F24)</f>
        <v>97</v>
      </c>
      <c r="G25" s="31">
        <f>SUM(G21:G24)</f>
        <v>7</v>
      </c>
      <c r="H25" s="31">
        <f>SUM(H21:H24)</f>
        <v>7</v>
      </c>
    </row>
    <row r="26" spans="2:8" x14ac:dyDescent="0.35">
      <c r="F26" s="52"/>
      <c r="G26" s="52"/>
      <c r="H26" s="52"/>
    </row>
    <row r="27" spans="2:8" x14ac:dyDescent="0.35">
      <c r="B27" s="57" t="s">
        <v>176</v>
      </c>
      <c r="C27" s="58"/>
      <c r="D27" s="57"/>
      <c r="E27" s="57"/>
      <c r="F27" s="64"/>
      <c r="G27" s="64"/>
      <c r="H27" s="64"/>
    </row>
    <row r="28" spans="2:8" x14ac:dyDescent="0.35">
      <c r="F28" s="52"/>
      <c r="G28" s="52"/>
      <c r="H28" s="52"/>
    </row>
    <row r="29" spans="2:8" x14ac:dyDescent="0.35">
      <c r="C29" s="37" t="s">
        <v>86</v>
      </c>
      <c r="D29" s="37" t="s">
        <v>87</v>
      </c>
      <c r="F29" s="52"/>
      <c r="G29" s="52"/>
      <c r="H29" s="52"/>
    </row>
    <row r="30" spans="2:8" x14ac:dyDescent="0.35">
      <c r="C30" s="65" t="s">
        <v>157</v>
      </c>
      <c r="D30" s="62" t="s">
        <v>158</v>
      </c>
      <c r="E30" s="38" t="s">
        <v>52</v>
      </c>
      <c r="F30" s="62">
        <v>55</v>
      </c>
      <c r="G30" s="62">
        <v>25.242538</v>
      </c>
      <c r="H30" s="62">
        <v>0</v>
      </c>
    </row>
    <row r="31" spans="2:8" x14ac:dyDescent="0.35">
      <c r="C31" s="62"/>
      <c r="D31" s="62" t="s">
        <v>311</v>
      </c>
      <c r="E31" s="38" t="s">
        <v>52</v>
      </c>
      <c r="F31" s="62">
        <v>0</v>
      </c>
      <c r="G31" s="62">
        <v>3.7</v>
      </c>
      <c r="H31" s="62">
        <v>0</v>
      </c>
    </row>
    <row r="32" spans="2:8" x14ac:dyDescent="0.35">
      <c r="C32" s="62" t="s">
        <v>159</v>
      </c>
      <c r="D32" s="62" t="s">
        <v>160</v>
      </c>
      <c r="E32" s="38" t="s">
        <v>52</v>
      </c>
      <c r="F32" s="62">
        <v>0</v>
      </c>
      <c r="G32" s="62">
        <v>22</v>
      </c>
      <c r="H32" s="62">
        <v>6</v>
      </c>
    </row>
    <row r="33" spans="2:13" x14ac:dyDescent="0.35">
      <c r="C33" s="62" t="s">
        <v>161</v>
      </c>
      <c r="D33" s="62" t="s">
        <v>162</v>
      </c>
      <c r="E33" s="38" t="s">
        <v>52</v>
      </c>
      <c r="F33" s="62">
        <v>0</v>
      </c>
      <c r="G33" s="62">
        <v>0</v>
      </c>
      <c r="H33" s="62">
        <v>0</v>
      </c>
    </row>
    <row r="34" spans="2:13" x14ac:dyDescent="0.35">
      <c r="D34" s="37" t="s">
        <v>315</v>
      </c>
      <c r="E34" s="37" t="s">
        <v>52</v>
      </c>
      <c r="F34" s="31">
        <f>SUM(F30:F33)</f>
        <v>55</v>
      </c>
      <c r="G34" s="31">
        <f>SUM(G30:G33)</f>
        <v>50.942537999999999</v>
      </c>
      <c r="H34" s="31">
        <f>SUM(H30:H33)</f>
        <v>6</v>
      </c>
    </row>
    <row r="35" spans="2:13" x14ac:dyDescent="0.35">
      <c r="F35" s="52"/>
      <c r="G35" s="52"/>
      <c r="H35" s="52"/>
    </row>
    <row r="36" spans="2:13" x14ac:dyDescent="0.35">
      <c r="B36" s="57" t="s">
        <v>178</v>
      </c>
      <c r="C36" s="58"/>
      <c r="D36" s="57"/>
      <c r="E36" s="57"/>
      <c r="F36" s="57"/>
      <c r="G36" s="57"/>
      <c r="H36" s="57"/>
    </row>
    <row r="37" spans="2:13" x14ac:dyDescent="0.35">
      <c r="F37" s="52"/>
      <c r="G37" s="52"/>
      <c r="H37" s="52"/>
      <c r="J37" s="36"/>
      <c r="K37" s="36"/>
      <c r="L37" s="36"/>
      <c r="M37" s="36"/>
    </row>
    <row r="38" spans="2:13" x14ac:dyDescent="0.35">
      <c r="D38" s="38" t="s">
        <v>166</v>
      </c>
      <c r="E38" s="38" t="s">
        <v>52</v>
      </c>
      <c r="F38" s="51">
        <f>F17</f>
        <v>-8.5315610000000541E-2</v>
      </c>
      <c r="G38" s="51">
        <f>G17</f>
        <v>3.7199999999999941E-2</v>
      </c>
      <c r="H38" s="51">
        <f>H17</f>
        <v>3.7971958639049959E-2</v>
      </c>
      <c r="J38" s="36"/>
      <c r="K38" s="36"/>
      <c r="L38" s="36"/>
      <c r="M38" s="36"/>
    </row>
    <row r="39" spans="2:13" x14ac:dyDescent="0.35">
      <c r="D39" s="38" t="s">
        <v>176</v>
      </c>
      <c r="E39" s="38" t="s">
        <v>52</v>
      </c>
      <c r="F39" s="51">
        <f>F34</f>
        <v>55</v>
      </c>
      <c r="G39" s="51">
        <f t="shared" ref="G39:H39" si="0">G34</f>
        <v>50.942537999999999</v>
      </c>
      <c r="H39" s="51">
        <f t="shared" si="0"/>
        <v>6</v>
      </c>
    </row>
    <row r="40" spans="2:13" x14ac:dyDescent="0.35">
      <c r="D40" s="37" t="s">
        <v>179</v>
      </c>
      <c r="E40" s="37" t="s">
        <v>52</v>
      </c>
      <c r="F40" s="31">
        <f>SUM(F38:F39)</f>
        <v>54.914684389999998</v>
      </c>
      <c r="G40" s="31">
        <f t="shared" ref="G40:H40" si="1">SUM(G38:G39)</f>
        <v>50.979737999999998</v>
      </c>
      <c r="H40" s="31">
        <f t="shared" si="1"/>
        <v>6.0379719586390497</v>
      </c>
    </row>
    <row r="41" spans="2:13" x14ac:dyDescent="0.35">
      <c r="F41" s="52"/>
      <c r="G41" s="52"/>
      <c r="H41" s="52"/>
      <c r="J41" s="36"/>
      <c r="K41" s="36"/>
      <c r="L41" s="36"/>
      <c r="M41" s="36"/>
    </row>
    <row r="42" spans="2:13" x14ac:dyDescent="0.35">
      <c r="D42" s="38" t="s">
        <v>174</v>
      </c>
      <c r="E42" s="38" t="s">
        <v>75</v>
      </c>
      <c r="F42" s="51">
        <f>F25</f>
        <v>97</v>
      </c>
      <c r="G42" s="51">
        <f>G25</f>
        <v>7</v>
      </c>
      <c r="H42" s="51">
        <f>H25</f>
        <v>7</v>
      </c>
    </row>
    <row r="43" spans="2:13" x14ac:dyDescent="0.35">
      <c r="D43" s="37" t="s">
        <v>180</v>
      </c>
      <c r="E43" s="37" t="s">
        <v>75</v>
      </c>
      <c r="F43" s="31">
        <f>SUM(F42)</f>
        <v>97</v>
      </c>
      <c r="G43" s="31">
        <f t="shared" ref="G43:H43" si="2">SUM(G42)</f>
        <v>7</v>
      </c>
      <c r="H43" s="31">
        <f t="shared" si="2"/>
        <v>7</v>
      </c>
    </row>
    <row r="44" spans="2:13" x14ac:dyDescent="0.35">
      <c r="J44" s="36"/>
      <c r="K44" s="36"/>
      <c r="L44" s="36"/>
      <c r="M44" s="36"/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66B4F-4737-432F-AF0A-44402EA89936}">
  <sheetPr>
    <tabColor theme="0" tint="-0.34998626667073579"/>
  </sheetPr>
  <dimension ref="A1:J31"/>
  <sheetViews>
    <sheetView workbookViewId="0"/>
  </sheetViews>
  <sheetFormatPr defaultColWidth="10.25" defaultRowHeight="14.5" x14ac:dyDescent="0.35"/>
  <cols>
    <col min="1" max="1" width="4.58203125" style="38" customWidth="1"/>
    <col min="2" max="2" width="8.25" style="36" customWidth="1"/>
    <col min="3" max="3" width="26.33203125" style="36" customWidth="1"/>
    <col min="4" max="4" width="36.25" style="38" customWidth="1"/>
    <col min="5" max="5" width="12.33203125" style="38" customWidth="1"/>
    <col min="6" max="16384" width="10.25" style="38"/>
  </cols>
  <sheetData>
    <row r="1" spans="1:10" s="3" customFormat="1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s="3" customFormat="1" ht="26" x14ac:dyDescent="0.6">
      <c r="A2" s="2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s="3" customFormat="1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5" spans="1:10" s="36" customFormat="1" x14ac:dyDescent="0.35">
      <c r="B5" s="37" t="s">
        <v>20</v>
      </c>
      <c r="C5" s="37" t="s">
        <v>21</v>
      </c>
      <c r="D5" s="37" t="s">
        <v>22</v>
      </c>
      <c r="E5" s="37" t="s">
        <v>23</v>
      </c>
    </row>
    <row r="7" spans="1:10" ht="15" customHeight="1" x14ac:dyDescent="0.35">
      <c r="B7" s="39">
        <v>1</v>
      </c>
      <c r="C7" s="40" t="s">
        <v>24</v>
      </c>
      <c r="H7" s="41"/>
    </row>
    <row r="8" spans="1:10" x14ac:dyDescent="0.35">
      <c r="B8" s="39"/>
      <c r="C8" s="39"/>
      <c r="D8" s="38" t="s">
        <v>25</v>
      </c>
      <c r="E8" s="42" t="s">
        <v>26</v>
      </c>
    </row>
    <row r="9" spans="1:10" x14ac:dyDescent="0.35">
      <c r="B9" s="39"/>
      <c r="C9" s="39"/>
    </row>
    <row r="10" spans="1:10" x14ac:dyDescent="0.35">
      <c r="B10" s="39">
        <v>2</v>
      </c>
      <c r="C10" s="43" t="s">
        <v>27</v>
      </c>
    </row>
    <row r="11" spans="1:10" ht="17.5" x14ac:dyDescent="0.35">
      <c r="B11" s="39"/>
      <c r="C11" s="39"/>
      <c r="D11" s="38" t="s">
        <v>28</v>
      </c>
      <c r="E11" s="42" t="s">
        <v>26</v>
      </c>
      <c r="H11" s="41"/>
    </row>
    <row r="12" spans="1:10" x14ac:dyDescent="0.35">
      <c r="B12" s="39"/>
      <c r="C12" s="39"/>
      <c r="D12" s="38" t="s">
        <v>29</v>
      </c>
      <c r="E12" s="42" t="s">
        <v>26</v>
      </c>
    </row>
    <row r="13" spans="1:10" x14ac:dyDescent="0.35">
      <c r="B13" s="39"/>
      <c r="C13" s="39"/>
      <c r="D13" s="38" t="s">
        <v>30</v>
      </c>
      <c r="E13" s="42" t="s">
        <v>26</v>
      </c>
      <c r="F13" s="44"/>
    </row>
    <row r="14" spans="1:10" x14ac:dyDescent="0.35">
      <c r="B14" s="39"/>
      <c r="C14" s="39"/>
    </row>
    <row r="15" spans="1:10" x14ac:dyDescent="0.35">
      <c r="B15" s="39">
        <v>3</v>
      </c>
      <c r="C15" s="45" t="s">
        <v>31</v>
      </c>
    </row>
    <row r="16" spans="1:10" x14ac:dyDescent="0.35">
      <c r="B16" s="39"/>
      <c r="C16" s="39"/>
      <c r="D16" s="38" t="s">
        <v>32</v>
      </c>
      <c r="E16" s="42" t="s">
        <v>26</v>
      </c>
    </row>
    <row r="17" spans="2:6" x14ac:dyDescent="0.35">
      <c r="B17" s="39"/>
      <c r="C17" s="39"/>
      <c r="D17" s="38" t="s">
        <v>33</v>
      </c>
      <c r="E17" s="42" t="s">
        <v>26</v>
      </c>
    </row>
    <row r="18" spans="2:6" x14ac:dyDescent="0.35">
      <c r="B18" s="39"/>
      <c r="C18" s="39"/>
      <c r="D18" s="38" t="s">
        <v>34</v>
      </c>
      <c r="E18" s="42" t="s">
        <v>26</v>
      </c>
    </row>
    <row r="19" spans="2:6" x14ac:dyDescent="0.35">
      <c r="B19" s="39"/>
      <c r="C19" s="39"/>
      <c r="D19" s="38" t="s">
        <v>35</v>
      </c>
      <c r="E19" s="42" t="s">
        <v>26</v>
      </c>
    </row>
    <row r="20" spans="2:6" x14ac:dyDescent="0.35">
      <c r="B20" s="39"/>
      <c r="C20" s="39"/>
      <c r="D20" s="38" t="s">
        <v>36</v>
      </c>
      <c r="E20" s="42" t="s">
        <v>26</v>
      </c>
    </row>
    <row r="21" spans="2:6" x14ac:dyDescent="0.35">
      <c r="B21" s="39"/>
      <c r="C21" s="39"/>
      <c r="D21" s="38" t="s">
        <v>37</v>
      </c>
      <c r="E21" s="42" t="s">
        <v>26</v>
      </c>
    </row>
    <row r="22" spans="2:6" x14ac:dyDescent="0.35">
      <c r="B22" s="39"/>
      <c r="C22" s="39"/>
      <c r="D22" s="38" t="s">
        <v>38</v>
      </c>
      <c r="E22" s="42" t="s">
        <v>26</v>
      </c>
    </row>
    <row r="23" spans="2:6" x14ac:dyDescent="0.35">
      <c r="B23" s="39"/>
      <c r="C23" s="39"/>
      <c r="D23" s="38" t="s">
        <v>39</v>
      </c>
      <c r="E23" s="42" t="s">
        <v>26</v>
      </c>
      <c r="F23" s="36"/>
    </row>
    <row r="24" spans="2:6" x14ac:dyDescent="0.35">
      <c r="B24" s="39"/>
      <c r="C24" s="39"/>
      <c r="F24" s="36"/>
    </row>
    <row r="25" spans="2:6" x14ac:dyDescent="0.35">
      <c r="B25" s="39">
        <v>4</v>
      </c>
      <c r="C25" s="46" t="s">
        <v>40</v>
      </c>
    </row>
    <row r="26" spans="2:6" x14ac:dyDescent="0.35">
      <c r="B26" s="39"/>
      <c r="C26" s="39"/>
      <c r="D26" s="38" t="s">
        <v>41</v>
      </c>
      <c r="E26" s="42" t="s">
        <v>26</v>
      </c>
    </row>
    <row r="27" spans="2:6" x14ac:dyDescent="0.35">
      <c r="B27" s="39"/>
      <c r="C27" s="39"/>
      <c r="D27" s="38" t="s">
        <v>42</v>
      </c>
      <c r="E27" s="42" t="s">
        <v>26</v>
      </c>
    </row>
    <row r="28" spans="2:6" x14ac:dyDescent="0.35">
      <c r="B28" s="39"/>
      <c r="C28" s="39"/>
      <c r="D28" s="38" t="s">
        <v>43</v>
      </c>
      <c r="E28" s="42" t="s">
        <v>26</v>
      </c>
    </row>
    <row r="29" spans="2:6" x14ac:dyDescent="0.35">
      <c r="B29" s="39"/>
      <c r="C29" s="39"/>
      <c r="D29" s="38" t="s">
        <v>44</v>
      </c>
      <c r="E29" s="42" t="s">
        <v>26</v>
      </c>
    </row>
    <row r="30" spans="2:6" x14ac:dyDescent="0.35">
      <c r="B30" s="39"/>
      <c r="C30" s="39"/>
      <c r="D30" s="38" t="s">
        <v>45</v>
      </c>
      <c r="E30" s="42" t="s">
        <v>26</v>
      </c>
    </row>
    <row r="31" spans="2:6" x14ac:dyDescent="0.35">
      <c r="B31" s="39"/>
      <c r="C31" s="39"/>
    </row>
  </sheetData>
  <hyperlinks>
    <hyperlink ref="E8" location="'1.1 Total Costs'!A1" display="Go" xr:uid="{576A893B-0074-4C32-87CC-356A3B072D51}"/>
    <hyperlink ref="E11" location="'2.1 Operational Costs'!A1" display="Go" xr:uid="{6B5925F2-E0D4-480E-8EF6-69A89B518D25}"/>
    <hyperlink ref="E12" location="'2.2 FTE'!A1" display="Go" xr:uid="{2F64ADB2-508D-4C03-BC96-C24CFA2C8F94}"/>
    <hyperlink ref="E13" location="'2.3 Investment Costs'!A1" display="Go" xr:uid="{BD8FB2AF-066A-47A2-890A-10DE2C0F8F2A}"/>
    <hyperlink ref="E16" location="'3.1 Energy Markets'!A1" display="Go" xr:uid="{23946442-5E9D-49CD-A4A1-E0F247AD7A1E}"/>
    <hyperlink ref="E17" location="'3.2 Strategic Energy Planning'!A1" display="Go" xr:uid="{5222CE25-D7AE-4192-887B-6C690B90032A}"/>
    <hyperlink ref="E18" location="'3.3 Energy Insights'!A1" display="Go" xr:uid="{AF672E11-A4DC-43B1-B155-7FC7DA9FFBB1}"/>
    <hyperlink ref="E19" location="'3.4 Security of Supply'!A1" display="Go" xr:uid="{7D32B374-9BE8-4C70-9E70-1F33F7107295}"/>
    <hyperlink ref="E20" location="'3.5 Energy System Resilience'!A1" display="Go" xr:uid="{BCDA9EC9-88D9-43EF-AF4C-C2201291F625}"/>
    <hyperlink ref="E21" location="'3.6 System Operations'!A1" display="Go" xr:uid="{501AD372-D60D-4553-A4A2-78CCFCE3C938}"/>
    <hyperlink ref="E22" location="'3.7 Network Operability'!A1" display="Go" xr:uid="{DEFE124E-56D0-425B-AB55-8E73312B390F}"/>
    <hyperlink ref="E23" location="'3.8 Facilitating Sector'!A1" display="Go" xr:uid="{7434C3B3-CE17-4C18-BA54-6F36F8BFD94D}"/>
    <hyperlink ref="E26" location="'4.1 Role Delivery Support'!A1" display="Go" xr:uid="{328292F3-48A8-461B-B515-2EB2263327C7}"/>
    <hyperlink ref="E27" location="'4.2 Corporate Functions'!A1" display="Go" xr:uid="{9815CA42-F868-4300-BADB-E450F1694929}"/>
    <hyperlink ref="E28" location="'4.3 Cyber &amp; Physical Security'!A1" display="Go" xr:uid="{71369CE0-D6B8-41C3-ABFA-C12626ECC640}"/>
    <hyperlink ref="E29" location="'4.4 Digital &amp; Technology Suppor'!A1" display="Go" xr:uid="{C1CAD95D-0B4E-4C47-A01F-9DE50B74724C}"/>
    <hyperlink ref="E30" location="'4.5 Transformation'!A1" display="Go" xr:uid="{D2D76286-673E-45FA-ACFD-7EEAC0C40D05}"/>
  </hyperlinks>
  <pageMargins left="0.7" right="0.7" top="0.75" bottom="0.75" header="0.3" footer="0.3"/>
  <headerFooter>
    <oddHeader>&amp;L&amp;"Poppins"&amp;12&amp;KFF00FF Confidential&amp;1#_x000D_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6216D-75FD-4648-AC91-A849B960DA6B}">
  <sheetPr>
    <tabColor theme="6" tint="0.59999389629810485"/>
  </sheetPr>
  <dimension ref="A1:N31"/>
  <sheetViews>
    <sheetView workbookViewId="0"/>
  </sheetViews>
  <sheetFormatPr defaultColWidth="10.25" defaultRowHeight="14.5" x14ac:dyDescent="0.35"/>
  <cols>
    <col min="1" max="1" width="10.25" style="38"/>
    <col min="2" max="2" width="8.83203125" style="38" customWidth="1"/>
    <col min="3" max="3" width="33" style="38" customWidth="1"/>
    <col min="4" max="4" width="14.33203125" style="38" customWidth="1"/>
    <col min="5" max="7" width="11.25" style="38" customWidth="1"/>
    <col min="8" max="16384" width="10.25" style="38"/>
  </cols>
  <sheetData>
    <row r="1" spans="1:14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4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4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4" ht="26" x14ac:dyDescent="0.6">
      <c r="A4" s="1" t="str">
        <f>Contents!D8</f>
        <v>1.1 Total Costs</v>
      </c>
      <c r="B4" s="1"/>
      <c r="C4" s="1"/>
      <c r="D4" s="1"/>
      <c r="E4" s="1"/>
      <c r="F4" s="1"/>
      <c r="G4" s="1"/>
      <c r="H4" s="1"/>
      <c r="I4" s="1"/>
      <c r="J4" s="1"/>
    </row>
    <row r="6" spans="1:14" x14ac:dyDescent="0.35">
      <c r="E6" s="47" t="s">
        <v>46</v>
      </c>
      <c r="F6" s="84" t="s">
        <v>47</v>
      </c>
      <c r="G6" s="84"/>
    </row>
    <row r="7" spans="1:14" x14ac:dyDescent="0.35">
      <c r="E7" s="48" t="s">
        <v>48</v>
      </c>
      <c r="F7" s="48" t="s">
        <v>6</v>
      </c>
      <c r="G7" s="48" t="s">
        <v>49</v>
      </c>
    </row>
    <row r="9" spans="1:14" ht="18.5" x14ac:dyDescent="0.45">
      <c r="A9" s="49"/>
      <c r="B9" s="49" t="s">
        <v>50</v>
      </c>
      <c r="C9" s="50"/>
      <c r="D9" s="49"/>
      <c r="E9" s="49"/>
      <c r="F9" s="49"/>
      <c r="G9" s="49"/>
    </row>
    <row r="11" spans="1:14" x14ac:dyDescent="0.35">
      <c r="C11" s="38" t="s">
        <v>51</v>
      </c>
      <c r="D11" s="38" t="s">
        <v>52</v>
      </c>
      <c r="E11" s="51">
        <f>'3.1 Energy Markets'!F44</f>
        <v>56.82115202</v>
      </c>
      <c r="F11" s="51">
        <f>'3.1 Energy Markets'!G44</f>
        <v>43.870997410477869</v>
      </c>
      <c r="G11" s="51">
        <f>'3.1 Energy Markets'!H44</f>
        <v>39.435721870926002</v>
      </c>
    </row>
    <row r="12" spans="1:14" x14ac:dyDescent="0.35">
      <c r="C12" s="38" t="s">
        <v>53</v>
      </c>
      <c r="D12" s="38" t="s">
        <v>52</v>
      </c>
      <c r="E12" s="51">
        <f>'3.2 Strategic Energy Planning'!F45</f>
        <v>62.144647340000006</v>
      </c>
      <c r="F12" s="51">
        <f>'3.2 Strategic Energy Planning'!G45</f>
        <v>75.488366776320959</v>
      </c>
      <c r="G12" s="51">
        <f>'3.2 Strategic Energy Planning'!H45</f>
        <v>77.891157621604577</v>
      </c>
      <c r="N12" s="77"/>
    </row>
    <row r="13" spans="1:14" x14ac:dyDescent="0.35">
      <c r="C13" s="38" t="s">
        <v>54</v>
      </c>
      <c r="D13" s="38" t="s">
        <v>52</v>
      </c>
      <c r="E13" s="51">
        <f>'3.3 Energy Insights'!F46</f>
        <v>11.806938600000001</v>
      </c>
      <c r="F13" s="51">
        <f>'3.3 Energy Insights'!G46</f>
        <v>10.724580236439317</v>
      </c>
      <c r="G13" s="51">
        <f>'3.3 Energy Insights'!H46</f>
        <v>11.346950842990426</v>
      </c>
    </row>
    <row r="14" spans="1:14" x14ac:dyDescent="0.35">
      <c r="C14" s="38" t="s">
        <v>55</v>
      </c>
      <c r="D14" s="38" t="s">
        <v>52</v>
      </c>
      <c r="E14" s="51">
        <f>'3.4 Security of Supply'!F45</f>
        <v>3.9457134700000003</v>
      </c>
      <c r="F14" s="51">
        <f>'3.4 Security of Supply'!G45</f>
        <v>4.4316091042066788</v>
      </c>
      <c r="G14" s="51">
        <f>'3.4 Security of Supply'!H45</f>
        <v>5.6480572913929876</v>
      </c>
    </row>
    <row r="15" spans="1:14" x14ac:dyDescent="0.35">
      <c r="C15" s="38" t="s">
        <v>56</v>
      </c>
      <c r="D15" s="38" t="s">
        <v>52</v>
      </c>
      <c r="E15" s="51">
        <f>'3.5 Energy System Resilience'!F41</f>
        <v>15.634085400000002</v>
      </c>
      <c r="F15" s="51">
        <f>'3.5 Energy System Resilience'!G41</f>
        <v>16.574372889976324</v>
      </c>
      <c r="G15" s="51">
        <f>'3.5 Energy System Resilience'!H41</f>
        <v>16.623141805088984</v>
      </c>
    </row>
    <row r="16" spans="1:14" x14ac:dyDescent="0.35">
      <c r="C16" s="38" t="s">
        <v>57</v>
      </c>
      <c r="D16" s="38" t="s">
        <v>52</v>
      </c>
      <c r="E16" s="51">
        <f>'3.6 System Operations'!F55</f>
        <v>116.48595434999999</v>
      </c>
      <c r="F16" s="51">
        <f>'3.6 System Operations'!G55</f>
        <v>120.15801411206576</v>
      </c>
      <c r="G16" s="51">
        <f>'3.6 System Operations'!H55</f>
        <v>125.78907302578645</v>
      </c>
    </row>
    <row r="17" spans="3:13" x14ac:dyDescent="0.35">
      <c r="C17" s="38" t="s">
        <v>58</v>
      </c>
      <c r="D17" s="38" t="s">
        <v>52</v>
      </c>
      <c r="E17" s="51">
        <f>'3.7 Network Operability'!F44</f>
        <v>35.878846940000003</v>
      </c>
      <c r="F17" s="51">
        <f>'3.7 Network Operability'!G44</f>
        <v>51.661881036700009</v>
      </c>
      <c r="G17" s="51">
        <f>'3.7 Network Operability'!H44</f>
        <v>48.136333662857005</v>
      </c>
    </row>
    <row r="18" spans="3:13" x14ac:dyDescent="0.35">
      <c r="C18" s="38" t="s">
        <v>59</v>
      </c>
      <c r="D18" s="38" t="s">
        <v>52</v>
      </c>
      <c r="E18" s="51">
        <f>'3.8 Facilitating Sector'!F33</f>
        <v>7.1530105504761901</v>
      </c>
      <c r="F18" s="51">
        <f>'3.8 Facilitating Sector'!G33</f>
        <v>9.1251998118486384</v>
      </c>
      <c r="G18" s="76">
        <f>'3.8 Facilitating Sector'!H33</f>
        <v>21.745130583563043</v>
      </c>
      <c r="M18" s="73"/>
    </row>
    <row r="19" spans="3:13" x14ac:dyDescent="0.35">
      <c r="C19" s="37" t="s">
        <v>60</v>
      </c>
      <c r="D19" s="37" t="s">
        <v>52</v>
      </c>
      <c r="E19" s="31">
        <f>SUM(E11:E18)</f>
        <v>309.87034867047623</v>
      </c>
      <c r="F19" s="31">
        <f t="shared" ref="F19:G19" si="0">SUM(F11:F18)</f>
        <v>332.03502137803554</v>
      </c>
      <c r="G19" s="31">
        <f t="shared" si="0"/>
        <v>346.61556670420947</v>
      </c>
    </row>
    <row r="20" spans="3:13" x14ac:dyDescent="0.35">
      <c r="E20" s="52"/>
      <c r="F20" s="52"/>
      <c r="G20" s="52"/>
    </row>
    <row r="21" spans="3:13" x14ac:dyDescent="0.35">
      <c r="C21" s="38" t="s">
        <v>61</v>
      </c>
      <c r="D21" s="38" t="s">
        <v>52</v>
      </c>
      <c r="E21" s="51">
        <f>'4.1 Role Delivery Support'!F49</f>
        <v>82.755589329523815</v>
      </c>
      <c r="F21" s="51">
        <f>'4.1 Role Delivery Support'!G49</f>
        <v>69.059387813053149</v>
      </c>
      <c r="G21" s="51">
        <f>'4.1 Role Delivery Support'!H49</f>
        <v>64.34289340286287</v>
      </c>
    </row>
    <row r="22" spans="3:13" x14ac:dyDescent="0.35">
      <c r="C22" s="38" t="s">
        <v>62</v>
      </c>
      <c r="D22" s="38" t="s">
        <v>52</v>
      </c>
      <c r="E22" s="51">
        <f>'4.2 Corporate Functions'!F53</f>
        <v>93.162058829999992</v>
      </c>
      <c r="F22" s="51">
        <f>'4.2 Corporate Functions'!G53</f>
        <v>114.71349675607755</v>
      </c>
      <c r="G22" s="51">
        <f>'4.2 Corporate Functions'!H53</f>
        <v>111.67061434198375</v>
      </c>
    </row>
    <row r="23" spans="3:13" x14ac:dyDescent="0.35">
      <c r="C23" s="38" t="s">
        <v>63</v>
      </c>
      <c r="D23" s="38" t="s">
        <v>52</v>
      </c>
      <c r="E23" s="51">
        <f>'4.3 Cyber &amp; Physical Security'!F31</f>
        <v>28.429730690860218</v>
      </c>
      <c r="F23" s="51">
        <f>'4.3 Cyber &amp; Physical Security'!G31</f>
        <v>17.717294216361111</v>
      </c>
      <c r="G23" s="51">
        <f>'4.3 Cyber &amp; Physical Security'!H31</f>
        <v>35.907164810056948</v>
      </c>
    </row>
    <row r="24" spans="3:13" x14ac:dyDescent="0.35">
      <c r="C24" s="38" t="s">
        <v>64</v>
      </c>
      <c r="D24" s="38" t="s">
        <v>52</v>
      </c>
      <c r="E24" s="51">
        <f>'4.4 Digital &amp; Technology Suppor'!F37</f>
        <v>94.790964559139809</v>
      </c>
      <c r="F24" s="51">
        <f>'4.4 Digital &amp; Technology Suppor'!G37</f>
        <v>193.66949286279254</v>
      </c>
      <c r="G24" s="51">
        <f>'4.4 Digital &amp; Technology Suppor'!H37</f>
        <v>196.35475642629896</v>
      </c>
    </row>
    <row r="25" spans="3:13" x14ac:dyDescent="0.35">
      <c r="C25" s="38" t="s">
        <v>65</v>
      </c>
      <c r="D25" s="38" t="s">
        <v>52</v>
      </c>
      <c r="E25" s="51">
        <f>'4.5 Transformation'!F40</f>
        <v>54.914684389999998</v>
      </c>
      <c r="F25" s="51">
        <f>'4.5 Transformation'!G40</f>
        <v>50.979737999999998</v>
      </c>
      <c r="G25" s="51">
        <f>'4.5 Transformation'!H40</f>
        <v>6.0379719586390497</v>
      </c>
      <c r="M25" s="73"/>
    </row>
    <row r="26" spans="3:13" x14ac:dyDescent="0.35">
      <c r="C26" s="37" t="s">
        <v>66</v>
      </c>
      <c r="D26" s="37" t="s">
        <v>52</v>
      </c>
      <c r="E26" s="31">
        <f>SUM(E21:E25)</f>
        <v>354.05302779952382</v>
      </c>
      <c r="F26" s="31">
        <f t="shared" ref="F26:G26" si="1">SUM(F21:F25)</f>
        <v>446.13940964828436</v>
      </c>
      <c r="G26" s="31">
        <f t="shared" si="1"/>
        <v>414.31340093984153</v>
      </c>
    </row>
    <row r="28" spans="3:13" x14ac:dyDescent="0.35">
      <c r="C28" s="37" t="s">
        <v>67</v>
      </c>
      <c r="D28" s="37" t="s">
        <v>52</v>
      </c>
      <c r="E28" s="31">
        <f>E19+E26</f>
        <v>663.92337646999999</v>
      </c>
      <c r="F28" s="31">
        <f>F19+F26</f>
        <v>778.17443102631989</v>
      </c>
      <c r="G28" s="31">
        <f>G19+G26</f>
        <v>760.928967644051</v>
      </c>
    </row>
    <row r="30" spans="3:13" x14ac:dyDescent="0.35">
      <c r="C30" s="38" t="s">
        <v>68</v>
      </c>
      <c r="D30" s="38" t="s">
        <v>52</v>
      </c>
      <c r="E30" s="51">
        <v>0</v>
      </c>
      <c r="F30" s="51">
        <v>0</v>
      </c>
      <c r="G30" s="51">
        <v>-28</v>
      </c>
    </row>
    <row r="31" spans="3:13" x14ac:dyDescent="0.35">
      <c r="C31" s="37" t="s">
        <v>69</v>
      </c>
      <c r="D31" s="37" t="s">
        <v>52</v>
      </c>
      <c r="E31" s="31">
        <f>E28+E30</f>
        <v>663.92337646999999</v>
      </c>
      <c r="F31" s="31">
        <f t="shared" ref="F31:G31" si="2">F28+F30</f>
        <v>778.17443102631989</v>
      </c>
      <c r="G31" s="31">
        <f t="shared" si="2"/>
        <v>732.928967644051</v>
      </c>
    </row>
  </sheetData>
  <mergeCells count="1">
    <mergeCell ref="F6:G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804E-62F4-4D42-B91C-7207B4BA6413}">
  <sheetPr>
    <tabColor theme="5" tint="0.59999389629810485"/>
  </sheetPr>
  <dimension ref="A1:N28"/>
  <sheetViews>
    <sheetView workbookViewId="0"/>
  </sheetViews>
  <sheetFormatPr defaultColWidth="10.25" defaultRowHeight="14.5" x14ac:dyDescent="0.35"/>
  <cols>
    <col min="1" max="1" width="10.25" style="38"/>
    <col min="2" max="2" width="8.83203125" style="38" customWidth="1"/>
    <col min="3" max="3" width="39" style="38" customWidth="1"/>
    <col min="4" max="4" width="14.58203125" style="38" customWidth="1"/>
    <col min="5" max="7" width="11.25" style="38" customWidth="1"/>
    <col min="8" max="16384" width="10.25" style="38"/>
  </cols>
  <sheetData>
    <row r="1" spans="1:10" ht="25" x14ac:dyDescent="0.5">
      <c r="A1" s="54" t="str">
        <f>Cover!$C$6</f>
        <v>NESO Cost Reporting Tables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Contents!D11</f>
        <v>2.1 Operational Costs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E6" s="47" t="s">
        <v>46</v>
      </c>
      <c r="F6" s="84" t="s">
        <v>47</v>
      </c>
      <c r="G6" s="84"/>
    </row>
    <row r="7" spans="1:10" x14ac:dyDescent="0.35">
      <c r="E7" s="48" t="s">
        <v>48</v>
      </c>
      <c r="F7" s="48" t="s">
        <v>6</v>
      </c>
      <c r="G7" s="48" t="s">
        <v>49</v>
      </c>
    </row>
    <row r="9" spans="1:10" ht="18.5" x14ac:dyDescent="0.45">
      <c r="A9" s="49"/>
      <c r="B9" s="49" t="s">
        <v>70</v>
      </c>
      <c r="C9" s="50"/>
      <c r="D9" s="49"/>
      <c r="E9" s="49"/>
      <c r="F9" s="49"/>
      <c r="G9" s="49"/>
    </row>
    <row r="11" spans="1:10" x14ac:dyDescent="0.35">
      <c r="C11" s="38" t="s">
        <v>51</v>
      </c>
      <c r="D11" s="38" t="s">
        <v>52</v>
      </c>
      <c r="E11" s="51">
        <f>'3.1 Energy Markets'!F42</f>
        <v>25.631152020000002</v>
      </c>
      <c r="F11" s="51">
        <f>'3.1 Energy Markets'!G42</f>
        <v>27.174804334699996</v>
      </c>
      <c r="G11" s="51">
        <f>'3.1 Energy Markets'!H42</f>
        <v>25.100721870926002</v>
      </c>
    </row>
    <row r="12" spans="1:10" x14ac:dyDescent="0.35">
      <c r="C12" s="38" t="s">
        <v>53</v>
      </c>
      <c r="D12" s="38" t="s">
        <v>52</v>
      </c>
      <c r="E12" s="51">
        <f>'3.2 Strategic Energy Planning'!F43</f>
        <v>54.894647340000006</v>
      </c>
      <c r="F12" s="51">
        <f>'3.2 Strategic Energy Planning'!G43</f>
        <v>62.488366776320959</v>
      </c>
      <c r="G12" s="51">
        <f>'3.2 Strategic Energy Planning'!H43</f>
        <v>64.391157621604577</v>
      </c>
    </row>
    <row r="13" spans="1:10" x14ac:dyDescent="0.35">
      <c r="C13" s="38" t="s">
        <v>54</v>
      </c>
      <c r="D13" s="38" t="s">
        <v>52</v>
      </c>
      <c r="E13" s="51">
        <f>'3.3 Energy Insights'!F44</f>
        <v>11.806938600000001</v>
      </c>
      <c r="F13" s="51">
        <f>'3.3 Energy Insights'!G44</f>
        <v>10.724580236439317</v>
      </c>
      <c r="G13" s="51">
        <f>'3.3 Energy Insights'!H44</f>
        <v>11.346950842990426</v>
      </c>
    </row>
    <row r="14" spans="1:10" x14ac:dyDescent="0.35">
      <c r="C14" s="38" t="s">
        <v>55</v>
      </c>
      <c r="D14" s="38" t="s">
        <v>52</v>
      </c>
      <c r="E14" s="51">
        <f>'3.4 Security of Supply'!F43</f>
        <v>3.9457134700000003</v>
      </c>
      <c r="F14" s="51">
        <f>'3.4 Security of Supply'!G43</f>
        <v>4.4316091042066788</v>
      </c>
      <c r="G14" s="51">
        <f>'3.4 Security of Supply'!H43</f>
        <v>5.6480572913929876</v>
      </c>
    </row>
    <row r="15" spans="1:10" x14ac:dyDescent="0.35">
      <c r="C15" s="38" t="s">
        <v>56</v>
      </c>
      <c r="D15" s="38" t="s">
        <v>52</v>
      </c>
      <c r="E15" s="51">
        <f>'3.5 Energy System Resilience'!F39</f>
        <v>10.634085400000002</v>
      </c>
      <c r="F15" s="51">
        <f>'3.5 Energy System Resilience'!G39</f>
        <v>11.124372889976323</v>
      </c>
      <c r="G15" s="51">
        <f>'3.5 Energy System Resilience'!H39</f>
        <v>12.053141805088986</v>
      </c>
    </row>
    <row r="16" spans="1:10" x14ac:dyDescent="0.35">
      <c r="C16" s="38" t="s">
        <v>57</v>
      </c>
      <c r="D16" s="38" t="s">
        <v>52</v>
      </c>
      <c r="E16" s="51">
        <f>'3.6 System Operations'!F53</f>
        <v>49.228954350000002</v>
      </c>
      <c r="F16" s="51">
        <f>'3.6 System Operations'!G53</f>
        <v>56.132804012527309</v>
      </c>
      <c r="G16" s="51">
        <f>'3.6 System Operations'!H53</f>
        <v>55.070577925786473</v>
      </c>
    </row>
    <row r="17" spans="3:14" x14ac:dyDescent="0.35">
      <c r="C17" s="38" t="s">
        <v>58</v>
      </c>
      <c r="D17" s="38" t="s">
        <v>52</v>
      </c>
      <c r="E17" s="51">
        <f>'3.7 Network Operability'!F42</f>
        <v>26.258846939999998</v>
      </c>
      <c r="F17" s="51">
        <f>'3.7 Network Operability'!G42</f>
        <v>35.611881036700005</v>
      </c>
      <c r="G17" s="51">
        <f>'3.7 Network Operability'!H42</f>
        <v>35.486333662857007</v>
      </c>
    </row>
    <row r="18" spans="3:14" x14ac:dyDescent="0.35">
      <c r="C18" s="38" t="s">
        <v>59</v>
      </c>
      <c r="D18" s="38" t="s">
        <v>52</v>
      </c>
      <c r="E18" s="51">
        <f>'3.8 Facilitating Sector'!F31</f>
        <v>1.1530105504761903</v>
      </c>
      <c r="F18" s="51">
        <f>'3.8 Facilitating Sector'!G31</f>
        <v>2.5107011237437603E-2</v>
      </c>
      <c r="G18" s="76">
        <f>'3.8 Facilitating Sector'!H31</f>
        <v>3.2363909563046765E-2</v>
      </c>
      <c r="N18" s="53"/>
    </row>
    <row r="19" spans="3:14" x14ac:dyDescent="0.35">
      <c r="C19" s="37" t="s">
        <v>71</v>
      </c>
      <c r="D19" s="37" t="s">
        <v>52</v>
      </c>
      <c r="E19" s="31">
        <f>SUM(E11:E18)</f>
        <v>183.5533486704762</v>
      </c>
      <c r="F19" s="31">
        <f t="shared" ref="F19:G19" si="0">SUM(F11:F18)</f>
        <v>207.71352540210802</v>
      </c>
      <c r="G19" s="31">
        <f t="shared" si="0"/>
        <v>209.12930493020951</v>
      </c>
    </row>
    <row r="20" spans="3:14" x14ac:dyDescent="0.35">
      <c r="E20" s="52"/>
      <c r="F20" s="52"/>
      <c r="G20" s="52"/>
    </row>
    <row r="21" spans="3:14" x14ac:dyDescent="0.35">
      <c r="C21" s="38" t="s">
        <v>61</v>
      </c>
      <c r="D21" s="38" t="s">
        <v>52</v>
      </c>
      <c r="E21" s="51">
        <f>'4.1 Role Delivery Support'!F47</f>
        <v>24.395589329523808</v>
      </c>
      <c r="F21" s="51">
        <f>'4.1 Role Delivery Support'!G47</f>
        <v>28.777387813053153</v>
      </c>
      <c r="G21" s="51">
        <f>'4.1 Role Delivery Support'!H47</f>
        <v>29.738893402862878</v>
      </c>
    </row>
    <row r="22" spans="3:14" x14ac:dyDescent="0.35">
      <c r="C22" s="38" t="s">
        <v>62</v>
      </c>
      <c r="D22" s="38" t="s">
        <v>52</v>
      </c>
      <c r="E22" s="51">
        <f>'4.2 Corporate Functions'!F51</f>
        <v>74.862058829999995</v>
      </c>
      <c r="F22" s="51">
        <f>'4.2 Corporate Functions'!G51</f>
        <v>86.738496756077552</v>
      </c>
      <c r="G22" s="51">
        <f>'4.2 Corporate Functions'!H51</f>
        <v>88.120614341983753</v>
      </c>
    </row>
    <row r="23" spans="3:14" x14ac:dyDescent="0.35">
      <c r="C23" s="38" t="s">
        <v>63</v>
      </c>
      <c r="D23" s="38" t="s">
        <v>52</v>
      </c>
      <c r="E23" s="51">
        <f>'4.3 Cyber &amp; Physical Security'!F29</f>
        <v>20.929730690860218</v>
      </c>
      <c r="F23" s="51">
        <f>'4.3 Cyber &amp; Physical Security'!G29</f>
        <v>16.517294216361112</v>
      </c>
      <c r="G23" s="51">
        <f>'4.3 Cyber &amp; Physical Security'!H29</f>
        <v>16.907164810056948</v>
      </c>
    </row>
    <row r="24" spans="3:14" x14ac:dyDescent="0.35">
      <c r="C24" s="38" t="s">
        <v>64</v>
      </c>
      <c r="D24" s="38" t="s">
        <v>52</v>
      </c>
      <c r="E24" s="51">
        <f>'4.4 Digital &amp; Technology Suppor'!F35</f>
        <v>94.790964559139809</v>
      </c>
      <c r="F24" s="51">
        <f>'4.4 Digital &amp; Technology Suppor'!G35</f>
        <v>203.71212206688563</v>
      </c>
      <c r="G24" s="51">
        <f>'4.4 Digital &amp; Technology Suppor'!H35</f>
        <v>206.35475642629896</v>
      </c>
    </row>
    <row r="25" spans="3:14" x14ac:dyDescent="0.35">
      <c r="C25" s="38" t="s">
        <v>65</v>
      </c>
      <c r="D25" s="38" t="s">
        <v>52</v>
      </c>
      <c r="E25" s="51">
        <f>'4.5 Transformation'!F38</f>
        <v>-8.5315610000000541E-2</v>
      </c>
      <c r="F25" s="51">
        <f>'4.5 Transformation'!G38</f>
        <v>3.7199999999999941E-2</v>
      </c>
      <c r="G25" s="51">
        <f>'4.5 Transformation'!H38</f>
        <v>3.7971958639049959E-2</v>
      </c>
    </row>
    <row r="26" spans="3:14" x14ac:dyDescent="0.35">
      <c r="C26" s="37" t="s">
        <v>72</v>
      </c>
      <c r="D26" s="37" t="s">
        <v>52</v>
      </c>
      <c r="E26" s="31">
        <f>SUM(E21:E25)</f>
        <v>214.89302779952382</v>
      </c>
      <c r="F26" s="31">
        <f t="shared" ref="F26:G26" si="1">SUM(F21:F25)</f>
        <v>335.78250085237744</v>
      </c>
      <c r="G26" s="31">
        <f t="shared" si="1"/>
        <v>341.15940093984159</v>
      </c>
    </row>
    <row r="28" spans="3:14" x14ac:dyDescent="0.35">
      <c r="C28" s="37" t="s">
        <v>73</v>
      </c>
      <c r="D28" s="37" t="s">
        <v>52</v>
      </c>
      <c r="E28" s="31">
        <f>E19+E26</f>
        <v>398.44637647000002</v>
      </c>
      <c r="F28" s="31">
        <f>F19+F26</f>
        <v>543.49602625448551</v>
      </c>
      <c r="G28" s="31">
        <f>G19+G26</f>
        <v>550.2887058700511</v>
      </c>
    </row>
  </sheetData>
  <mergeCells count="1">
    <mergeCell ref="F6:G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06D69-B65F-4E9C-B3C6-A127CAB745A7}">
  <sheetPr>
    <tabColor theme="5" tint="0.59999389629810485"/>
  </sheetPr>
  <dimension ref="A1:J28"/>
  <sheetViews>
    <sheetView workbookViewId="0"/>
  </sheetViews>
  <sheetFormatPr defaultColWidth="10.25" defaultRowHeight="14.5" x14ac:dyDescent="0.35"/>
  <cols>
    <col min="1" max="2" width="10.25" style="38"/>
    <col min="3" max="3" width="39" style="38" customWidth="1"/>
    <col min="4" max="4" width="12.75" style="38" customWidth="1"/>
    <col min="5" max="7" width="11.25" style="38" customWidth="1"/>
    <col min="8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Contents!D12</f>
        <v>2.2 FTE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E6" s="47" t="s">
        <v>46</v>
      </c>
      <c r="F6" s="84" t="s">
        <v>47</v>
      </c>
      <c r="G6" s="84"/>
    </row>
    <row r="7" spans="1:10" x14ac:dyDescent="0.35">
      <c r="E7" s="48" t="s">
        <v>48</v>
      </c>
      <c r="F7" s="48" t="s">
        <v>6</v>
      </c>
      <c r="G7" s="48" t="s">
        <v>49</v>
      </c>
    </row>
    <row r="9" spans="1:10" ht="18.5" x14ac:dyDescent="0.45">
      <c r="A9" s="49"/>
      <c r="B9" s="49" t="s">
        <v>74</v>
      </c>
      <c r="C9" s="50"/>
      <c r="D9" s="49"/>
      <c r="E9" s="49"/>
      <c r="F9" s="49"/>
      <c r="G9" s="49"/>
    </row>
    <row r="11" spans="1:10" x14ac:dyDescent="0.35">
      <c r="C11" s="38" t="s">
        <v>51</v>
      </c>
      <c r="D11" s="38" t="s">
        <v>75</v>
      </c>
      <c r="E11" s="51">
        <f>'3.1 Energy Markets'!F46</f>
        <v>250.43490000000003</v>
      </c>
      <c r="F11" s="51">
        <f>'3.1 Energy Markets'!G46</f>
        <v>257.46749999999997</v>
      </c>
      <c r="G11" s="51">
        <f>'3.1 Energy Markets'!H46</f>
        <v>257.46749999999997</v>
      </c>
    </row>
    <row r="12" spans="1:10" x14ac:dyDescent="0.35">
      <c r="C12" s="38" t="s">
        <v>53</v>
      </c>
      <c r="D12" s="38" t="s">
        <v>75</v>
      </c>
      <c r="E12" s="51">
        <f>'3.2 Strategic Energy Planning'!F47</f>
        <v>446.00000000000006</v>
      </c>
      <c r="F12" s="51">
        <f>'3.2 Strategic Energy Planning'!G47</f>
        <v>457.10199999999998</v>
      </c>
      <c r="G12" s="51">
        <f>'3.2 Strategic Energy Planning'!H47</f>
        <v>469.10199999999998</v>
      </c>
    </row>
    <row r="13" spans="1:10" x14ac:dyDescent="0.35">
      <c r="C13" s="38" t="s">
        <v>54</v>
      </c>
      <c r="D13" s="38" t="s">
        <v>75</v>
      </c>
      <c r="E13" s="51">
        <f>'3.3 Energy Insights'!F48</f>
        <v>102</v>
      </c>
      <c r="F13" s="51">
        <f>'3.3 Energy Insights'!G48</f>
        <v>98.551299999999998</v>
      </c>
      <c r="G13" s="51">
        <f>'3.3 Energy Insights'!H48</f>
        <v>98.551299999999998</v>
      </c>
    </row>
    <row r="14" spans="1:10" x14ac:dyDescent="0.35">
      <c r="C14" s="38" t="s">
        <v>55</v>
      </c>
      <c r="D14" s="38" t="s">
        <v>75</v>
      </c>
      <c r="E14" s="51">
        <f>'3.4 Security of Supply'!F47</f>
        <v>32.150000000000006</v>
      </c>
      <c r="F14" s="51">
        <f>'3.4 Security of Supply'!G47</f>
        <v>40.294600000000003</v>
      </c>
      <c r="G14" s="51">
        <f>'3.4 Security of Supply'!H47</f>
        <v>52.294600000000003</v>
      </c>
    </row>
    <row r="15" spans="1:10" x14ac:dyDescent="0.35">
      <c r="C15" s="38" t="s">
        <v>56</v>
      </c>
      <c r="D15" s="38" t="s">
        <v>75</v>
      </c>
      <c r="E15" s="51">
        <f>'3.5 Energy System Resilience'!F43</f>
        <v>100</v>
      </c>
      <c r="F15" s="51">
        <f>'3.5 Energy System Resilience'!G43</f>
        <v>101.7568</v>
      </c>
      <c r="G15" s="51">
        <f>'3.5 Energy System Resilience'!H43</f>
        <v>101.7568</v>
      </c>
    </row>
    <row r="16" spans="1:10" x14ac:dyDescent="0.35">
      <c r="C16" s="38" t="s">
        <v>57</v>
      </c>
      <c r="D16" s="38" t="s">
        <v>75</v>
      </c>
      <c r="E16" s="51">
        <f>'3.6 System Operations'!F57</f>
        <v>451.30270000000002</v>
      </c>
      <c r="F16" s="51">
        <f>'3.6 System Operations'!G57</f>
        <v>460.22870000000006</v>
      </c>
      <c r="G16" s="51">
        <f>'3.6 System Operations'!H57</f>
        <v>460.22870000000006</v>
      </c>
    </row>
    <row r="17" spans="3:7" x14ac:dyDescent="0.35">
      <c r="C17" s="38" t="s">
        <v>58</v>
      </c>
      <c r="D17" s="38" t="s">
        <v>75</v>
      </c>
      <c r="E17" s="51">
        <f>'3.7 Network Operability'!F46</f>
        <v>254.16669999999999</v>
      </c>
      <c r="F17" s="51">
        <f>'3.7 Network Operability'!G46</f>
        <v>318.64620000000002</v>
      </c>
      <c r="G17" s="51">
        <f>'3.7 Network Operability'!H46</f>
        <v>318.64620000000002</v>
      </c>
    </row>
    <row r="18" spans="3:7" x14ac:dyDescent="0.35">
      <c r="C18" s="38" t="s">
        <v>59</v>
      </c>
      <c r="D18" s="38" t="s">
        <v>75</v>
      </c>
      <c r="E18" s="51">
        <f>'3.8 Facilitating Sector'!F35</f>
        <v>12</v>
      </c>
      <c r="F18" s="51">
        <f>'3.8 Facilitating Sector'!G35</f>
        <v>12</v>
      </c>
      <c r="G18" s="51">
        <f>'3.8 Facilitating Sector'!H35</f>
        <v>12</v>
      </c>
    </row>
    <row r="19" spans="3:7" x14ac:dyDescent="0.35">
      <c r="C19" s="37" t="s">
        <v>76</v>
      </c>
      <c r="D19" s="37" t="s">
        <v>75</v>
      </c>
      <c r="E19" s="31">
        <f>SUM(E11:E18)</f>
        <v>1648.0543</v>
      </c>
      <c r="F19" s="31">
        <f t="shared" ref="F19:G19" si="0">SUM(F11:F18)</f>
        <v>1746.0470999999998</v>
      </c>
      <c r="G19" s="31">
        <f t="shared" si="0"/>
        <v>1770.0470999999998</v>
      </c>
    </row>
    <row r="20" spans="3:7" x14ac:dyDescent="0.35">
      <c r="E20" s="52"/>
      <c r="F20" s="52"/>
      <c r="G20" s="52"/>
    </row>
    <row r="21" spans="3:7" x14ac:dyDescent="0.35">
      <c r="C21" s="38" t="s">
        <v>61</v>
      </c>
      <c r="D21" s="38" t="s">
        <v>75</v>
      </c>
      <c r="E21" s="51">
        <f>'4.1 Role Delivery Support'!F51</f>
        <v>185.8</v>
      </c>
      <c r="F21" s="51">
        <f>'4.1 Role Delivery Support'!G51</f>
        <v>198.09809999999999</v>
      </c>
      <c r="G21" s="51">
        <f>'4.1 Role Delivery Support'!H51</f>
        <v>198.09809999999999</v>
      </c>
    </row>
    <row r="22" spans="3:7" x14ac:dyDescent="0.35">
      <c r="C22" s="38" t="s">
        <v>62</v>
      </c>
      <c r="D22" s="38" t="s">
        <v>75</v>
      </c>
      <c r="E22" s="51">
        <f>'4.2 Corporate Functions'!F55</f>
        <v>456.1</v>
      </c>
      <c r="F22" s="51">
        <f>'4.2 Corporate Functions'!G55</f>
        <v>487.64370400000001</v>
      </c>
      <c r="G22" s="51">
        <f>'4.2 Corporate Functions'!H55</f>
        <v>487.64370400000001</v>
      </c>
    </row>
    <row r="23" spans="3:7" x14ac:dyDescent="0.35">
      <c r="C23" s="38" t="s">
        <v>63</v>
      </c>
      <c r="D23" s="38" t="s">
        <v>75</v>
      </c>
      <c r="E23" s="51">
        <f>'4.3 Cyber &amp; Physical Security'!F33</f>
        <v>78</v>
      </c>
      <c r="F23" s="51">
        <f>'4.3 Cyber &amp; Physical Security'!G33</f>
        <v>76</v>
      </c>
      <c r="G23" s="51">
        <f>'4.3 Cyber &amp; Physical Security'!H33</f>
        <v>76</v>
      </c>
    </row>
    <row r="24" spans="3:7" x14ac:dyDescent="0.35">
      <c r="C24" s="38" t="s">
        <v>64</v>
      </c>
      <c r="D24" s="38" t="s">
        <v>75</v>
      </c>
      <c r="E24" s="51">
        <f>'4.4 Digital &amp; Technology Suppor'!F39</f>
        <v>419</v>
      </c>
      <c r="F24" s="51">
        <f>'4.4 Digital &amp; Technology Suppor'!G39</f>
        <v>421.3408</v>
      </c>
      <c r="G24" s="51">
        <f>'4.4 Digital &amp; Technology Suppor'!H39</f>
        <v>421.3408</v>
      </c>
    </row>
    <row r="25" spans="3:7" x14ac:dyDescent="0.35">
      <c r="C25" s="38" t="s">
        <v>65</v>
      </c>
      <c r="D25" s="38" t="s">
        <v>75</v>
      </c>
      <c r="E25" s="51">
        <f>'4.5 Transformation'!F42</f>
        <v>97</v>
      </c>
      <c r="F25" s="51">
        <f>'4.5 Transformation'!G42</f>
        <v>7</v>
      </c>
      <c r="G25" s="51">
        <f>'4.5 Transformation'!H42</f>
        <v>7</v>
      </c>
    </row>
    <row r="26" spans="3:7" x14ac:dyDescent="0.35">
      <c r="C26" s="37" t="s">
        <v>77</v>
      </c>
      <c r="D26" s="37" t="s">
        <v>75</v>
      </c>
      <c r="E26" s="31">
        <f>SUM(E21:E25)</f>
        <v>1235.9000000000001</v>
      </c>
      <c r="F26" s="31">
        <f t="shared" ref="F26:G26" si="1">SUM(F21:F25)</f>
        <v>1190.0826039999999</v>
      </c>
      <c r="G26" s="31">
        <f t="shared" si="1"/>
        <v>1190.0826039999999</v>
      </c>
    </row>
    <row r="28" spans="3:7" x14ac:dyDescent="0.35">
      <c r="C28" s="37" t="s">
        <v>78</v>
      </c>
      <c r="D28" s="37" t="s">
        <v>75</v>
      </c>
      <c r="E28" s="31">
        <f>E19+E26</f>
        <v>2883.9543000000003</v>
      </c>
      <c r="F28" s="31">
        <f>F19+F26</f>
        <v>2936.1297039999999</v>
      </c>
      <c r="G28" s="31">
        <f>G19+G26</f>
        <v>2960.1297039999999</v>
      </c>
    </row>
  </sheetData>
  <mergeCells count="1">
    <mergeCell ref="F6:G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5B06-6A92-48D8-86FF-129FE11E717B}">
  <sheetPr>
    <tabColor theme="5" tint="0.59999389629810485"/>
  </sheetPr>
  <dimension ref="A1:N102"/>
  <sheetViews>
    <sheetView zoomScaleNormal="100" workbookViewId="0"/>
  </sheetViews>
  <sheetFormatPr defaultColWidth="10.25" defaultRowHeight="14.5" x14ac:dyDescent="0.35"/>
  <cols>
    <col min="1" max="1" width="10.25" style="38"/>
    <col min="2" max="2" width="33" style="38" customWidth="1"/>
    <col min="3" max="3" width="18.08203125" style="38" customWidth="1"/>
    <col min="4" max="4" width="69.5" style="38" customWidth="1"/>
    <col min="5" max="5" width="13.75" style="38" customWidth="1"/>
    <col min="6" max="8" width="10.83203125" style="38" customWidth="1"/>
    <col min="9" max="16384" width="10.25" style="38"/>
  </cols>
  <sheetData>
    <row r="1" spans="1:14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4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4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4" ht="26" x14ac:dyDescent="0.6">
      <c r="A4" s="1" t="str">
        <f>Contents!D13</f>
        <v>2.3 Investment Costs</v>
      </c>
      <c r="B4" s="1"/>
      <c r="C4" s="1"/>
      <c r="D4" s="1"/>
      <c r="E4" s="1"/>
      <c r="F4" s="1"/>
      <c r="G4" s="1"/>
      <c r="H4" s="1"/>
      <c r="I4" s="1"/>
      <c r="J4" s="1"/>
    </row>
    <row r="5" spans="1:14" x14ac:dyDescent="0.35">
      <c r="C5" s="55"/>
    </row>
    <row r="6" spans="1:14" x14ac:dyDescent="0.35">
      <c r="C6" s="55"/>
      <c r="F6" s="47" t="s">
        <v>46</v>
      </c>
      <c r="G6" s="84" t="s">
        <v>47</v>
      </c>
      <c r="H6" s="84"/>
    </row>
    <row r="7" spans="1:14" x14ac:dyDescent="0.35">
      <c r="C7" s="55"/>
      <c r="F7" s="48" t="s">
        <v>48</v>
      </c>
      <c r="G7" s="48" t="s">
        <v>6</v>
      </c>
      <c r="H7" s="48" t="s">
        <v>49</v>
      </c>
    </row>
    <row r="8" spans="1:14" x14ac:dyDescent="0.35">
      <c r="C8" s="55"/>
    </row>
    <row r="9" spans="1:14" ht="18.5" x14ac:dyDescent="0.45">
      <c r="A9" s="49"/>
      <c r="B9" s="49" t="s">
        <v>79</v>
      </c>
      <c r="C9" s="50"/>
      <c r="D9" s="49"/>
      <c r="E9" s="49"/>
      <c r="F9" s="49"/>
      <c r="G9" s="49"/>
      <c r="H9" s="49"/>
    </row>
    <row r="10" spans="1:14" x14ac:dyDescent="0.35">
      <c r="B10" s="36"/>
      <c r="C10" s="56"/>
      <c r="N10" s="53"/>
    </row>
    <row r="11" spans="1:14" x14ac:dyDescent="0.35">
      <c r="B11" s="57" t="s">
        <v>80</v>
      </c>
      <c r="C11" s="58"/>
      <c r="D11" s="57"/>
      <c r="E11" s="57"/>
      <c r="F11" s="57"/>
      <c r="G11" s="57"/>
      <c r="H11" s="57"/>
    </row>
    <row r="12" spans="1:14" x14ac:dyDescent="0.35">
      <c r="B12" s="36"/>
      <c r="C12" s="56"/>
    </row>
    <row r="13" spans="1:14" x14ac:dyDescent="0.35">
      <c r="B13" s="36"/>
      <c r="C13" s="56"/>
      <c r="D13" s="38" t="s">
        <v>51</v>
      </c>
      <c r="E13" s="38" t="s">
        <v>52</v>
      </c>
      <c r="F13" s="51">
        <f t="shared" ref="F13:H20" si="0">SUMIF($B$35:$B$102,$D13,F$35:F$102)</f>
        <v>31.19</v>
      </c>
      <c r="G13" s="51">
        <f t="shared" si="0"/>
        <v>16.696193075777874</v>
      </c>
      <c r="H13" s="51">
        <f t="shared" si="0"/>
        <v>14.335000000000001</v>
      </c>
    </row>
    <row r="14" spans="1:14" x14ac:dyDescent="0.35">
      <c r="B14" s="36"/>
      <c r="C14" s="56"/>
      <c r="D14" s="38" t="s">
        <v>53</v>
      </c>
      <c r="E14" s="38" t="s">
        <v>52</v>
      </c>
      <c r="F14" s="51">
        <f t="shared" si="0"/>
        <v>7.25</v>
      </c>
      <c r="G14" s="51">
        <f t="shared" si="0"/>
        <v>13</v>
      </c>
      <c r="H14" s="51">
        <f t="shared" si="0"/>
        <v>13.5</v>
      </c>
    </row>
    <row r="15" spans="1:14" x14ac:dyDescent="0.35">
      <c r="B15" s="36"/>
      <c r="C15" s="56"/>
      <c r="D15" s="38" t="s">
        <v>54</v>
      </c>
      <c r="E15" s="38" t="s">
        <v>52</v>
      </c>
      <c r="F15" s="51">
        <f t="shared" si="0"/>
        <v>0</v>
      </c>
      <c r="G15" s="51">
        <f t="shared" si="0"/>
        <v>0</v>
      </c>
      <c r="H15" s="51">
        <f t="shared" si="0"/>
        <v>0</v>
      </c>
    </row>
    <row r="16" spans="1:14" x14ac:dyDescent="0.35">
      <c r="B16" s="36"/>
      <c r="C16" s="56"/>
      <c r="D16" s="38" t="s">
        <v>55</v>
      </c>
      <c r="E16" s="38" t="s">
        <v>52</v>
      </c>
      <c r="F16" s="51">
        <f t="shared" si="0"/>
        <v>0</v>
      </c>
      <c r="G16" s="51">
        <f t="shared" si="0"/>
        <v>0</v>
      </c>
      <c r="H16" s="51">
        <f t="shared" si="0"/>
        <v>0</v>
      </c>
    </row>
    <row r="17" spans="2:8" x14ac:dyDescent="0.35">
      <c r="B17" s="36"/>
      <c r="C17" s="56"/>
      <c r="D17" s="38" t="s">
        <v>56</v>
      </c>
      <c r="E17" s="38" t="s">
        <v>52</v>
      </c>
      <c r="F17" s="51">
        <f t="shared" si="0"/>
        <v>5</v>
      </c>
      <c r="G17" s="51">
        <f t="shared" si="0"/>
        <v>5.45</v>
      </c>
      <c r="H17" s="51">
        <f t="shared" si="0"/>
        <v>4.57</v>
      </c>
    </row>
    <row r="18" spans="2:8" x14ac:dyDescent="0.35">
      <c r="B18" s="36"/>
      <c r="C18" s="56"/>
      <c r="D18" s="38" t="s">
        <v>57</v>
      </c>
      <c r="E18" s="38" t="s">
        <v>52</v>
      </c>
      <c r="F18" s="51">
        <f t="shared" si="0"/>
        <v>67.256999999999991</v>
      </c>
      <c r="G18" s="51">
        <f t="shared" si="0"/>
        <v>64.025210099538455</v>
      </c>
      <c r="H18" s="51">
        <f t="shared" si="0"/>
        <v>70.718495099999984</v>
      </c>
    </row>
    <row r="19" spans="2:8" x14ac:dyDescent="0.35">
      <c r="B19" s="36"/>
      <c r="C19" s="56"/>
      <c r="D19" s="38" t="s">
        <v>58</v>
      </c>
      <c r="E19" s="38" t="s">
        <v>52</v>
      </c>
      <c r="F19" s="51">
        <f t="shared" si="0"/>
        <v>9.620000000000001</v>
      </c>
      <c r="G19" s="51">
        <f t="shared" si="0"/>
        <v>16.05</v>
      </c>
      <c r="H19" s="51">
        <f t="shared" si="0"/>
        <v>12.65</v>
      </c>
    </row>
    <row r="20" spans="2:8" x14ac:dyDescent="0.35">
      <c r="B20" s="36"/>
      <c r="C20" s="56"/>
      <c r="D20" s="38" t="s">
        <v>59</v>
      </c>
      <c r="E20" s="38" t="s">
        <v>52</v>
      </c>
      <c r="F20" s="51">
        <f t="shared" si="0"/>
        <v>6</v>
      </c>
      <c r="G20" s="51">
        <f t="shared" si="0"/>
        <v>9.1000928006112005</v>
      </c>
      <c r="H20" s="51">
        <f t="shared" si="0"/>
        <v>21.712766673999997</v>
      </c>
    </row>
    <row r="21" spans="2:8" x14ac:dyDescent="0.35">
      <c r="B21" s="36"/>
      <c r="C21" s="56"/>
      <c r="D21" s="37" t="s">
        <v>81</v>
      </c>
      <c r="E21" s="37" t="s">
        <v>52</v>
      </c>
      <c r="F21" s="31">
        <f>SUM(F13:F20)</f>
        <v>126.31699999999999</v>
      </c>
      <c r="G21" s="31">
        <f t="shared" ref="G21:H21" si="1">SUM(G13:G20)</f>
        <v>124.32149597592752</v>
      </c>
      <c r="H21" s="31">
        <f t="shared" si="1"/>
        <v>137.48626177399998</v>
      </c>
    </row>
    <row r="22" spans="2:8" x14ac:dyDescent="0.35">
      <c r="B22" s="36"/>
      <c r="C22" s="56"/>
      <c r="F22" s="52"/>
      <c r="G22" s="52"/>
      <c r="H22" s="52"/>
    </row>
    <row r="23" spans="2:8" x14ac:dyDescent="0.35">
      <c r="B23" s="36"/>
      <c r="C23" s="56"/>
      <c r="D23" s="38" t="s">
        <v>61</v>
      </c>
      <c r="E23" s="38" t="s">
        <v>52</v>
      </c>
      <c r="F23" s="51">
        <f t="shared" ref="F23:H27" si="2">SUMIF($B$35:$B$102,$D23,F$35:F$102)</f>
        <v>58.36</v>
      </c>
      <c r="G23" s="51">
        <f t="shared" si="2"/>
        <v>40.281999999999996</v>
      </c>
      <c r="H23" s="51">
        <f t="shared" si="2"/>
        <v>34.603999999999999</v>
      </c>
    </row>
    <row r="24" spans="2:8" x14ac:dyDescent="0.35">
      <c r="B24" s="36"/>
      <c r="C24" s="56"/>
      <c r="D24" s="38" t="s">
        <v>62</v>
      </c>
      <c r="E24" s="38" t="s">
        <v>52</v>
      </c>
      <c r="F24" s="51">
        <f t="shared" si="2"/>
        <v>18.3</v>
      </c>
      <c r="G24" s="51">
        <f t="shared" si="2"/>
        <v>27.975000000000001</v>
      </c>
      <c r="H24" s="51">
        <f t="shared" si="2"/>
        <v>23.549999999999997</v>
      </c>
    </row>
    <row r="25" spans="2:8" x14ac:dyDescent="0.35">
      <c r="B25" s="36"/>
      <c r="C25" s="56"/>
      <c r="D25" s="38" t="s">
        <v>63</v>
      </c>
      <c r="E25" s="38" t="s">
        <v>52</v>
      </c>
      <c r="F25" s="51">
        <f t="shared" si="2"/>
        <v>7.5</v>
      </c>
      <c r="G25" s="51">
        <f t="shared" si="2"/>
        <v>1.2</v>
      </c>
      <c r="H25" s="51">
        <f t="shared" si="2"/>
        <v>19</v>
      </c>
    </row>
    <row r="26" spans="2:8" x14ac:dyDescent="0.35">
      <c r="B26" s="36"/>
      <c r="C26" s="56"/>
      <c r="D26" s="38" t="s">
        <v>64</v>
      </c>
      <c r="E26" s="38" t="s">
        <v>52</v>
      </c>
      <c r="F26" s="51">
        <f t="shared" si="2"/>
        <v>0</v>
      </c>
      <c r="G26" s="51">
        <f t="shared" si="2"/>
        <v>-10.042629204093101</v>
      </c>
      <c r="H26" s="51">
        <f t="shared" si="2"/>
        <v>-10</v>
      </c>
    </row>
    <row r="27" spans="2:8" x14ac:dyDescent="0.35">
      <c r="B27" s="36"/>
      <c r="C27" s="56"/>
      <c r="D27" s="38" t="s">
        <v>65</v>
      </c>
      <c r="E27" s="38" t="s">
        <v>52</v>
      </c>
      <c r="F27" s="51">
        <f t="shared" si="2"/>
        <v>55</v>
      </c>
      <c r="G27" s="51">
        <f t="shared" si="2"/>
        <v>50.942537999999999</v>
      </c>
      <c r="H27" s="51">
        <f t="shared" si="2"/>
        <v>6</v>
      </c>
    </row>
    <row r="28" spans="2:8" x14ac:dyDescent="0.35">
      <c r="B28" s="36"/>
      <c r="C28" s="56"/>
      <c r="D28" s="37" t="s">
        <v>82</v>
      </c>
      <c r="E28" s="37" t="s">
        <v>52</v>
      </c>
      <c r="F28" s="31">
        <f>SUM(F23:F27)</f>
        <v>139.16</v>
      </c>
      <c r="G28" s="31">
        <f t="shared" ref="G28:H28" si="3">SUM(G23:G27)</f>
        <v>110.3569087959069</v>
      </c>
      <c r="H28" s="31">
        <f t="shared" si="3"/>
        <v>73.153999999999996</v>
      </c>
    </row>
    <row r="29" spans="2:8" x14ac:dyDescent="0.35">
      <c r="B29" s="36"/>
      <c r="C29" s="56"/>
    </row>
    <row r="30" spans="2:8" x14ac:dyDescent="0.35">
      <c r="B30" s="36"/>
      <c r="C30" s="56"/>
      <c r="D30" s="37" t="s">
        <v>83</v>
      </c>
      <c r="E30" s="37" t="s">
        <v>52</v>
      </c>
      <c r="F30" s="31">
        <f>F21+F28</f>
        <v>265.47699999999998</v>
      </c>
      <c r="G30" s="31">
        <f>G21+G28</f>
        <v>234.67840477183444</v>
      </c>
      <c r="H30" s="31">
        <f>H21+H28</f>
        <v>210.64026177399998</v>
      </c>
    </row>
    <row r="31" spans="2:8" x14ac:dyDescent="0.35">
      <c r="B31" s="36"/>
      <c r="C31" s="56"/>
    </row>
    <row r="32" spans="2:8" x14ac:dyDescent="0.35">
      <c r="B32" s="59" t="s">
        <v>84</v>
      </c>
      <c r="C32" s="60"/>
      <c r="D32" s="61"/>
      <c r="E32" s="61"/>
      <c r="F32" s="61"/>
      <c r="G32" s="61"/>
      <c r="H32" s="61"/>
    </row>
    <row r="33" spans="2:8" x14ac:dyDescent="0.35">
      <c r="B33" s="36"/>
      <c r="C33" s="56"/>
    </row>
    <row r="34" spans="2:8" x14ac:dyDescent="0.35">
      <c r="B34" s="37" t="s">
        <v>85</v>
      </c>
      <c r="C34" s="37" t="s">
        <v>86</v>
      </c>
      <c r="D34" s="37" t="s">
        <v>87</v>
      </c>
    </row>
    <row r="35" spans="2:8" x14ac:dyDescent="0.35">
      <c r="B35" s="62" t="s">
        <v>61</v>
      </c>
      <c r="C35" s="62" t="s">
        <v>88</v>
      </c>
      <c r="D35" s="62" t="s">
        <v>89</v>
      </c>
      <c r="E35" s="38" t="s">
        <v>52</v>
      </c>
      <c r="F3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3.4</v>
      </c>
      <c r="G3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5</v>
      </c>
      <c r="H3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5</v>
      </c>
    </row>
    <row r="36" spans="2:8" x14ac:dyDescent="0.35">
      <c r="B36" s="62" t="s">
        <v>61</v>
      </c>
      <c r="C36" s="62" t="s">
        <v>90</v>
      </c>
      <c r="D36" s="62" t="s">
        <v>91</v>
      </c>
      <c r="E36" s="38" t="s">
        <v>52</v>
      </c>
      <c r="F3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8</v>
      </c>
      <c r="G3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12.4</v>
      </c>
      <c r="H3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12.4</v>
      </c>
    </row>
    <row r="37" spans="2:8" x14ac:dyDescent="0.35">
      <c r="B37" s="62" t="s">
        <v>59</v>
      </c>
      <c r="C37" s="62" t="s">
        <v>92</v>
      </c>
      <c r="D37" s="62" t="s">
        <v>93</v>
      </c>
      <c r="E37" s="38" t="s">
        <v>52</v>
      </c>
      <c r="F3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</v>
      </c>
      <c r="G3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9.1000928006112005</v>
      </c>
      <c r="H3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21.712766673999997</v>
      </c>
    </row>
    <row r="38" spans="2:8" x14ac:dyDescent="0.35">
      <c r="B38" s="62" t="s">
        <v>62</v>
      </c>
      <c r="C38" s="62" t="s">
        <v>94</v>
      </c>
      <c r="D38" s="62" t="s">
        <v>95</v>
      </c>
      <c r="E38" s="38" t="s">
        <v>52</v>
      </c>
      <c r="F3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</v>
      </c>
      <c r="G3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4.125</v>
      </c>
      <c r="H3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3.9</v>
      </c>
    </row>
    <row r="39" spans="2:8" x14ac:dyDescent="0.35">
      <c r="B39" s="62" t="s">
        <v>62</v>
      </c>
      <c r="C39" s="62" t="s">
        <v>96</v>
      </c>
      <c r="D39" s="62" t="s">
        <v>97</v>
      </c>
      <c r="E39" s="38" t="s">
        <v>52</v>
      </c>
      <c r="F3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3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0.75</v>
      </c>
      <c r="H3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0.75</v>
      </c>
    </row>
    <row r="40" spans="2:8" x14ac:dyDescent="0.35">
      <c r="B40" s="62" t="s">
        <v>61</v>
      </c>
      <c r="C40" s="62" t="s">
        <v>98</v>
      </c>
      <c r="D40" s="62" t="s">
        <v>99</v>
      </c>
      <c r="E40" s="38" t="s">
        <v>52</v>
      </c>
      <c r="F4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</v>
      </c>
      <c r="G4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1.1000000000000001</v>
      </c>
      <c r="H4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0.3</v>
      </c>
    </row>
    <row r="41" spans="2:8" x14ac:dyDescent="0.35">
      <c r="B41" s="62" t="s">
        <v>58</v>
      </c>
      <c r="C41" s="62" t="s">
        <v>100</v>
      </c>
      <c r="D41" s="62" t="s">
        <v>101</v>
      </c>
      <c r="E41" s="38" t="s">
        <v>52</v>
      </c>
      <c r="F4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9.620000000000001</v>
      </c>
      <c r="G4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13.5</v>
      </c>
      <c r="H4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11</v>
      </c>
    </row>
    <row r="42" spans="2:8" x14ac:dyDescent="0.35">
      <c r="B42" s="62" t="s">
        <v>58</v>
      </c>
      <c r="C42" s="62" t="s">
        <v>102</v>
      </c>
      <c r="D42" s="62" t="s">
        <v>103</v>
      </c>
      <c r="E42" s="38" t="s">
        <v>52</v>
      </c>
      <c r="F4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4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2.5499999999999998</v>
      </c>
      <c r="H4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1.65</v>
      </c>
    </row>
    <row r="43" spans="2:8" x14ac:dyDescent="0.35">
      <c r="B43" s="62" t="s">
        <v>53</v>
      </c>
      <c r="C43" s="62" t="s">
        <v>104</v>
      </c>
      <c r="D43" s="62" t="s">
        <v>53</v>
      </c>
      <c r="E43" s="38" t="s">
        <v>52</v>
      </c>
      <c r="F4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7.25</v>
      </c>
      <c r="G4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13</v>
      </c>
      <c r="H4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13.5</v>
      </c>
    </row>
    <row r="44" spans="2:8" x14ac:dyDescent="0.35">
      <c r="B44" s="62" t="s">
        <v>61</v>
      </c>
      <c r="C44" s="62" t="s">
        <v>105</v>
      </c>
      <c r="D44" s="62" t="s">
        <v>106</v>
      </c>
      <c r="E44" s="38" t="s">
        <v>52</v>
      </c>
      <c r="F4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4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0.25</v>
      </c>
      <c r="H4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45" spans="2:8" x14ac:dyDescent="0.35">
      <c r="B45" s="62" t="s">
        <v>51</v>
      </c>
      <c r="C45" s="62" t="s">
        <v>107</v>
      </c>
      <c r="D45" s="62" t="s">
        <v>108</v>
      </c>
      <c r="E45" s="38" t="s">
        <v>52</v>
      </c>
      <c r="F4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6.62</v>
      </c>
      <c r="G4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46" spans="2:8" x14ac:dyDescent="0.35">
      <c r="B46" s="62" t="s">
        <v>51</v>
      </c>
      <c r="C46" s="62" t="s">
        <v>109</v>
      </c>
      <c r="D46" s="62" t="s">
        <v>110</v>
      </c>
      <c r="E46" s="38" t="s">
        <v>52</v>
      </c>
      <c r="F4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4.5</v>
      </c>
      <c r="G4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4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47" spans="2:8" x14ac:dyDescent="0.35">
      <c r="B47" s="62" t="s">
        <v>51</v>
      </c>
      <c r="C47" s="62" t="s">
        <v>111</v>
      </c>
      <c r="D47" s="62" t="s">
        <v>112</v>
      </c>
      <c r="E47" s="38" t="s">
        <v>52</v>
      </c>
      <c r="F4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20.07</v>
      </c>
      <c r="G4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14.796193075777875</v>
      </c>
      <c r="H4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12.435</v>
      </c>
    </row>
    <row r="48" spans="2:8" x14ac:dyDescent="0.35">
      <c r="B48" s="62" t="s">
        <v>51</v>
      </c>
      <c r="C48" s="62" t="s">
        <v>113</v>
      </c>
      <c r="D48" s="62" t="s">
        <v>114</v>
      </c>
      <c r="E48" s="38" t="s">
        <v>52</v>
      </c>
      <c r="F4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4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1.9</v>
      </c>
      <c r="H4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1.9</v>
      </c>
    </row>
    <row r="49" spans="2:8" x14ac:dyDescent="0.35">
      <c r="B49" s="62" t="s">
        <v>56</v>
      </c>
      <c r="C49" s="62" t="s">
        <v>115</v>
      </c>
      <c r="D49" s="62" t="s">
        <v>116</v>
      </c>
      <c r="E49" s="38" t="s">
        <v>52</v>
      </c>
      <c r="F4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</v>
      </c>
      <c r="G4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2.2000000000000002</v>
      </c>
      <c r="H4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1.32</v>
      </c>
    </row>
    <row r="50" spans="2:8" x14ac:dyDescent="0.35">
      <c r="B50" s="62" t="s">
        <v>56</v>
      </c>
      <c r="C50" s="62" t="s">
        <v>117</v>
      </c>
      <c r="D50" s="62" t="s">
        <v>118</v>
      </c>
      <c r="E50" s="38" t="s">
        <v>52</v>
      </c>
      <c r="F5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</v>
      </c>
      <c r="H5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3.25</v>
      </c>
    </row>
    <row r="51" spans="2:8" x14ac:dyDescent="0.35">
      <c r="B51" s="62" t="s">
        <v>56</v>
      </c>
      <c r="C51" s="62" t="s">
        <v>119</v>
      </c>
      <c r="D51" s="62" t="s">
        <v>120</v>
      </c>
      <c r="E51" s="38" t="s">
        <v>52</v>
      </c>
      <c r="F5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0.25</v>
      </c>
      <c r="H5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52" spans="2:8" x14ac:dyDescent="0.35">
      <c r="B52" s="62" t="s">
        <v>57</v>
      </c>
      <c r="C52" s="62" t="s">
        <v>121</v>
      </c>
      <c r="D52" s="62" t="s">
        <v>122</v>
      </c>
      <c r="E52" s="38" t="s">
        <v>52</v>
      </c>
      <c r="F5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1.77</v>
      </c>
      <c r="G5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0.77</v>
      </c>
      <c r="H5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0.73</v>
      </c>
    </row>
    <row r="53" spans="2:8" x14ac:dyDescent="0.35">
      <c r="B53" s="62" t="s">
        <v>57</v>
      </c>
      <c r="C53" s="62" t="s">
        <v>123</v>
      </c>
      <c r="D53" s="62" t="s">
        <v>124</v>
      </c>
      <c r="E53" s="38" t="s">
        <v>52</v>
      </c>
      <c r="F5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18.88</v>
      </c>
      <c r="G5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32</v>
      </c>
      <c r="H5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33.32</v>
      </c>
    </row>
    <row r="54" spans="2:8" x14ac:dyDescent="0.35">
      <c r="B54" s="62" t="s">
        <v>57</v>
      </c>
      <c r="C54" s="62" t="s">
        <v>125</v>
      </c>
      <c r="D54" s="62" t="s">
        <v>126</v>
      </c>
      <c r="E54" s="38" t="s">
        <v>52</v>
      </c>
      <c r="F5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5.32</v>
      </c>
      <c r="G5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5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55" spans="2:8" x14ac:dyDescent="0.35">
      <c r="B55" s="62" t="s">
        <v>57</v>
      </c>
      <c r="C55" s="62" t="s">
        <v>127</v>
      </c>
      <c r="D55" s="62" t="s">
        <v>128</v>
      </c>
      <c r="E55" s="38" t="s">
        <v>52</v>
      </c>
      <c r="F5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5</v>
      </c>
      <c r="H5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5</v>
      </c>
    </row>
    <row r="56" spans="2:8" x14ac:dyDescent="0.35">
      <c r="B56" s="62" t="s">
        <v>57</v>
      </c>
      <c r="C56" s="62" t="s">
        <v>129</v>
      </c>
      <c r="D56" s="62" t="s">
        <v>130</v>
      </c>
      <c r="E56" s="38" t="s">
        <v>52</v>
      </c>
      <c r="F5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6.65</v>
      </c>
      <c r="G5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8.57</v>
      </c>
      <c r="H5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8.1199999999999992</v>
      </c>
    </row>
    <row r="57" spans="2:8" x14ac:dyDescent="0.35">
      <c r="B57" s="62" t="s">
        <v>57</v>
      </c>
      <c r="C57" s="62" t="s">
        <v>131</v>
      </c>
      <c r="D57" s="62" t="s">
        <v>132</v>
      </c>
      <c r="E57" s="38" t="s">
        <v>52</v>
      </c>
      <c r="F5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10.065</v>
      </c>
      <c r="G5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9.1537204855384484</v>
      </c>
      <c r="H5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11.5744951</v>
      </c>
    </row>
    <row r="58" spans="2:8" x14ac:dyDescent="0.35">
      <c r="B58" s="62" t="s">
        <v>57</v>
      </c>
      <c r="C58" s="62" t="s">
        <v>133</v>
      </c>
      <c r="D58" s="62" t="s">
        <v>134</v>
      </c>
      <c r="E58" s="38" t="s">
        <v>52</v>
      </c>
      <c r="F5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9.1199999999999992</v>
      </c>
      <c r="G5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4.4864896139999999</v>
      </c>
      <c r="H5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3.036</v>
      </c>
    </row>
    <row r="59" spans="2:8" x14ac:dyDescent="0.35">
      <c r="B59" s="62" t="s">
        <v>57</v>
      </c>
      <c r="C59" s="62" t="s">
        <v>135</v>
      </c>
      <c r="D59" s="62" t="s">
        <v>136</v>
      </c>
      <c r="E59" s="38" t="s">
        <v>52</v>
      </c>
      <c r="F5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5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0.5</v>
      </c>
      <c r="H5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</v>
      </c>
    </row>
    <row r="60" spans="2:8" x14ac:dyDescent="0.35">
      <c r="B60" s="62" t="s">
        <v>57</v>
      </c>
      <c r="C60" s="62" t="s">
        <v>137</v>
      </c>
      <c r="D60" s="62" t="s">
        <v>138</v>
      </c>
      <c r="E60" s="38" t="s">
        <v>52</v>
      </c>
      <c r="F6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15.452</v>
      </c>
      <c r="G6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1.087</v>
      </c>
      <c r="H6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1.675</v>
      </c>
    </row>
    <row r="61" spans="2:8" x14ac:dyDescent="0.35">
      <c r="B61" s="62" t="s">
        <v>57</v>
      </c>
      <c r="C61" s="62" t="s">
        <v>139</v>
      </c>
      <c r="D61" s="62" t="s">
        <v>140</v>
      </c>
      <c r="E61" s="38" t="s">
        <v>52</v>
      </c>
      <c r="F6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6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0.4</v>
      </c>
      <c r="H6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2.1</v>
      </c>
    </row>
    <row r="62" spans="2:8" x14ac:dyDescent="0.35">
      <c r="B62" s="62" t="s">
        <v>57</v>
      </c>
      <c r="C62" s="62" t="s">
        <v>141</v>
      </c>
      <c r="D62" s="62" t="s">
        <v>142</v>
      </c>
      <c r="E62" s="38" t="s">
        <v>52</v>
      </c>
      <c r="F6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6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2.0579999999999998</v>
      </c>
      <c r="H6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2.1629999999999998</v>
      </c>
    </row>
    <row r="63" spans="2:8" x14ac:dyDescent="0.35">
      <c r="B63" s="62" t="s">
        <v>61</v>
      </c>
      <c r="C63" s="62" t="s">
        <v>143</v>
      </c>
      <c r="D63" s="62" t="s">
        <v>144</v>
      </c>
      <c r="E63" s="38" t="s">
        <v>52</v>
      </c>
      <c r="F6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6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64" spans="2:8" x14ac:dyDescent="0.35">
      <c r="B64" s="62" t="s">
        <v>61</v>
      </c>
      <c r="C64" s="62" t="s">
        <v>145</v>
      </c>
      <c r="D64" s="62" t="s">
        <v>146</v>
      </c>
      <c r="E64" s="38" t="s">
        <v>52</v>
      </c>
      <c r="F6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11.36</v>
      </c>
      <c r="G6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12</v>
      </c>
      <c r="H6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9</v>
      </c>
    </row>
    <row r="65" spans="2:8" x14ac:dyDescent="0.35">
      <c r="B65" s="62" t="s">
        <v>61</v>
      </c>
      <c r="C65" s="62" t="s">
        <v>147</v>
      </c>
      <c r="D65" s="62" t="s">
        <v>148</v>
      </c>
      <c r="E65" s="38" t="s">
        <v>52</v>
      </c>
      <c r="F6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4.5</v>
      </c>
      <c r="G6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3.5</v>
      </c>
      <c r="H6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2</v>
      </c>
    </row>
    <row r="66" spans="2:8" x14ac:dyDescent="0.35">
      <c r="B66" s="62" t="s">
        <v>61</v>
      </c>
      <c r="C66" s="62" t="s">
        <v>149</v>
      </c>
      <c r="D66" s="62" t="s">
        <v>150</v>
      </c>
      <c r="E66" s="38" t="s">
        <v>52</v>
      </c>
      <c r="F6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7</v>
      </c>
      <c r="G6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</v>
      </c>
      <c r="H6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3</v>
      </c>
    </row>
    <row r="67" spans="2:8" x14ac:dyDescent="0.35">
      <c r="B67" s="62" t="s">
        <v>61</v>
      </c>
      <c r="C67" s="62" t="s">
        <v>151</v>
      </c>
      <c r="D67" s="62" t="s">
        <v>152</v>
      </c>
      <c r="E67" s="38" t="s">
        <v>52</v>
      </c>
      <c r="F6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6.1</v>
      </c>
      <c r="G6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3.032</v>
      </c>
      <c r="H6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2.9039999999999999</v>
      </c>
    </row>
    <row r="68" spans="2:8" x14ac:dyDescent="0.35">
      <c r="B68" s="62" t="s">
        <v>63</v>
      </c>
      <c r="C68" s="62"/>
      <c r="D68" s="62" t="s">
        <v>63</v>
      </c>
      <c r="E68" s="38" t="s">
        <v>52</v>
      </c>
      <c r="F6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7.5</v>
      </c>
      <c r="G6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1.2</v>
      </c>
      <c r="H6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19</v>
      </c>
    </row>
    <row r="69" spans="2:8" x14ac:dyDescent="0.35">
      <c r="B69" s="62" t="s">
        <v>61</v>
      </c>
      <c r="C69" s="62" t="s">
        <v>153</v>
      </c>
      <c r="D69" s="62" t="s">
        <v>154</v>
      </c>
      <c r="E69" s="38" t="s">
        <v>52</v>
      </c>
      <c r="F6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12</v>
      </c>
      <c r="G6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6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0" spans="2:8" x14ac:dyDescent="0.35">
      <c r="B70" s="62" t="s">
        <v>62</v>
      </c>
      <c r="C70" s="62" t="s">
        <v>155</v>
      </c>
      <c r="D70" s="62" t="s">
        <v>156</v>
      </c>
      <c r="E70" s="38" t="s">
        <v>52</v>
      </c>
      <c r="F70" s="63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13.3</v>
      </c>
      <c r="G70" s="63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23.1</v>
      </c>
      <c r="H70" s="63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18.899999999999999</v>
      </c>
    </row>
    <row r="71" spans="2:8" x14ac:dyDescent="0.35">
      <c r="B71" s="62" t="s">
        <v>65</v>
      </c>
      <c r="C71" s="62" t="s">
        <v>157</v>
      </c>
      <c r="D71" s="62" t="s">
        <v>158</v>
      </c>
      <c r="E71" s="38" t="s">
        <v>52</v>
      </c>
      <c r="F7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55</v>
      </c>
      <c r="G7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25.242538</v>
      </c>
      <c r="H7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2" spans="2:8" x14ac:dyDescent="0.35">
      <c r="B72" s="62" t="s">
        <v>65</v>
      </c>
      <c r="C72" s="62"/>
      <c r="D72" s="62" t="s">
        <v>311</v>
      </c>
      <c r="E72" s="38" t="s">
        <v>52</v>
      </c>
      <c r="F72" s="62">
        <f>'4.5 Transformation'!F31</f>
        <v>0</v>
      </c>
      <c r="G72" s="62">
        <f>'4.5 Transformation'!G31</f>
        <v>3.7</v>
      </c>
      <c r="H72" s="62">
        <f>'4.5 Transformation'!H31</f>
        <v>0</v>
      </c>
    </row>
    <row r="73" spans="2:8" x14ac:dyDescent="0.35">
      <c r="B73" s="62" t="s">
        <v>65</v>
      </c>
      <c r="C73" s="62" t="s">
        <v>159</v>
      </c>
      <c r="D73" s="62" t="s">
        <v>160</v>
      </c>
      <c r="E73" s="38" t="s">
        <v>52</v>
      </c>
      <c r="F7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22</v>
      </c>
      <c r="H7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6</v>
      </c>
    </row>
    <row r="74" spans="2:8" x14ac:dyDescent="0.35">
      <c r="B74" s="62" t="s">
        <v>65</v>
      </c>
      <c r="C74" s="62" t="s">
        <v>161</v>
      </c>
      <c r="D74" s="62" t="s">
        <v>162</v>
      </c>
      <c r="E74" s="38" t="s">
        <v>52</v>
      </c>
      <c r="F7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5" spans="2:8" x14ac:dyDescent="0.35">
      <c r="B75" s="62" t="s">
        <v>61</v>
      </c>
      <c r="C75" s="62" t="s">
        <v>321</v>
      </c>
      <c r="D75" s="62" t="s">
        <v>163</v>
      </c>
      <c r="E75" s="38" t="s">
        <v>52</v>
      </c>
      <c r="F7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6" spans="2:8" x14ac:dyDescent="0.35">
      <c r="B76" s="62" t="s">
        <v>64</v>
      </c>
      <c r="C76" s="62"/>
      <c r="D76" s="62" t="s">
        <v>322</v>
      </c>
      <c r="E76" s="38" t="s">
        <v>52</v>
      </c>
      <c r="F76" s="63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6" s="63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-10.042629204093101</v>
      </c>
      <c r="H76" s="63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-10</v>
      </c>
    </row>
    <row r="77" spans="2:8" x14ac:dyDescent="0.35">
      <c r="B77" s="62"/>
      <c r="C77" s="62"/>
      <c r="D77" s="62"/>
      <c r="E77" s="38" t="s">
        <v>52</v>
      </c>
      <c r="F7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8" spans="2:8" x14ac:dyDescent="0.35">
      <c r="B78" s="62"/>
      <c r="C78" s="62"/>
      <c r="D78" s="62"/>
      <c r="E78" s="38" t="s">
        <v>52</v>
      </c>
      <c r="F7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79" spans="2:8" x14ac:dyDescent="0.35">
      <c r="B79" s="62"/>
      <c r="C79" s="62"/>
      <c r="D79" s="62"/>
      <c r="E79" s="38" t="s">
        <v>52</v>
      </c>
      <c r="F7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7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7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0" spans="2:8" x14ac:dyDescent="0.35">
      <c r="B80" s="62"/>
      <c r="C80" s="62"/>
      <c r="D80" s="62"/>
      <c r="E80" s="38" t="s">
        <v>52</v>
      </c>
      <c r="F8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1" spans="2:8" x14ac:dyDescent="0.35">
      <c r="B81" s="62"/>
      <c r="C81" s="62"/>
      <c r="D81" s="62"/>
      <c r="E81" s="38" t="s">
        <v>52</v>
      </c>
      <c r="F8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2" spans="2:8" x14ac:dyDescent="0.35">
      <c r="B82" s="62"/>
      <c r="C82" s="62"/>
      <c r="D82" s="62"/>
      <c r="E82" s="38" t="s">
        <v>52</v>
      </c>
      <c r="F8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3" spans="2:8" x14ac:dyDescent="0.35">
      <c r="B83" s="62"/>
      <c r="C83" s="62"/>
      <c r="D83" s="62"/>
      <c r="E83" s="38" t="s">
        <v>52</v>
      </c>
      <c r="F8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4" spans="2:8" x14ac:dyDescent="0.35">
      <c r="B84" s="62"/>
      <c r="C84" s="62"/>
      <c r="D84" s="62"/>
      <c r="E84" s="38" t="s">
        <v>52</v>
      </c>
      <c r="F8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5" spans="2:8" x14ac:dyDescent="0.35">
      <c r="B85" s="62"/>
      <c r="C85" s="62"/>
      <c r="D85" s="62"/>
      <c r="E85" s="38" t="s">
        <v>52</v>
      </c>
      <c r="F8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6" spans="2:8" x14ac:dyDescent="0.35">
      <c r="B86" s="62"/>
      <c r="C86" s="62"/>
      <c r="D86" s="62"/>
      <c r="E86" s="38" t="s">
        <v>52</v>
      </c>
      <c r="F8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7" spans="2:8" x14ac:dyDescent="0.35">
      <c r="B87" s="62"/>
      <c r="C87" s="62"/>
      <c r="D87" s="62"/>
      <c r="E87" s="38" t="s">
        <v>52</v>
      </c>
      <c r="F8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8" spans="2:8" x14ac:dyDescent="0.35">
      <c r="B88" s="62"/>
      <c r="C88" s="62"/>
      <c r="D88" s="62"/>
      <c r="E88" s="38" t="s">
        <v>52</v>
      </c>
      <c r="F8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89" spans="2:8" x14ac:dyDescent="0.35">
      <c r="B89" s="62"/>
      <c r="C89" s="62"/>
      <c r="D89" s="62"/>
      <c r="E89" s="38" t="s">
        <v>52</v>
      </c>
      <c r="F8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8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8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0" spans="2:8" x14ac:dyDescent="0.35">
      <c r="B90" s="62"/>
      <c r="C90" s="62"/>
      <c r="D90" s="62"/>
      <c r="E90" s="38" t="s">
        <v>52</v>
      </c>
      <c r="F9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1" spans="2:8" x14ac:dyDescent="0.35">
      <c r="B91" s="62"/>
      <c r="C91" s="62"/>
      <c r="D91" s="62"/>
      <c r="E91" s="38" t="s">
        <v>52</v>
      </c>
      <c r="F9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2" spans="2:8" x14ac:dyDescent="0.35">
      <c r="B92" s="62"/>
      <c r="C92" s="62"/>
      <c r="D92" s="62"/>
      <c r="E92" s="38" t="s">
        <v>52</v>
      </c>
      <c r="F92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2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2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3" spans="2:8" x14ac:dyDescent="0.35">
      <c r="B93" s="62"/>
      <c r="C93" s="62"/>
      <c r="D93" s="62"/>
      <c r="E93" s="38" t="s">
        <v>52</v>
      </c>
      <c r="F93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3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3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4" spans="2:8" x14ac:dyDescent="0.35">
      <c r="B94" s="62"/>
      <c r="C94" s="62"/>
      <c r="D94" s="62"/>
      <c r="E94" s="38" t="s">
        <v>52</v>
      </c>
      <c r="F94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4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4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5" spans="2:8" x14ac:dyDescent="0.35">
      <c r="B95" s="62"/>
      <c r="C95" s="62"/>
      <c r="D95" s="62"/>
      <c r="E95" s="38" t="s">
        <v>52</v>
      </c>
      <c r="F95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5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5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6" spans="2:8" x14ac:dyDescent="0.35">
      <c r="B96" s="62"/>
      <c r="C96" s="62"/>
      <c r="D96" s="62"/>
      <c r="E96" s="38" t="s">
        <v>52</v>
      </c>
      <c r="F96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6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6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7" spans="2:8" x14ac:dyDescent="0.35">
      <c r="B97" s="62"/>
      <c r="C97" s="62"/>
      <c r="D97" s="62"/>
      <c r="E97" s="38" t="s">
        <v>52</v>
      </c>
      <c r="F97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7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7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8" spans="2:8" x14ac:dyDescent="0.35">
      <c r="B98" s="62"/>
      <c r="C98" s="62"/>
      <c r="D98" s="62"/>
      <c r="E98" s="38" t="s">
        <v>52</v>
      </c>
      <c r="F98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8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8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99" spans="2:8" x14ac:dyDescent="0.35">
      <c r="B99" s="62"/>
      <c r="C99" s="62"/>
      <c r="D99" s="62"/>
      <c r="E99" s="38" t="s">
        <v>52</v>
      </c>
      <c r="F99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99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99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100" spans="2:8" x14ac:dyDescent="0.35">
      <c r="B100" s="62"/>
      <c r="C100" s="62"/>
      <c r="D100" s="62"/>
      <c r="E100" s="38" t="s">
        <v>52</v>
      </c>
      <c r="F100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100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100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101" spans="2:8" x14ac:dyDescent="0.35">
      <c r="B101" s="62"/>
      <c r="C101" s="62"/>
      <c r="D101" s="62"/>
      <c r="E101" s="38" t="s">
        <v>52</v>
      </c>
      <c r="F101" s="62">
        <f>IFERROR(VLOOKUP(D:D,'3.1 Energy Markets'!D:H,3,FALSE),0)+IFERROR(VLOOKUP(D:D,'3.2 Strategic Energy Planning'!D:H,3,FALSE),0)+IFERROR(VLOOKUP(D:D,'3.3 Energy Insights'!D:H,3,FALSE),0)+IFERROR(VLOOKUP(D:D,'3.4 Security of Supply'!D:H,3,FALSE),0)+IFERROR(VLOOKUP(D:D,'3.5 Energy System Resilience'!D:H,3,FALSE),0)+IFERROR(VLOOKUP(D:D,'3.6 System Operations'!D:H,3,FALSE),0)+IFERROR(VLOOKUP(D:D,'3.7 Network Operability'!D:H,3,FALSE),0)+IFERROR(VLOOKUP(D:D,'3.8 Facilitating Sector'!D:H,3,FALSE),0)+IFERROR(VLOOKUP(D:D,'4.1 Role Delivery Support'!D:H,3,FALSE),0)+IFERROR(VLOOKUP(D:D,'4.2 Corporate Functions'!D:H,3,FALSE),0)+IFERROR(VLOOKUP(D:D,'4.3 Cyber &amp; Physical Security'!D:H,3,FALSE),0)+IFERROR(VLOOKUP(D:D,'4.4 Digital &amp; Technology Suppor'!D:H,3,FALSE),0)+IFERROR(VLOOKUP(D:D,'4.5 Transformation'!D:H,3,FALSE),0)</f>
        <v>0</v>
      </c>
      <c r="G101" s="62">
        <f>IFERROR(VLOOKUP(D:D,'3.1 Energy Markets'!D:H,4,FALSE),0)+IFERROR(VLOOKUP(D:D,'3.2 Strategic Energy Planning'!D:H,4,FALSE),0)+IFERROR(VLOOKUP(D:D,'3.3 Energy Insights'!D:H,4,FALSE),0)+IFERROR(VLOOKUP(D:D,'3.4 Security of Supply'!D:H,4,FALSE),0)+IFERROR(VLOOKUP(D:D,'3.5 Energy System Resilience'!D:H,4,FALSE),0)+IFERROR(VLOOKUP(D:D,'3.6 System Operations'!D:H,4,FALSE),0)+IFERROR(VLOOKUP(D:D,'3.7 Network Operability'!D:H,4,FALSE),0)+IFERROR(VLOOKUP(D:D,'3.8 Facilitating Sector'!D:H,4,FALSE),0)+IFERROR(VLOOKUP(D:D,'4.1 Role Delivery Support'!D:H,4,FALSE),0)+IFERROR(VLOOKUP(D:D,'4.2 Corporate Functions'!D:H,4,FALSE),0)+IFERROR(VLOOKUP(D:D,'4.3 Cyber &amp; Physical Security'!D:H,4,FALSE),0)+IFERROR(VLOOKUP(D:D,'4.4 Digital &amp; Technology Suppor'!D:H,4,FALSE),0)+IFERROR(VLOOKUP(D:D,'4.5 Transformation'!D:H,4,FALSE),0)</f>
        <v>0</v>
      </c>
      <c r="H101" s="62">
        <f>IFERROR(VLOOKUP(D:D,'3.1 Energy Markets'!D:H,5,FALSE),0)+IFERROR(VLOOKUP(D:D,'3.2 Strategic Energy Planning'!D:H,5,FALSE),0)+IFERROR(VLOOKUP(D:D,'3.3 Energy Insights'!D:H,5,FALSE),0)+IFERROR(VLOOKUP(D:D,'3.4 Security of Supply'!D:H,5,FALSE),0)+IFERROR(VLOOKUP(D:D,'3.5 Energy System Resilience'!D:H,5,FALSE),0)+IFERROR(VLOOKUP(D:D,'3.6 System Operations'!D:H,5,FALSE),0)+IFERROR(VLOOKUP(D:D,'3.7 Network Operability'!D:H,5,FALSE),0)+IFERROR(VLOOKUP(D:D,'3.8 Facilitating Sector'!D:H,5,FALSE),0)+IFERROR(VLOOKUP(D:D,'4.1 Role Delivery Support'!D:H,5,FALSE),0)+IFERROR(VLOOKUP(D:D,'4.2 Corporate Functions'!D:H,5,FALSE),0)+IFERROR(VLOOKUP(D:D,'4.3 Cyber &amp; Physical Security'!D:H,5,FALSE),0)+IFERROR(VLOOKUP(D:D,'4.4 Digital &amp; Technology Suppor'!D:H,5,FALSE),0)+IFERROR(VLOOKUP(D:D,'4.5 Transformation'!D:H,5,FALSE),0)</f>
        <v>0</v>
      </c>
    </row>
    <row r="102" spans="2:8" x14ac:dyDescent="0.35">
      <c r="B102" s="36"/>
      <c r="C102" s="55"/>
      <c r="D102" s="37" t="s">
        <v>164</v>
      </c>
      <c r="E102" s="37" t="s">
        <v>52</v>
      </c>
      <c r="F102" s="31">
        <f>SUM(F35:F101)</f>
        <v>265.47699999999998</v>
      </c>
      <c r="G102" s="31">
        <f>SUM(G35:G101)</f>
        <v>234.67840477183441</v>
      </c>
      <c r="H102" s="31">
        <f>SUM(H35:H101)</f>
        <v>210.64026177400004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4F3CE-D6F4-46E4-9776-3FF3CEFAF3AC}">
  <sheetPr>
    <tabColor theme="8" tint="0.39997558519241921"/>
  </sheetPr>
  <dimension ref="A1:L47"/>
  <sheetViews>
    <sheetView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Contents!D16</f>
        <v>3.1 Energy Markets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165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0" x14ac:dyDescent="0.35">
      <c r="C13" s="38"/>
      <c r="D13" s="38" t="s">
        <v>167</v>
      </c>
      <c r="E13" s="38" t="s">
        <v>52</v>
      </c>
      <c r="F13" s="62">
        <v>4.7531494799999994</v>
      </c>
      <c r="G13" s="62">
        <v>5.4167488058000002</v>
      </c>
      <c r="H13" s="62">
        <v>5.6846370360440011</v>
      </c>
      <c r="J13" s="53"/>
    </row>
    <row r="14" spans="1:10" x14ac:dyDescent="0.35">
      <c r="C14" s="38"/>
      <c r="D14" s="38" t="s">
        <v>168</v>
      </c>
      <c r="E14" s="38" t="s">
        <v>52</v>
      </c>
      <c r="F14" s="62">
        <v>4.3658372700000001</v>
      </c>
      <c r="G14" s="62">
        <v>4.7429447375999993</v>
      </c>
      <c r="H14" s="62">
        <v>4.9470615633239996</v>
      </c>
    </row>
    <row r="15" spans="1:10" x14ac:dyDescent="0.35">
      <c r="C15" s="38"/>
      <c r="D15" s="38" t="s">
        <v>169</v>
      </c>
      <c r="E15" s="38" t="s">
        <v>52</v>
      </c>
      <c r="F15" s="62">
        <v>5.9317139400000016</v>
      </c>
      <c r="G15" s="62">
        <v>5.9639523731999997</v>
      </c>
      <c r="H15" s="62">
        <v>4.8038924143399999</v>
      </c>
    </row>
    <row r="16" spans="1:10" x14ac:dyDescent="0.35">
      <c r="C16" s="38"/>
      <c r="D16" s="38" t="s">
        <v>170</v>
      </c>
      <c r="E16" s="38" t="s">
        <v>52</v>
      </c>
      <c r="F16" s="62">
        <v>7.3990797299999995</v>
      </c>
      <c r="G16" s="62">
        <v>8.6928681966999992</v>
      </c>
      <c r="H16" s="62">
        <v>9.1487242267140001</v>
      </c>
    </row>
    <row r="17" spans="2:10" x14ac:dyDescent="0.35">
      <c r="C17" s="38"/>
      <c r="D17" s="38" t="s">
        <v>171</v>
      </c>
      <c r="E17" s="38" t="s">
        <v>52</v>
      </c>
      <c r="F17" s="62">
        <v>0.89187059999999985</v>
      </c>
      <c r="G17" s="62">
        <v>0.89607229769999996</v>
      </c>
      <c r="H17" s="62">
        <v>0.90251177866800003</v>
      </c>
    </row>
    <row r="18" spans="2:10" x14ac:dyDescent="0.35">
      <c r="C18" s="38"/>
      <c r="D18" s="38" t="s">
        <v>172</v>
      </c>
      <c r="E18" s="38" t="s">
        <v>52</v>
      </c>
      <c r="F18" s="62">
        <v>2.289501</v>
      </c>
      <c r="G18" s="62">
        <v>1.4622179236999997</v>
      </c>
      <c r="H18" s="62">
        <v>-0.38610514816400016</v>
      </c>
    </row>
    <row r="19" spans="2:10" x14ac:dyDescent="0.35">
      <c r="D19" s="37" t="s">
        <v>173</v>
      </c>
      <c r="E19" s="37" t="s">
        <v>52</v>
      </c>
      <c r="F19" s="31">
        <f>SUM(F13:F18)</f>
        <v>25.631152020000002</v>
      </c>
      <c r="G19" s="31">
        <f t="shared" ref="G19:H19" si="0">SUM(G13:G18)</f>
        <v>27.174804334699996</v>
      </c>
      <c r="H19" s="31">
        <f t="shared" si="0"/>
        <v>25.100721870926002</v>
      </c>
    </row>
    <row r="20" spans="2:10" x14ac:dyDescent="0.35">
      <c r="F20" s="52"/>
      <c r="G20" s="52"/>
      <c r="H20" s="52"/>
    </row>
    <row r="21" spans="2:10" x14ac:dyDescent="0.35">
      <c r="B21" s="57" t="s">
        <v>174</v>
      </c>
      <c r="C21" s="58"/>
      <c r="D21" s="57"/>
      <c r="E21" s="57"/>
      <c r="F21" s="64"/>
      <c r="G21" s="64"/>
      <c r="H21" s="64"/>
    </row>
    <row r="22" spans="2:10" x14ac:dyDescent="0.35">
      <c r="F22" s="52"/>
      <c r="G22" s="52"/>
      <c r="H22" s="52"/>
    </row>
    <row r="23" spans="2:10" x14ac:dyDescent="0.35">
      <c r="C23" s="38"/>
      <c r="D23" s="38" t="s">
        <v>167</v>
      </c>
      <c r="E23" s="38" t="s">
        <v>75</v>
      </c>
      <c r="F23" s="62">
        <v>49.93</v>
      </c>
      <c r="G23" s="62">
        <v>54.275699999999993</v>
      </c>
      <c r="H23" s="62">
        <v>54.275699999999993</v>
      </c>
      <c r="J23" s="53"/>
    </row>
    <row r="24" spans="2:10" x14ac:dyDescent="0.35">
      <c r="C24" s="38"/>
      <c r="D24" s="38" t="s">
        <v>168</v>
      </c>
      <c r="E24" s="38" t="s">
        <v>75</v>
      </c>
      <c r="F24" s="62">
        <v>47.9</v>
      </c>
      <c r="G24" s="62">
        <v>46.621600000000001</v>
      </c>
      <c r="H24" s="62">
        <v>46.621600000000001</v>
      </c>
    </row>
    <row r="25" spans="2:10" x14ac:dyDescent="0.35">
      <c r="C25" s="38"/>
      <c r="D25" s="38" t="s">
        <v>169</v>
      </c>
      <c r="E25" s="38" t="s">
        <v>75</v>
      </c>
      <c r="F25" s="62">
        <v>52.400000000000006</v>
      </c>
      <c r="G25" s="62">
        <v>61.621600000000001</v>
      </c>
      <c r="H25" s="62">
        <v>61.621600000000001</v>
      </c>
    </row>
    <row r="26" spans="2:10" x14ac:dyDescent="0.35">
      <c r="C26" s="38"/>
      <c r="D26" s="38" t="s">
        <v>170</v>
      </c>
      <c r="E26" s="38" t="s">
        <v>75</v>
      </c>
      <c r="F26" s="62">
        <v>89.34</v>
      </c>
      <c r="G26" s="62">
        <v>82.948599999999999</v>
      </c>
      <c r="H26" s="62">
        <v>82.948599999999999</v>
      </c>
    </row>
    <row r="27" spans="2:10" x14ac:dyDescent="0.35">
      <c r="C27" s="38"/>
      <c r="D27" s="38" t="s">
        <v>171</v>
      </c>
      <c r="E27" s="38" t="s">
        <v>75</v>
      </c>
      <c r="F27" s="62">
        <v>8</v>
      </c>
      <c r="G27" s="62">
        <v>8</v>
      </c>
      <c r="H27" s="62">
        <v>8</v>
      </c>
    </row>
    <row r="28" spans="2:10" x14ac:dyDescent="0.35">
      <c r="C28" s="38"/>
      <c r="D28" s="38" t="s">
        <v>172</v>
      </c>
      <c r="E28" s="38" t="s">
        <v>75</v>
      </c>
      <c r="F28" s="62">
        <v>2.8649</v>
      </c>
      <c r="G28" s="62">
        <v>4</v>
      </c>
      <c r="H28" s="62">
        <v>4</v>
      </c>
    </row>
    <row r="29" spans="2:10" x14ac:dyDescent="0.35">
      <c r="D29" s="37" t="s">
        <v>175</v>
      </c>
      <c r="E29" s="37" t="s">
        <v>75</v>
      </c>
      <c r="F29" s="31">
        <f>SUM(F23:F28)</f>
        <v>250.43490000000003</v>
      </c>
      <c r="G29" s="31">
        <f t="shared" ref="G29:H29" si="1">SUM(G23:G28)</f>
        <v>257.46749999999997</v>
      </c>
      <c r="H29" s="31">
        <f t="shared" si="1"/>
        <v>257.46749999999997</v>
      </c>
    </row>
    <row r="30" spans="2:10" x14ac:dyDescent="0.35">
      <c r="F30" s="52"/>
      <c r="G30" s="52"/>
      <c r="H30" s="52"/>
    </row>
    <row r="31" spans="2:10" x14ac:dyDescent="0.35">
      <c r="B31" s="57" t="s">
        <v>176</v>
      </c>
      <c r="C31" s="58"/>
      <c r="D31" s="57"/>
      <c r="E31" s="57"/>
      <c r="F31" s="64"/>
      <c r="G31" s="64"/>
      <c r="H31" s="64"/>
    </row>
    <row r="32" spans="2:10" x14ac:dyDescent="0.35">
      <c r="F32" s="52"/>
      <c r="G32" s="52"/>
      <c r="H32" s="52"/>
    </row>
    <row r="33" spans="2:12" x14ac:dyDescent="0.35">
      <c r="C33" s="37" t="s">
        <v>86</v>
      </c>
      <c r="D33" s="37" t="s">
        <v>87</v>
      </c>
      <c r="E33" s="37"/>
      <c r="F33" s="52"/>
      <c r="G33" s="52"/>
      <c r="H33" s="52"/>
    </row>
    <row r="34" spans="2:12" x14ac:dyDescent="0.35">
      <c r="C34" s="65" t="s">
        <v>107</v>
      </c>
      <c r="D34" s="62" t="s">
        <v>108</v>
      </c>
      <c r="E34" s="38" t="s">
        <v>52</v>
      </c>
      <c r="F34" s="62">
        <v>6.62</v>
      </c>
      <c r="G34" s="62">
        <v>0</v>
      </c>
      <c r="H34" s="62">
        <v>0</v>
      </c>
    </row>
    <row r="35" spans="2:12" x14ac:dyDescent="0.35">
      <c r="C35" s="65" t="s">
        <v>109</v>
      </c>
      <c r="D35" s="62" t="s">
        <v>110</v>
      </c>
      <c r="E35" s="38" t="s">
        <v>52</v>
      </c>
      <c r="F35" s="62">
        <v>4.5</v>
      </c>
      <c r="G35" s="62">
        <v>0</v>
      </c>
      <c r="H35" s="62">
        <v>0</v>
      </c>
    </row>
    <row r="36" spans="2:12" x14ac:dyDescent="0.35">
      <c r="C36" s="65" t="s">
        <v>111</v>
      </c>
      <c r="D36" s="62" t="s">
        <v>112</v>
      </c>
      <c r="E36" s="38" t="s">
        <v>52</v>
      </c>
      <c r="F36" s="62">
        <v>20.07</v>
      </c>
      <c r="G36" s="62">
        <v>14.796193075777875</v>
      </c>
      <c r="H36" s="62">
        <v>12.435</v>
      </c>
    </row>
    <row r="37" spans="2:12" x14ac:dyDescent="0.35">
      <c r="C37" s="65" t="s">
        <v>113</v>
      </c>
      <c r="D37" s="62" t="s">
        <v>114</v>
      </c>
      <c r="E37" s="38" t="s">
        <v>52</v>
      </c>
      <c r="F37" s="62">
        <v>0</v>
      </c>
      <c r="G37" s="62">
        <v>1.9</v>
      </c>
      <c r="H37" s="62">
        <v>1.9</v>
      </c>
    </row>
    <row r="38" spans="2:12" x14ac:dyDescent="0.35">
      <c r="D38" s="37" t="s">
        <v>177</v>
      </c>
      <c r="E38" s="37" t="s">
        <v>52</v>
      </c>
      <c r="F38" s="31">
        <f>SUM(F34:F37)</f>
        <v>31.19</v>
      </c>
      <c r="G38" s="31">
        <f>SUM(G34:G37)</f>
        <v>16.696193075777874</v>
      </c>
      <c r="H38" s="31">
        <f>SUM(H34:H37)</f>
        <v>14.335000000000001</v>
      </c>
    </row>
    <row r="39" spans="2:12" x14ac:dyDescent="0.35">
      <c r="F39" s="52"/>
      <c r="G39" s="52"/>
      <c r="H39" s="52"/>
    </row>
    <row r="40" spans="2:12" x14ac:dyDescent="0.35">
      <c r="B40" s="57" t="s">
        <v>178</v>
      </c>
      <c r="C40" s="58"/>
      <c r="D40" s="57"/>
      <c r="E40" s="57"/>
      <c r="F40" s="64"/>
      <c r="G40" s="64"/>
      <c r="H40" s="64"/>
    </row>
    <row r="41" spans="2:12" x14ac:dyDescent="0.35">
      <c r="F41" s="52"/>
      <c r="G41" s="52"/>
      <c r="H41" s="52"/>
    </row>
    <row r="42" spans="2:12" x14ac:dyDescent="0.35">
      <c r="D42" s="38" t="s">
        <v>166</v>
      </c>
      <c r="E42" s="38" t="s">
        <v>52</v>
      </c>
      <c r="F42" s="51">
        <f>F19</f>
        <v>25.631152020000002</v>
      </c>
      <c r="G42" s="51">
        <f>G19</f>
        <v>27.174804334699996</v>
      </c>
      <c r="H42" s="51">
        <f>H19</f>
        <v>25.100721870926002</v>
      </c>
      <c r="J42" s="36"/>
      <c r="K42" s="36"/>
      <c r="L42" s="36"/>
    </row>
    <row r="43" spans="2:12" x14ac:dyDescent="0.35">
      <c r="D43" s="38" t="s">
        <v>176</v>
      </c>
      <c r="E43" s="38" t="s">
        <v>52</v>
      </c>
      <c r="F43" s="51">
        <f>F38</f>
        <v>31.19</v>
      </c>
      <c r="G43" s="51">
        <f t="shared" ref="G43:H43" si="2">G38</f>
        <v>16.696193075777874</v>
      </c>
      <c r="H43" s="51">
        <f t="shared" si="2"/>
        <v>14.335000000000001</v>
      </c>
      <c r="J43" s="36"/>
      <c r="K43" s="36"/>
      <c r="L43" s="36"/>
    </row>
    <row r="44" spans="2:12" x14ac:dyDescent="0.35">
      <c r="D44" s="37" t="s">
        <v>179</v>
      </c>
      <c r="E44" s="37" t="s">
        <v>52</v>
      </c>
      <c r="F44" s="31">
        <f>SUM(F42:F43)</f>
        <v>56.82115202</v>
      </c>
      <c r="G44" s="31">
        <f t="shared" ref="G44:H44" si="3">SUM(G42:G43)</f>
        <v>43.870997410477869</v>
      </c>
      <c r="H44" s="31">
        <f t="shared" si="3"/>
        <v>39.435721870926002</v>
      </c>
    </row>
    <row r="45" spans="2:12" x14ac:dyDescent="0.35">
      <c r="F45" s="52"/>
      <c r="G45" s="52"/>
      <c r="H45" s="52"/>
    </row>
    <row r="46" spans="2:12" x14ac:dyDescent="0.35">
      <c r="D46" s="38" t="s">
        <v>174</v>
      </c>
      <c r="E46" s="38" t="s">
        <v>75</v>
      </c>
      <c r="F46" s="51">
        <f>F29</f>
        <v>250.43490000000003</v>
      </c>
      <c r="G46" s="51">
        <f>G29</f>
        <v>257.46749999999997</v>
      </c>
      <c r="H46" s="51">
        <f>H29</f>
        <v>257.46749999999997</v>
      </c>
      <c r="J46" s="36"/>
      <c r="K46" s="36"/>
      <c r="L46" s="36"/>
    </row>
    <row r="47" spans="2:12" x14ac:dyDescent="0.35">
      <c r="D47" s="37" t="s">
        <v>180</v>
      </c>
      <c r="E47" s="37" t="s">
        <v>75</v>
      </c>
      <c r="F47" s="31">
        <f>SUM(F46)</f>
        <v>250.43490000000003</v>
      </c>
      <c r="G47" s="31">
        <f t="shared" ref="G47:H47" si="4">SUM(G46)</f>
        <v>257.46749999999997</v>
      </c>
      <c r="H47" s="31">
        <f t="shared" si="4"/>
        <v>257.46749999999997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6E8F-A286-48ED-83CB-E8C544BAE20C}">
  <sheetPr>
    <tabColor theme="8" tint="0.39997558519241921"/>
  </sheetPr>
  <dimension ref="A1:L48"/>
  <sheetViews>
    <sheetView zoomScale="90" zoomScaleNormal="90"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74.58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2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2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2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2" ht="26" x14ac:dyDescent="0.6">
      <c r="A4" s="1" t="str">
        <f>Contents!D17</f>
        <v>3.2 Strategic Energy Planning</v>
      </c>
      <c r="B4" s="1"/>
      <c r="C4" s="1"/>
      <c r="D4" s="1"/>
      <c r="E4" s="1"/>
      <c r="F4" s="1"/>
      <c r="G4" s="1"/>
      <c r="H4" s="1"/>
      <c r="I4" s="1"/>
      <c r="J4" s="1"/>
    </row>
    <row r="6" spans="1:12" x14ac:dyDescent="0.35">
      <c r="F6" s="47" t="s">
        <v>46</v>
      </c>
      <c r="G6" s="84" t="s">
        <v>47</v>
      </c>
      <c r="H6" s="84"/>
    </row>
    <row r="7" spans="1:12" x14ac:dyDescent="0.35">
      <c r="F7" s="48" t="s">
        <v>48</v>
      </c>
      <c r="G7" s="48" t="s">
        <v>6</v>
      </c>
      <c r="H7" s="48" t="s">
        <v>49</v>
      </c>
    </row>
    <row r="9" spans="1:12" ht="18.5" x14ac:dyDescent="0.45">
      <c r="A9" s="49"/>
      <c r="B9" s="49" t="s">
        <v>181</v>
      </c>
      <c r="C9" s="50"/>
      <c r="D9" s="49"/>
      <c r="E9" s="49"/>
      <c r="F9" s="49"/>
      <c r="G9" s="49"/>
      <c r="H9" s="49"/>
    </row>
    <row r="10" spans="1:12" x14ac:dyDescent="0.35">
      <c r="B10" s="36"/>
      <c r="C10" s="56"/>
    </row>
    <row r="11" spans="1:12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2" x14ac:dyDescent="0.35">
      <c r="C13" s="38"/>
      <c r="D13" s="38" t="s">
        <v>182</v>
      </c>
      <c r="E13" s="38" t="s">
        <v>52</v>
      </c>
      <c r="F13" s="72">
        <v>8.0944432400000004</v>
      </c>
      <c r="G13" s="62">
        <v>10.513846538425554</v>
      </c>
      <c r="H13" s="62">
        <v>11.009333468820179</v>
      </c>
      <c r="J13" s="66"/>
      <c r="K13" s="66"/>
      <c r="L13" s="66"/>
    </row>
    <row r="14" spans="1:12" x14ac:dyDescent="0.35">
      <c r="C14" s="38"/>
      <c r="D14" s="38" t="s">
        <v>183</v>
      </c>
      <c r="E14" s="38" t="s">
        <v>52</v>
      </c>
      <c r="F14" s="72">
        <v>1.9693736400000001</v>
      </c>
      <c r="G14" s="62">
        <v>2.2969531879443172</v>
      </c>
      <c r="H14" s="62">
        <v>2.4412703090262404</v>
      </c>
      <c r="J14" s="66"/>
      <c r="K14" s="66"/>
      <c r="L14" s="66"/>
    </row>
    <row r="15" spans="1:12" x14ac:dyDescent="0.35">
      <c r="C15" s="38"/>
      <c r="D15" s="38" t="s">
        <v>184</v>
      </c>
      <c r="E15" s="38" t="s">
        <v>52</v>
      </c>
      <c r="F15" s="72">
        <v>1.8018907199999998</v>
      </c>
      <c r="G15" s="62">
        <v>2.3902828047000004</v>
      </c>
      <c r="H15" s="62">
        <v>2.4791416952440004</v>
      </c>
      <c r="J15" s="66"/>
      <c r="K15" s="66"/>
      <c r="L15" s="66"/>
    </row>
    <row r="16" spans="1:12" x14ac:dyDescent="0.35">
      <c r="C16" s="38"/>
      <c r="D16" s="38" t="s">
        <v>185</v>
      </c>
      <c r="E16" s="38" t="s">
        <v>52</v>
      </c>
      <c r="F16" s="72">
        <v>17.487955060000001</v>
      </c>
      <c r="G16" s="62">
        <v>25.06450084054681</v>
      </c>
      <c r="H16" s="62">
        <v>23.875605818945804</v>
      </c>
      <c r="J16" s="66"/>
      <c r="K16" s="66"/>
      <c r="L16" s="66"/>
    </row>
    <row r="17" spans="2:12" x14ac:dyDescent="0.35">
      <c r="C17" s="38"/>
      <c r="D17" s="38" t="s">
        <v>186</v>
      </c>
      <c r="E17" s="38" t="s">
        <v>52</v>
      </c>
      <c r="F17" s="72">
        <v>8.1174963000000009</v>
      </c>
      <c r="G17" s="62">
        <v>8.3749196364289151</v>
      </c>
      <c r="H17" s="62">
        <v>8.7883352004581639</v>
      </c>
      <c r="J17" s="66"/>
      <c r="K17" s="66"/>
      <c r="L17" s="66"/>
    </row>
    <row r="18" spans="2:12" x14ac:dyDescent="0.35">
      <c r="C18" s="38"/>
      <c r="D18" s="38" t="s">
        <v>187</v>
      </c>
      <c r="E18" s="38" t="s">
        <v>52</v>
      </c>
      <c r="F18" s="72">
        <v>7.8729146200000013</v>
      </c>
      <c r="G18" s="62">
        <v>4.8587446277067974</v>
      </c>
      <c r="H18" s="62">
        <v>5.0830175372622719</v>
      </c>
      <c r="J18" s="66"/>
      <c r="K18" s="66"/>
      <c r="L18" s="66"/>
    </row>
    <row r="19" spans="2:12" x14ac:dyDescent="0.35">
      <c r="C19" s="38"/>
      <c r="D19" s="38" t="s">
        <v>188</v>
      </c>
      <c r="E19" s="38" t="s">
        <v>52</v>
      </c>
      <c r="F19" s="72">
        <v>0</v>
      </c>
      <c r="G19" s="62">
        <v>0.21329969176124997</v>
      </c>
      <c r="H19" s="62">
        <v>1.2008754846095522</v>
      </c>
      <c r="J19" s="66"/>
      <c r="K19" s="66"/>
      <c r="L19" s="66"/>
    </row>
    <row r="20" spans="2:12" x14ac:dyDescent="0.35">
      <c r="C20" s="38"/>
      <c r="D20" s="38" t="s">
        <v>189</v>
      </c>
      <c r="E20" s="38" t="s">
        <v>52</v>
      </c>
      <c r="F20" s="72">
        <v>9.5505737599999989</v>
      </c>
      <c r="G20" s="62">
        <v>8.7758194488073098</v>
      </c>
      <c r="H20" s="62">
        <v>9.5135781072383683</v>
      </c>
      <c r="J20" s="66"/>
      <c r="K20" s="66"/>
      <c r="L20" s="66"/>
    </row>
    <row r="21" spans="2:12" x14ac:dyDescent="0.35">
      <c r="D21" s="37" t="s">
        <v>190</v>
      </c>
      <c r="E21" s="37" t="s">
        <v>52</v>
      </c>
      <c r="F21" s="31">
        <f>SUM(F13:F20)</f>
        <v>54.894647340000006</v>
      </c>
      <c r="G21" s="31">
        <f t="shared" ref="G21:H21" si="0">SUM(G13:G20)</f>
        <v>62.488366776320959</v>
      </c>
      <c r="H21" s="31">
        <f t="shared" si="0"/>
        <v>64.391157621604577</v>
      </c>
      <c r="J21" s="66"/>
      <c r="K21" s="66"/>
      <c r="L21" s="66"/>
    </row>
    <row r="22" spans="2:12" x14ac:dyDescent="0.35">
      <c r="F22" s="52"/>
      <c r="G22" s="52"/>
      <c r="H22" s="52"/>
    </row>
    <row r="23" spans="2:12" x14ac:dyDescent="0.35">
      <c r="B23" s="57" t="s">
        <v>174</v>
      </c>
      <c r="C23" s="58"/>
      <c r="D23" s="57"/>
      <c r="E23" s="57"/>
      <c r="F23" s="64"/>
      <c r="G23" s="64"/>
      <c r="H23" s="64"/>
    </row>
    <row r="24" spans="2:12" x14ac:dyDescent="0.35">
      <c r="F24" s="52"/>
      <c r="G24" s="52"/>
      <c r="H24" s="52"/>
    </row>
    <row r="25" spans="2:12" x14ac:dyDescent="0.35">
      <c r="C25" s="38"/>
      <c r="D25" s="38" t="s">
        <v>182</v>
      </c>
      <c r="E25" s="38" t="s">
        <v>75</v>
      </c>
      <c r="F25" s="72">
        <v>84.9</v>
      </c>
      <c r="G25" s="62">
        <v>86.608100000000007</v>
      </c>
      <c r="H25" s="62">
        <v>86.608100000000007</v>
      </c>
    </row>
    <row r="26" spans="2:12" x14ac:dyDescent="0.35">
      <c r="C26" s="38"/>
      <c r="D26" s="38" t="s">
        <v>183</v>
      </c>
      <c r="E26" s="38" t="s">
        <v>75</v>
      </c>
      <c r="F26" s="72">
        <v>21</v>
      </c>
      <c r="G26" s="62">
        <v>25</v>
      </c>
      <c r="H26" s="62">
        <v>25</v>
      </c>
    </row>
    <row r="27" spans="2:12" x14ac:dyDescent="0.35">
      <c r="C27" s="38"/>
      <c r="D27" s="38" t="s">
        <v>184</v>
      </c>
      <c r="E27" s="38" t="s">
        <v>75</v>
      </c>
      <c r="F27" s="72">
        <v>5</v>
      </c>
      <c r="G27" s="62">
        <v>8</v>
      </c>
      <c r="H27" s="62">
        <v>8</v>
      </c>
    </row>
    <row r="28" spans="2:12" x14ac:dyDescent="0.35">
      <c r="C28" s="38"/>
      <c r="D28" s="38" t="s">
        <v>185</v>
      </c>
      <c r="E28" s="38" t="s">
        <v>75</v>
      </c>
      <c r="F28" s="72">
        <v>152.80000000000001</v>
      </c>
      <c r="G28" s="62">
        <v>170.4521</v>
      </c>
      <c r="H28" s="62">
        <v>170.4521</v>
      </c>
    </row>
    <row r="29" spans="2:12" x14ac:dyDescent="0.35">
      <c r="C29" s="38"/>
      <c r="D29" s="38" t="s">
        <v>186</v>
      </c>
      <c r="E29" s="38" t="s">
        <v>75</v>
      </c>
      <c r="F29" s="72">
        <v>47.5</v>
      </c>
      <c r="G29" s="62">
        <v>50.5608</v>
      </c>
      <c r="H29" s="62">
        <v>50.5608</v>
      </c>
    </row>
    <row r="30" spans="2:12" x14ac:dyDescent="0.35">
      <c r="C30" s="38"/>
      <c r="D30" s="38" t="s">
        <v>187</v>
      </c>
      <c r="E30" s="38" t="s">
        <v>75</v>
      </c>
      <c r="F30" s="72">
        <v>31</v>
      </c>
      <c r="G30" s="62">
        <v>33.610799999999998</v>
      </c>
      <c r="H30" s="62">
        <v>33.610799999999998</v>
      </c>
    </row>
    <row r="31" spans="2:12" x14ac:dyDescent="0.35">
      <c r="C31" s="38"/>
      <c r="D31" s="38" t="s">
        <v>188</v>
      </c>
      <c r="E31" s="38" t="s">
        <v>75</v>
      </c>
      <c r="F31" s="72">
        <v>0</v>
      </c>
      <c r="G31" s="62">
        <v>5.4</v>
      </c>
      <c r="H31" s="62">
        <v>17.399999999999999</v>
      </c>
      <c r="J31" s="53"/>
    </row>
    <row r="32" spans="2:12" x14ac:dyDescent="0.35">
      <c r="C32" s="38"/>
      <c r="D32" s="38" t="s">
        <v>189</v>
      </c>
      <c r="E32" s="38" t="s">
        <v>75</v>
      </c>
      <c r="F32" s="72">
        <v>103.8</v>
      </c>
      <c r="G32" s="62">
        <v>77.470200000000006</v>
      </c>
      <c r="H32" s="62">
        <v>77.470200000000006</v>
      </c>
    </row>
    <row r="33" spans="2:12" x14ac:dyDescent="0.35">
      <c r="D33" s="37" t="s">
        <v>191</v>
      </c>
      <c r="E33" s="37" t="s">
        <v>75</v>
      </c>
      <c r="F33" s="31">
        <f>SUM(F25:F32)</f>
        <v>446.00000000000006</v>
      </c>
      <c r="G33" s="31">
        <f t="shared" ref="G33:H33" si="1">SUM(G25:G32)</f>
        <v>457.10199999999998</v>
      </c>
      <c r="H33" s="31">
        <f t="shared" si="1"/>
        <v>469.10199999999998</v>
      </c>
    </row>
    <row r="34" spans="2:12" x14ac:dyDescent="0.35">
      <c r="F34" s="52"/>
      <c r="G34" s="52"/>
      <c r="H34" s="52"/>
    </row>
    <row r="35" spans="2:12" x14ac:dyDescent="0.35">
      <c r="B35" s="57" t="s">
        <v>176</v>
      </c>
      <c r="C35" s="58"/>
      <c r="D35" s="57"/>
      <c r="E35" s="57"/>
      <c r="F35" s="64"/>
      <c r="G35" s="64"/>
      <c r="H35" s="64"/>
    </row>
    <row r="36" spans="2:12" x14ac:dyDescent="0.35">
      <c r="F36" s="52"/>
      <c r="G36" s="52"/>
      <c r="H36" s="52"/>
    </row>
    <row r="37" spans="2:12" x14ac:dyDescent="0.35">
      <c r="C37" s="37" t="s">
        <v>86</v>
      </c>
      <c r="D37" s="37" t="s">
        <v>87</v>
      </c>
      <c r="F37" s="52"/>
      <c r="G37" s="52"/>
      <c r="H37" s="52"/>
    </row>
    <row r="38" spans="2:12" x14ac:dyDescent="0.35">
      <c r="C38" s="65" t="s">
        <v>104</v>
      </c>
      <c r="D38" s="62" t="s">
        <v>53</v>
      </c>
      <c r="E38" s="38" t="s">
        <v>52</v>
      </c>
      <c r="F38" s="72">
        <v>7.25</v>
      </c>
      <c r="G38" s="62">
        <v>13</v>
      </c>
      <c r="H38" s="62">
        <v>13.5</v>
      </c>
    </row>
    <row r="39" spans="2:12" x14ac:dyDescent="0.35">
      <c r="D39" s="37" t="s">
        <v>192</v>
      </c>
      <c r="E39" s="37" t="s">
        <v>52</v>
      </c>
      <c r="F39" s="31">
        <f>SUM(F38:F38)</f>
        <v>7.25</v>
      </c>
      <c r="G39" s="31">
        <f>SUM(G38:G38)</f>
        <v>13</v>
      </c>
      <c r="H39" s="31">
        <f>SUM(H38:H38)</f>
        <v>13.5</v>
      </c>
    </row>
    <row r="40" spans="2:12" x14ac:dyDescent="0.35">
      <c r="F40" s="52"/>
      <c r="G40" s="52"/>
      <c r="H40" s="52"/>
    </row>
    <row r="41" spans="2:12" x14ac:dyDescent="0.35">
      <c r="B41" s="57" t="s">
        <v>178</v>
      </c>
      <c r="C41" s="58"/>
      <c r="D41" s="57"/>
      <c r="E41" s="57"/>
      <c r="F41" s="64"/>
      <c r="G41" s="64"/>
      <c r="H41" s="64"/>
    </row>
    <row r="42" spans="2:12" x14ac:dyDescent="0.35">
      <c r="F42" s="52"/>
      <c r="G42" s="52"/>
      <c r="H42" s="52"/>
      <c r="J42" s="36"/>
      <c r="K42" s="36"/>
      <c r="L42" s="36"/>
    </row>
    <row r="43" spans="2:12" x14ac:dyDescent="0.35">
      <c r="D43" s="38" t="s">
        <v>166</v>
      </c>
      <c r="E43" s="38" t="s">
        <v>52</v>
      </c>
      <c r="F43" s="51">
        <f>F21</f>
        <v>54.894647340000006</v>
      </c>
      <c r="G43" s="51">
        <f>G21</f>
        <v>62.488366776320959</v>
      </c>
      <c r="H43" s="51">
        <f>H21</f>
        <v>64.391157621604577</v>
      </c>
      <c r="J43" s="36"/>
      <c r="K43" s="36"/>
      <c r="L43" s="36"/>
    </row>
    <row r="44" spans="2:12" x14ac:dyDescent="0.35">
      <c r="D44" s="38" t="s">
        <v>176</v>
      </c>
      <c r="E44" s="38" t="s">
        <v>52</v>
      </c>
      <c r="F44" s="51">
        <f>F39</f>
        <v>7.25</v>
      </c>
      <c r="G44" s="51">
        <f t="shared" ref="G44:H44" si="2">G39</f>
        <v>13</v>
      </c>
      <c r="H44" s="51">
        <f t="shared" si="2"/>
        <v>13.5</v>
      </c>
    </row>
    <row r="45" spans="2:12" x14ac:dyDescent="0.35">
      <c r="D45" s="37" t="s">
        <v>179</v>
      </c>
      <c r="E45" s="37" t="s">
        <v>52</v>
      </c>
      <c r="F45" s="31">
        <f>SUM(F43:F44)</f>
        <v>62.144647340000006</v>
      </c>
      <c r="G45" s="31">
        <f t="shared" ref="G45:H45" si="3">SUM(G43:G44)</f>
        <v>75.488366776320959</v>
      </c>
      <c r="H45" s="31">
        <f t="shared" si="3"/>
        <v>77.891157621604577</v>
      </c>
    </row>
    <row r="46" spans="2:12" x14ac:dyDescent="0.35">
      <c r="F46" s="52"/>
      <c r="G46" s="52"/>
      <c r="H46" s="52"/>
      <c r="J46" s="36"/>
      <c r="K46" s="36"/>
      <c r="L46" s="36"/>
    </row>
    <row r="47" spans="2:12" x14ac:dyDescent="0.35">
      <c r="D47" s="38" t="s">
        <v>174</v>
      </c>
      <c r="E47" s="38" t="s">
        <v>75</v>
      </c>
      <c r="F47" s="51">
        <f>F33</f>
        <v>446.00000000000006</v>
      </c>
      <c r="G47" s="51">
        <f>G33</f>
        <v>457.10199999999998</v>
      </c>
      <c r="H47" s="51">
        <f>H33</f>
        <v>469.10199999999998</v>
      </c>
    </row>
    <row r="48" spans="2:12" x14ac:dyDescent="0.35">
      <c r="D48" s="37" t="s">
        <v>180</v>
      </c>
      <c r="E48" s="37" t="s">
        <v>75</v>
      </c>
      <c r="F48" s="31">
        <f>SUM(F47)</f>
        <v>446.00000000000006</v>
      </c>
      <c r="G48" s="31">
        <f t="shared" ref="G48:H48" si="4">SUM(G47)</f>
        <v>457.10199999999998</v>
      </c>
      <c r="H48" s="31">
        <f t="shared" si="4"/>
        <v>469.10199999999998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4A01E-01A6-4567-BD79-3D664AA3EBCD}">
  <sheetPr>
    <tabColor theme="8" tint="0.39997558519241921"/>
  </sheetPr>
  <dimension ref="A1:M49"/>
  <sheetViews>
    <sheetView zoomScaleNormal="100" workbookViewId="0"/>
  </sheetViews>
  <sheetFormatPr defaultColWidth="10.25" defaultRowHeight="14.5" x14ac:dyDescent="0.35"/>
  <cols>
    <col min="1" max="1" width="10.25" style="38" customWidth="1"/>
    <col min="2" max="2" width="10.25" style="38"/>
    <col min="3" max="3" width="13.5" style="55" customWidth="1"/>
    <col min="4" max="4" width="67.33203125" style="38" customWidth="1"/>
    <col min="5" max="5" width="15.33203125" style="38" customWidth="1"/>
    <col min="6" max="8" width="10.33203125" style="38" customWidth="1"/>
    <col min="9" max="16384" width="10.25" style="38"/>
  </cols>
  <sheetData>
    <row r="1" spans="1:10" ht="26" x14ac:dyDescent="0.6">
      <c r="A1" s="1" t="str">
        <f>Cover!$C$6</f>
        <v>NESO Cost Reporting Tables</v>
      </c>
      <c r="B1" s="1"/>
      <c r="C1" s="1"/>
      <c r="D1" s="1"/>
      <c r="E1" s="1"/>
      <c r="F1" s="1"/>
      <c r="G1" s="1"/>
      <c r="H1" s="1"/>
      <c r="I1" s="1"/>
      <c r="J1" s="1"/>
    </row>
    <row r="2" spans="1:10" ht="26" x14ac:dyDescent="0.6">
      <c r="A2" s="1" t="str">
        <f>Cover!$E$12</f>
        <v>National Energy System Operator</v>
      </c>
      <c r="B2" s="1"/>
      <c r="C2" s="1"/>
      <c r="D2" s="1"/>
      <c r="E2" s="1"/>
      <c r="F2" s="1"/>
      <c r="G2" s="1"/>
      <c r="H2" s="1"/>
      <c r="I2" s="1"/>
      <c r="J2" s="1"/>
    </row>
    <row r="3" spans="1:10" ht="26" x14ac:dyDescent="0.6">
      <c r="A3" s="1" t="str">
        <f>Cover!$E$16</f>
        <v>2026/27</v>
      </c>
      <c r="B3" s="1"/>
      <c r="C3" s="1"/>
      <c r="D3" s="1"/>
      <c r="E3" s="1"/>
      <c r="F3" s="1"/>
      <c r="G3" s="1"/>
      <c r="H3" s="1"/>
      <c r="I3" s="1"/>
      <c r="J3" s="1"/>
    </row>
    <row r="4" spans="1:10" ht="26" x14ac:dyDescent="0.6">
      <c r="A4" s="1" t="str">
        <f>Contents!D18</f>
        <v>3.3 Energy Insights</v>
      </c>
      <c r="B4" s="1"/>
      <c r="C4" s="1"/>
      <c r="D4" s="1"/>
      <c r="E4" s="1"/>
      <c r="F4" s="1"/>
      <c r="G4" s="1"/>
      <c r="H4" s="1"/>
      <c r="I4" s="1"/>
      <c r="J4" s="1"/>
    </row>
    <row r="6" spans="1:10" x14ac:dyDescent="0.35">
      <c r="F6" s="47" t="s">
        <v>46</v>
      </c>
      <c r="G6" s="84" t="s">
        <v>47</v>
      </c>
      <c r="H6" s="84"/>
    </row>
    <row r="7" spans="1:10" x14ac:dyDescent="0.35">
      <c r="F7" s="48" t="s">
        <v>48</v>
      </c>
      <c r="G7" s="48" t="s">
        <v>6</v>
      </c>
      <c r="H7" s="48" t="s">
        <v>49</v>
      </c>
    </row>
    <row r="9" spans="1:10" ht="18.5" x14ac:dyDescent="0.45">
      <c r="A9" s="49"/>
      <c r="B9" s="49" t="s">
        <v>193</v>
      </c>
      <c r="C9" s="50"/>
      <c r="D9" s="49"/>
      <c r="E9" s="49"/>
      <c r="F9" s="49"/>
      <c r="G9" s="49"/>
      <c r="H9" s="49"/>
    </row>
    <row r="10" spans="1:10" x14ac:dyDescent="0.35">
      <c r="B10" s="36"/>
      <c r="C10" s="56"/>
    </row>
    <row r="11" spans="1:10" x14ac:dyDescent="0.35">
      <c r="B11" s="57" t="s">
        <v>166</v>
      </c>
      <c r="C11" s="58"/>
      <c r="D11" s="57"/>
      <c r="E11" s="57"/>
      <c r="F11" s="57"/>
      <c r="G11" s="57"/>
      <c r="H11" s="57"/>
    </row>
    <row r="13" spans="1:10" x14ac:dyDescent="0.35">
      <c r="C13" s="38"/>
      <c r="D13" s="38" t="s">
        <v>194</v>
      </c>
      <c r="E13" s="38" t="s">
        <v>52</v>
      </c>
      <c r="F13" s="62">
        <v>1.6283416030769231</v>
      </c>
      <c r="G13" s="62">
        <v>1.7625207306757127</v>
      </c>
      <c r="H13" s="62">
        <v>1.8470750097851578</v>
      </c>
    </row>
    <row r="14" spans="1:10" x14ac:dyDescent="0.35">
      <c r="C14" s="38"/>
      <c r="D14" s="38" t="s">
        <v>195</v>
      </c>
      <c r="E14" s="38" t="s">
        <v>52</v>
      </c>
      <c r="F14" s="62">
        <v>4.6480997999999998</v>
      </c>
      <c r="G14" s="62">
        <v>4.1382066316870514</v>
      </c>
      <c r="H14" s="62">
        <v>4.3667730770568793</v>
      </c>
    </row>
    <row r="15" spans="1:10" x14ac:dyDescent="0.35">
      <c r="C15" s="38"/>
      <c r="D15" s="38" t="s">
        <v>196</v>
      </c>
      <c r="E15" s="38" t="s">
        <v>52</v>
      </c>
      <c r="F15" s="62">
        <v>4.6730928157692304</v>
      </c>
      <c r="G15" s="62">
        <v>3.419489906808387</v>
      </c>
      <c r="H15" s="62">
        <v>3.684773313632014</v>
      </c>
    </row>
    <row r="16" spans="1:10" x14ac:dyDescent="0.35">
      <c r="C16" s="38"/>
      <c r="D16" s="38" t="s">
        <v>197</v>
      </c>
      <c r="E16" s="38" t="s">
        <v>52</v>
      </c>
      <c r="F16" s="62">
        <v>0.85740438115384632</v>
      </c>
      <c r="G16" s="62">
        <v>1.4043629672681666</v>
      </c>
      <c r="H16" s="62">
        <v>1.4483294425163749</v>
      </c>
    </row>
    <row r="17" spans="2:8" x14ac:dyDescent="0.35">
      <c r="D17" s="37" t="s">
        <v>198</v>
      </c>
      <c r="E17" s="37" t="s">
        <v>52</v>
      </c>
      <c r="F17" s="31">
        <f>SUM(F13:F16)</f>
        <v>11.806938600000001</v>
      </c>
      <c r="G17" s="31">
        <f>SUM(G13:G16)</f>
        <v>10.724580236439317</v>
      </c>
      <c r="H17" s="31">
        <f>SUM(H13:H16)</f>
        <v>11.346950842990426</v>
      </c>
    </row>
    <row r="18" spans="2:8" x14ac:dyDescent="0.35">
      <c r="F18" s="52"/>
      <c r="G18" s="52"/>
      <c r="H18" s="52"/>
    </row>
    <row r="19" spans="2:8" x14ac:dyDescent="0.35">
      <c r="B19" s="57" t="s">
        <v>174</v>
      </c>
      <c r="C19" s="58"/>
      <c r="D19" s="57"/>
      <c r="E19" s="57"/>
      <c r="F19" s="57"/>
      <c r="G19" s="57"/>
      <c r="H19" s="57"/>
    </row>
    <row r="20" spans="2:8" x14ac:dyDescent="0.35">
      <c r="F20" s="52"/>
      <c r="G20" s="52"/>
      <c r="H20" s="52"/>
    </row>
    <row r="21" spans="2:8" x14ac:dyDescent="0.35">
      <c r="C21" s="38"/>
      <c r="D21" s="38" t="s">
        <v>194</v>
      </c>
      <c r="E21" s="38" t="s">
        <v>75</v>
      </c>
      <c r="F21" s="62">
        <v>16</v>
      </c>
      <c r="G21" s="62">
        <v>16</v>
      </c>
      <c r="H21" s="62">
        <v>16</v>
      </c>
    </row>
    <row r="22" spans="2:8" x14ac:dyDescent="0.35">
      <c r="C22" s="38"/>
      <c r="D22" s="38" t="s">
        <v>195</v>
      </c>
      <c r="E22" s="38" t="s">
        <v>75</v>
      </c>
      <c r="F22" s="62">
        <v>47</v>
      </c>
      <c r="G22" s="62">
        <v>38.864899999999999</v>
      </c>
      <c r="H22" s="62">
        <v>38.864899999999999</v>
      </c>
    </row>
    <row r="23" spans="2:8" x14ac:dyDescent="0.35">
      <c r="C23" s="38"/>
      <c r="D23" s="38" t="s">
        <v>196</v>
      </c>
      <c r="E23" s="38" t="s">
        <v>75</v>
      </c>
      <c r="F23" s="62">
        <v>32</v>
      </c>
      <c r="G23" s="62">
        <v>30.186400000000006</v>
      </c>
      <c r="H23" s="62">
        <v>30.186400000000006</v>
      </c>
    </row>
    <row r="24" spans="2:8" x14ac:dyDescent="0.35">
      <c r="C24" s="38"/>
      <c r="D24" s="38" t="s">
        <v>197</v>
      </c>
      <c r="E24" s="38" t="s">
        <v>75</v>
      </c>
      <c r="F24" s="62">
        <v>7</v>
      </c>
      <c r="G24" s="62">
        <v>13.5</v>
      </c>
      <c r="H24" s="62">
        <v>13.5</v>
      </c>
    </row>
    <row r="25" spans="2:8" x14ac:dyDescent="0.35">
      <c r="D25" s="37" t="s">
        <v>199</v>
      </c>
      <c r="E25" s="37" t="s">
        <v>75</v>
      </c>
      <c r="F25" s="31">
        <f>SUM(F21:F24)</f>
        <v>102</v>
      </c>
      <c r="G25" s="31">
        <f>SUM(G21:G24)</f>
        <v>98.551299999999998</v>
      </c>
      <c r="H25" s="31">
        <f>SUM(H21:H24)</f>
        <v>98.551299999999998</v>
      </c>
    </row>
    <row r="26" spans="2:8" x14ac:dyDescent="0.35">
      <c r="F26" s="52"/>
      <c r="G26" s="52"/>
      <c r="H26" s="52"/>
    </row>
    <row r="27" spans="2:8" x14ac:dyDescent="0.35">
      <c r="B27" s="57" t="s">
        <v>176</v>
      </c>
      <c r="C27" s="58"/>
      <c r="D27" s="57"/>
      <c r="E27" s="57"/>
      <c r="F27" s="57"/>
      <c r="G27" s="57"/>
      <c r="H27" s="57"/>
    </row>
    <row r="28" spans="2:8" x14ac:dyDescent="0.35">
      <c r="F28" s="52"/>
      <c r="G28" s="52"/>
      <c r="H28" s="52"/>
    </row>
    <row r="29" spans="2:8" x14ac:dyDescent="0.35">
      <c r="C29" s="37" t="s">
        <v>86</v>
      </c>
      <c r="D29" s="37" t="s">
        <v>87</v>
      </c>
      <c r="F29" s="52"/>
      <c r="G29" s="52"/>
      <c r="H29" s="52"/>
    </row>
    <row r="30" spans="2:8" x14ac:dyDescent="0.35">
      <c r="C30" s="62"/>
      <c r="D30" s="62"/>
      <c r="E30" s="38" t="s">
        <v>52</v>
      </c>
      <c r="F30" s="62"/>
      <c r="G30" s="62"/>
      <c r="H30" s="62"/>
    </row>
    <row r="31" spans="2:8" x14ac:dyDescent="0.35">
      <c r="C31" s="62"/>
      <c r="D31" s="62"/>
      <c r="E31" s="38" t="s">
        <v>52</v>
      </c>
      <c r="F31" s="62"/>
      <c r="G31" s="62"/>
      <c r="H31" s="62"/>
    </row>
    <row r="32" spans="2:8" x14ac:dyDescent="0.35">
      <c r="C32" s="62"/>
      <c r="D32" s="62"/>
      <c r="E32" s="38" t="s">
        <v>52</v>
      </c>
      <c r="F32" s="62"/>
      <c r="G32" s="62"/>
      <c r="H32" s="62"/>
    </row>
    <row r="33" spans="2:13" x14ac:dyDescent="0.35">
      <c r="C33" s="62"/>
      <c r="D33" s="62"/>
      <c r="E33" s="38" t="s">
        <v>52</v>
      </c>
      <c r="F33" s="62"/>
      <c r="G33" s="62"/>
      <c r="H33" s="62"/>
    </row>
    <row r="34" spans="2:13" x14ac:dyDescent="0.35">
      <c r="C34" s="62"/>
      <c r="D34" s="62"/>
      <c r="E34" s="38" t="s">
        <v>52</v>
      </c>
      <c r="F34" s="62"/>
      <c r="G34" s="62"/>
      <c r="H34" s="62"/>
    </row>
    <row r="35" spans="2:13" x14ac:dyDescent="0.35">
      <c r="C35" s="62"/>
      <c r="D35" s="62"/>
      <c r="E35" s="38" t="s">
        <v>52</v>
      </c>
      <c r="F35" s="62"/>
      <c r="G35" s="62"/>
      <c r="H35" s="62"/>
    </row>
    <row r="36" spans="2:13" x14ac:dyDescent="0.35">
      <c r="C36" s="62"/>
      <c r="D36" s="62"/>
      <c r="E36" s="38" t="s">
        <v>52</v>
      </c>
      <c r="F36" s="62"/>
      <c r="G36" s="62"/>
      <c r="H36" s="62"/>
    </row>
    <row r="37" spans="2:13" x14ac:dyDescent="0.35">
      <c r="C37" s="62"/>
      <c r="D37" s="62"/>
      <c r="E37" s="38" t="s">
        <v>52</v>
      </c>
      <c r="F37" s="62"/>
      <c r="G37" s="62"/>
      <c r="H37" s="62"/>
    </row>
    <row r="38" spans="2:13" x14ac:dyDescent="0.35">
      <c r="C38" s="62"/>
      <c r="D38" s="62"/>
      <c r="E38" s="38" t="s">
        <v>52</v>
      </c>
      <c r="F38" s="62"/>
      <c r="G38" s="62"/>
      <c r="H38" s="62"/>
    </row>
    <row r="39" spans="2:13" x14ac:dyDescent="0.35">
      <c r="C39" s="62"/>
      <c r="D39" s="62"/>
      <c r="E39" s="38" t="s">
        <v>52</v>
      </c>
      <c r="F39" s="62"/>
      <c r="G39" s="62"/>
      <c r="H39" s="62"/>
    </row>
    <row r="40" spans="2:13" x14ac:dyDescent="0.35">
      <c r="D40" s="37" t="s">
        <v>200</v>
      </c>
      <c r="E40" s="37" t="s">
        <v>52</v>
      </c>
      <c r="F40" s="31">
        <f>SUM(F30:F39)</f>
        <v>0</v>
      </c>
      <c r="G40" s="31">
        <f t="shared" ref="G40:H40" si="0">SUM(G30:G39)</f>
        <v>0</v>
      </c>
      <c r="H40" s="31">
        <f t="shared" si="0"/>
        <v>0</v>
      </c>
    </row>
    <row r="41" spans="2:13" x14ac:dyDescent="0.35">
      <c r="F41" s="52"/>
      <c r="G41" s="52"/>
      <c r="H41" s="52"/>
    </row>
    <row r="42" spans="2:13" x14ac:dyDescent="0.35">
      <c r="B42" s="57" t="s">
        <v>178</v>
      </c>
      <c r="C42" s="58"/>
      <c r="D42" s="57"/>
      <c r="E42" s="57"/>
      <c r="F42" s="57"/>
      <c r="G42" s="57"/>
      <c r="H42" s="57"/>
    </row>
    <row r="43" spans="2:13" x14ac:dyDescent="0.35">
      <c r="F43" s="52"/>
      <c r="G43" s="52"/>
      <c r="H43" s="52"/>
      <c r="I43" s="36"/>
      <c r="J43" s="36"/>
      <c r="K43" s="36"/>
      <c r="L43" s="36"/>
      <c r="M43" s="36"/>
    </row>
    <row r="44" spans="2:13" x14ac:dyDescent="0.35">
      <c r="D44" s="38" t="s">
        <v>166</v>
      </c>
      <c r="E44" s="38" t="s">
        <v>52</v>
      </c>
      <c r="F44" s="51">
        <f>F17</f>
        <v>11.806938600000001</v>
      </c>
      <c r="G44" s="51">
        <f>G17</f>
        <v>10.724580236439317</v>
      </c>
      <c r="H44" s="51">
        <f>H17</f>
        <v>11.346950842990426</v>
      </c>
      <c r="I44" s="36"/>
      <c r="J44" s="36"/>
      <c r="K44" s="36"/>
      <c r="L44" s="36"/>
      <c r="M44" s="36"/>
    </row>
    <row r="45" spans="2:13" x14ac:dyDescent="0.35">
      <c r="D45" s="38" t="s">
        <v>176</v>
      </c>
      <c r="E45" s="38" t="s">
        <v>52</v>
      </c>
      <c r="F45" s="51">
        <f>F40</f>
        <v>0</v>
      </c>
      <c r="G45" s="51">
        <f t="shared" ref="G45:H45" si="1">G40</f>
        <v>0</v>
      </c>
      <c r="H45" s="51">
        <f t="shared" si="1"/>
        <v>0</v>
      </c>
    </row>
    <row r="46" spans="2:13" x14ac:dyDescent="0.35">
      <c r="D46" s="37" t="s">
        <v>179</v>
      </c>
      <c r="E46" s="37" t="s">
        <v>52</v>
      </c>
      <c r="F46" s="31">
        <f>SUM(F44:F45)</f>
        <v>11.806938600000001</v>
      </c>
      <c r="G46" s="31">
        <f t="shared" ref="G46:H46" si="2">SUM(G44:G45)</f>
        <v>10.724580236439317</v>
      </c>
      <c r="H46" s="31">
        <f t="shared" si="2"/>
        <v>11.346950842990426</v>
      </c>
    </row>
    <row r="47" spans="2:13" x14ac:dyDescent="0.35">
      <c r="F47" s="52"/>
      <c r="G47" s="52"/>
      <c r="H47" s="52"/>
      <c r="I47" s="36"/>
      <c r="J47" s="36"/>
      <c r="K47" s="36"/>
      <c r="L47" s="36"/>
      <c r="M47" s="36"/>
    </row>
    <row r="48" spans="2:13" x14ac:dyDescent="0.35">
      <c r="D48" s="38" t="s">
        <v>174</v>
      </c>
      <c r="E48" s="38" t="s">
        <v>75</v>
      </c>
      <c r="F48" s="51">
        <f>F25</f>
        <v>102</v>
      </c>
      <c r="G48" s="51">
        <f>G25</f>
        <v>98.551299999999998</v>
      </c>
      <c r="H48" s="51">
        <f>H25</f>
        <v>98.551299999999998</v>
      </c>
    </row>
    <row r="49" spans="4:8" x14ac:dyDescent="0.35">
      <c r="D49" s="37" t="s">
        <v>180</v>
      </c>
      <c r="E49" s="37" t="s">
        <v>75</v>
      </c>
      <c r="F49" s="31">
        <f>SUM(F48)</f>
        <v>102</v>
      </c>
      <c r="G49" s="31">
        <f t="shared" ref="G49:H49" si="3">SUM(G48)</f>
        <v>98.551299999999998</v>
      </c>
      <c r="H49" s="31">
        <f t="shared" si="3"/>
        <v>98.551299999999998</v>
      </c>
    </row>
  </sheetData>
  <mergeCells count="1">
    <mergeCell ref="G6:H6"/>
  </mergeCells>
  <pageMargins left="0.7" right="0.7" top="0.75" bottom="0.75" header="0.3" footer="0.3"/>
  <headerFooter>
    <oddHeader>&amp;L&amp;"Poppins"&amp;12&amp;KFF00FF Confidential&amp;1#_x000D_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46F44E5CB4144B14721DA3AAC8360" ma:contentTypeVersion="5" ma:contentTypeDescription="Create a new document." ma:contentTypeScope="" ma:versionID="ed7dc968e0b2fa771e55c9396604e468">
  <xsd:schema xmlns:xsd="http://www.w3.org/2001/XMLSchema" xmlns:xs="http://www.w3.org/2001/XMLSchema" xmlns:p="http://schemas.microsoft.com/office/2006/metadata/properties" xmlns:ns2="2b186592-6fc7-4da6-a108-5245382356be" xmlns:ns3="9e170047-b809-40ad-9dba-75e0aa00433d" xmlns:ns4="63cc5491-11d0-42b6-aa67-deea8f49087f" xmlns:ns5="35ebc48a-dc9e-45bc-8496-b347132bae57" targetNamespace="http://schemas.microsoft.com/office/2006/metadata/properties" ma:root="true" ma:fieldsID="2bb2c5cdc84c8726e443950976c1aae2" ns2:_="" ns3:_="" ns4:_="" ns5:_="">
    <xsd:import namespace="2b186592-6fc7-4da6-a108-5245382356be"/>
    <xsd:import namespace="9e170047-b809-40ad-9dba-75e0aa00433d"/>
    <xsd:import namespace="63cc5491-11d0-42b6-aa67-deea8f49087f"/>
    <xsd:import namespace="35ebc48a-dc9e-45bc-8496-b347132ba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DateandTime" minOccurs="0"/>
                <xsd:element ref="ns2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86592-6fc7-4da6-a108-52453823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2" nillable="true" ma:displayName="Image Tags_0" ma:hidden="true" ma:internalName="lcf76f155ced4ddcb4097134ff3c332f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andTime" ma:index="25" nillable="true" ma:displayName="Date and Time" ma:format="DateOnly" ma:internalName="DateandTime">
      <xsd:simpleType>
        <xsd:restriction base="dms:DateTim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170047-b809-40ad-9dba-75e0aa00433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c5491-11d0-42b6-aa67-deea8f49087f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8" nillable="true" ma:taxonomy="true" ma:internalName="lcf76f155ced4ddcb4097134ff3c332f0" ma:taxonomyFieldName="MediaServiceImageTags" ma:displayName="Image Tags" ma:readOnly="false" ma:fieldId="{5cf76f15-5ced-4ddc-b409-7134ff3c332f}" ma:taxonomyMulti="true" ma:sspId="85fefd14-5d55-4234-9e3d-a596bbbe9a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bc48a-dc9e-45bc-8496-b347132bae57" elementFormDefault="qualified">
    <xsd:import namespace="http://schemas.microsoft.com/office/2006/documentManagement/types"/>
    <xsd:import namespace="http://schemas.microsoft.com/office/infopath/2007/PartnerControls"/>
    <xsd:element name="TaxCatchAll" ma:index="29" nillable="true" ma:displayName="Taxonomy Catch All Column" ma:hidden="true" ma:list="{2725eebf-4af8-429b-8c35-c7a97a793a38}" ma:internalName="TaxCatchAll" ma:showField="CatchAllData" ma:web="35ebc48a-dc9e-45bc-8496-b347132ba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186592-6fc7-4da6-a108-5245382356be" xsi:nil="true"/>
    <lcf76f155ced4ddcb4097134ff3c332f xmlns="63cc5491-11d0-42b6-aa67-deea8f49087f">
      <Terms xmlns="http://schemas.microsoft.com/office/infopath/2007/PartnerControls"/>
    </lcf76f155ced4ddcb4097134ff3c332f>
    <_Flow_SignoffStatus xmlns="2b186592-6fc7-4da6-a108-5245382356be" xsi:nil="true"/>
    <TaxCatchAll xmlns="35ebc48a-dc9e-45bc-8496-b347132bae57" xsi:nil="true"/>
    <DateandTime xmlns="2b186592-6fc7-4da6-a108-5245382356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71C718-6EDA-439D-85A2-84A3E9C1A6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86592-6fc7-4da6-a108-5245382356be"/>
    <ds:schemaRef ds:uri="9e170047-b809-40ad-9dba-75e0aa00433d"/>
    <ds:schemaRef ds:uri="63cc5491-11d0-42b6-aa67-deea8f49087f"/>
    <ds:schemaRef ds:uri="35ebc48a-dc9e-45bc-8496-b347132bae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B18D34-2996-48B2-8599-6CB196F77294}">
  <ds:schemaRefs>
    <ds:schemaRef ds:uri="http://www.w3.org/XML/1998/namespace"/>
    <ds:schemaRef ds:uri="2b186592-6fc7-4da6-a108-5245382356be"/>
    <ds:schemaRef ds:uri="35ebc48a-dc9e-45bc-8496-b347132bae57"/>
    <ds:schemaRef ds:uri="http://purl.org/dc/elements/1.1/"/>
    <ds:schemaRef ds:uri="63cc5491-11d0-42b6-aa67-deea8f49087f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9e170047-b809-40ad-9dba-75e0aa00433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2C3E5F-F4EF-4980-879A-2DB16093A63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3c9e9e-b4db-442a-a94f-08718d788e8c}" enabled="0" method="" siteId="{a63c9e9e-b4db-442a-a94f-08718d788e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Cover</vt:lpstr>
      <vt:lpstr>Contents</vt:lpstr>
      <vt:lpstr>1.1 Total Costs</vt:lpstr>
      <vt:lpstr>2.1 Operational Costs</vt:lpstr>
      <vt:lpstr>2.2 FTE</vt:lpstr>
      <vt:lpstr>2.3 Investment Costs</vt:lpstr>
      <vt:lpstr>3.1 Energy Markets</vt:lpstr>
      <vt:lpstr>3.2 Strategic Energy Planning</vt:lpstr>
      <vt:lpstr>3.3 Energy Insights</vt:lpstr>
      <vt:lpstr>3.4 Security of Supply</vt:lpstr>
      <vt:lpstr>3.5 Energy System Resilience</vt:lpstr>
      <vt:lpstr>3.6 System Operations</vt:lpstr>
      <vt:lpstr>3.7 Network Operability</vt:lpstr>
      <vt:lpstr>3.8 Facilitating Sector</vt:lpstr>
      <vt:lpstr>4.1 Role Delivery Support</vt:lpstr>
      <vt:lpstr>4.2 Corporate Functions</vt:lpstr>
      <vt:lpstr>4.3 Cyber &amp; Physical Security</vt:lpstr>
      <vt:lpstr>4.4 Digital &amp; Technology Suppor</vt:lpstr>
      <vt:lpstr>4.5 Transformation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Rowe [NESO]</dc:creator>
  <cp:keywords/>
  <dc:description/>
  <cp:lastModifiedBy>Craig Bell</cp:lastModifiedBy>
  <cp:revision/>
  <dcterms:created xsi:type="dcterms:W3CDTF">2025-11-07T14:53:30Z</dcterms:created>
  <dcterms:modified xsi:type="dcterms:W3CDTF">2026-05-29T13:34:45Z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0x010100B4C46F44E5CB4144B14721DA3AAC8360</vt:lpwstr>
  </property>
  <property fmtid="{D5CDD505-2E9C-101B-9397-08002B2CF9AE}" pid="3" name="MediaServiceImageTags">
    <vt:lpwstr/>
  </property>
  <property fmtid="{D5CDD505-2E9C-101B-9397-08002B2CF9AE}" pid="4" name="MSIP_Label_0b512571-f9cc-4a9e-9d19-99c76f61bda4_Enabled">
    <vt:lpwstr>true</vt:lpwstr>
  </property>
  <property fmtid="{D5CDD505-2E9C-101B-9397-08002B2CF9AE}" pid="5" name="MSIP_Label_0b512571-f9cc-4a9e-9d19-99c76f61bda4_SetDate">
    <vt:lpwstr>2026-05-19T14:50:20Z</vt:lpwstr>
  </property>
  <property fmtid="{D5CDD505-2E9C-101B-9397-08002B2CF9AE}" pid="6" name="MSIP_Label_0b512571-f9cc-4a9e-9d19-99c76f61bda4_Method">
    <vt:lpwstr>Privileged</vt:lpwstr>
  </property>
  <property fmtid="{D5CDD505-2E9C-101B-9397-08002B2CF9AE}" pid="7" name="MSIP_Label_0b512571-f9cc-4a9e-9d19-99c76f61bda4_Name">
    <vt:lpwstr>Confidential</vt:lpwstr>
  </property>
  <property fmtid="{D5CDD505-2E9C-101B-9397-08002B2CF9AE}" pid="8" name="MSIP_Label_0b512571-f9cc-4a9e-9d19-99c76f61bda4_SiteId">
    <vt:lpwstr>a63c9e9e-b4db-442a-a94f-08718d788e8c</vt:lpwstr>
  </property>
  <property fmtid="{D5CDD505-2E9C-101B-9397-08002B2CF9AE}" pid="9" name="MSIP_Label_0b512571-f9cc-4a9e-9d19-99c76f61bda4_ActionId">
    <vt:lpwstr>01a13d33-a800-4960-9741-780d9d460a62</vt:lpwstr>
  </property>
  <property fmtid="{D5CDD505-2E9C-101B-9397-08002B2CF9AE}" pid="10" name="MSIP_Label_0b512571-f9cc-4a9e-9d19-99c76f61bda4_ContentBits">
    <vt:lpwstr>1</vt:lpwstr>
  </property>
  <property fmtid="{D5CDD505-2E9C-101B-9397-08002B2CF9AE}" pid="11" name="MSIP_Label_0b512571-f9cc-4a9e-9d19-99c76f61bda4_Tag">
    <vt:lpwstr>10, 0, 1, 1</vt:lpwstr>
  </property>
</Properties>
</file>