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craig_bell_neso_energy/Documents/Desktop/"/>
    </mc:Choice>
  </mc:AlternateContent>
  <xr:revisionPtr revIDLastSave="0" documentId="8_{35EB9B0F-21BB-4079-944A-F2F6C6597F26}" xr6:coauthVersionLast="47" xr6:coauthVersionMax="47" xr10:uidLastSave="{00000000-0000-0000-0000-000000000000}"/>
  <bookViews>
    <workbookView xWindow="-28920" yWindow="-120" windowWidth="29040" windowHeight="15720" tabRatio="836" xr2:uid="{58E7D993-98E6-45DE-9DEE-D511618FF99C}"/>
  </bookViews>
  <sheets>
    <sheet name="Cover" sheetId="19" r:id="rId1"/>
    <sheet name="Contents" sheetId="18" r:id="rId2"/>
    <sheet name="1.1 Total Costs" sheetId="1" r:id="rId3"/>
    <sheet name="2.1 Operational Costs" sheetId="3" r:id="rId4"/>
    <sheet name="2.2 FTE" sheetId="4" r:id="rId5"/>
    <sheet name="2.3 Investment Costs" sheetId="5" r:id="rId6"/>
    <sheet name="3.1 Energy Markets" sheetId="2" r:id="rId7"/>
    <sheet name="3.2 Strategic Energy Planning" sheetId="6" r:id="rId8"/>
    <sheet name="3.3 Energy Insights" sheetId="7" r:id="rId9"/>
    <sheet name="3.4 Security of Supply" sheetId="8" r:id="rId10"/>
    <sheet name="3.5 Energy System Resilience" sheetId="9" r:id="rId11"/>
    <sheet name="3.6 System Operations" sheetId="10" r:id="rId12"/>
    <sheet name="3.7 Network Operability" sheetId="11" r:id="rId13"/>
    <sheet name="3.8 Facilitating Sector" sheetId="12" r:id="rId14"/>
    <sheet name="4.1 Role Delivery Support" sheetId="13" r:id="rId15"/>
    <sheet name="4.2 Corporate Functions" sheetId="14" r:id="rId16"/>
    <sheet name="4.3 Cyber &amp; Physical Security" sheetId="15" r:id="rId17"/>
    <sheet name="4.4 Digital &amp; Technology Suppor" sheetId="16" r:id="rId18"/>
    <sheet name="4.5 Transformation" sheetId="17" r:id="rId19"/>
  </sheets>
  <definedNames>
    <definedName name="Sheets">Contents!$H$7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5" l="1"/>
  <c r="H84" i="5"/>
  <c r="H79" i="14" l="1"/>
  <c r="G79" i="14"/>
  <c r="H68" i="14"/>
  <c r="G68" i="14"/>
  <c r="H83" i="5" l="1"/>
  <c r="G83" i="5"/>
  <c r="H78" i="5"/>
  <c r="G78" i="5"/>
  <c r="G74" i="5"/>
  <c r="H74" i="5"/>
  <c r="G75" i="5"/>
  <c r="H75" i="5"/>
  <c r="H26" i="15"/>
  <c r="G26" i="15"/>
  <c r="F79" i="14" l="1"/>
  <c r="F101" i="5" l="1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G32" i="7" l="1"/>
  <c r="H32" i="7"/>
  <c r="F32" i="7"/>
  <c r="G30" i="8"/>
  <c r="H30" i="8"/>
  <c r="F30" i="8"/>
  <c r="G31" i="9"/>
  <c r="H31" i="9"/>
  <c r="G41" i="11"/>
  <c r="H41" i="11"/>
  <c r="G27" i="12"/>
  <c r="H27" i="12"/>
  <c r="G30" i="16"/>
  <c r="H30" i="16"/>
  <c r="G34" i="17"/>
  <c r="H34" i="17"/>
  <c r="A4" i="17"/>
  <c r="A4" i="16"/>
  <c r="A4" i="15"/>
  <c r="A4" i="14"/>
  <c r="A4" i="13"/>
  <c r="A4" i="12"/>
  <c r="A4" i="11"/>
  <c r="A4" i="10"/>
  <c r="A4" i="9"/>
  <c r="A4" i="8"/>
  <c r="A4" i="7"/>
  <c r="A4" i="6"/>
  <c r="A4" i="2"/>
  <c r="A4" i="5"/>
  <c r="A4" i="4"/>
  <c r="A4" i="3"/>
  <c r="A4" i="1"/>
  <c r="A3" i="3"/>
  <c r="A3" i="4"/>
  <c r="A3" i="5"/>
  <c r="A3" i="2"/>
  <c r="A3" i="6"/>
  <c r="A3" i="7"/>
  <c r="A3" i="8"/>
  <c r="A3" i="9"/>
  <c r="A3" i="10"/>
  <c r="A3" i="11"/>
  <c r="A3" i="12"/>
  <c r="A3" i="13"/>
  <c r="A3" i="14"/>
  <c r="A3" i="15"/>
  <c r="A3" i="16"/>
  <c r="A3" i="17"/>
  <c r="A3" i="1"/>
  <c r="A2" i="3"/>
  <c r="A2" i="4"/>
  <c r="A2" i="5"/>
  <c r="A2" i="2"/>
  <c r="A2" i="6"/>
  <c r="A2" i="7"/>
  <c r="A2" i="8"/>
  <c r="A2" i="9"/>
  <c r="A2" i="10"/>
  <c r="A2" i="11"/>
  <c r="A2" i="12"/>
  <c r="A2" i="13"/>
  <c r="A2" i="14"/>
  <c r="A2" i="15"/>
  <c r="A2" i="16"/>
  <c r="A2" i="17"/>
  <c r="A2" i="1"/>
  <c r="A1" i="3"/>
  <c r="A1" i="4"/>
  <c r="A1" i="5"/>
  <c r="A1" i="2"/>
  <c r="A1" i="6"/>
  <c r="A1" i="7"/>
  <c r="A1" i="8"/>
  <c r="A1" i="9"/>
  <c r="A1" i="10"/>
  <c r="A1" i="11"/>
  <c r="A1" i="12"/>
  <c r="A1" i="13"/>
  <c r="A1" i="14"/>
  <c r="A1" i="15"/>
  <c r="A1" i="16"/>
  <c r="A1" i="17"/>
  <c r="A1" i="1"/>
  <c r="A3" i="18"/>
  <c r="A2" i="18"/>
  <c r="A1" i="18"/>
  <c r="A3" i="19"/>
  <c r="A2" i="19"/>
  <c r="A1" i="19"/>
  <c r="G92" i="5" l="1"/>
  <c r="H92" i="5"/>
  <c r="G93" i="5"/>
  <c r="H93" i="5"/>
  <c r="G94" i="5"/>
  <c r="H94" i="5"/>
  <c r="G95" i="5"/>
  <c r="H95" i="5"/>
  <c r="G96" i="5"/>
  <c r="H96" i="5"/>
  <c r="G97" i="5"/>
  <c r="H97" i="5"/>
  <c r="G98" i="5"/>
  <c r="H98" i="5"/>
  <c r="H16" i="5"/>
  <c r="G16" i="5"/>
  <c r="F16" i="5"/>
  <c r="H15" i="5"/>
  <c r="G15" i="5"/>
  <c r="F1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1" i="5"/>
  <c r="H61" i="5"/>
  <c r="G62" i="5"/>
  <c r="H62" i="5"/>
  <c r="G63" i="5"/>
  <c r="H63" i="5"/>
  <c r="G64" i="5"/>
  <c r="H64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3" i="5"/>
  <c r="H73" i="5"/>
  <c r="G76" i="5"/>
  <c r="H76" i="5"/>
  <c r="G77" i="5"/>
  <c r="H77" i="5"/>
  <c r="G79" i="5"/>
  <c r="H79" i="5"/>
  <c r="G80" i="5"/>
  <c r="H80" i="5"/>
  <c r="G81" i="5"/>
  <c r="H81" i="5"/>
  <c r="G82" i="5"/>
  <c r="H82" i="5"/>
  <c r="G85" i="5"/>
  <c r="H85" i="5"/>
  <c r="G86" i="5"/>
  <c r="H86" i="5"/>
  <c r="G87" i="5"/>
  <c r="H87" i="5"/>
  <c r="G88" i="5"/>
  <c r="H88" i="5"/>
  <c r="G89" i="5"/>
  <c r="H89" i="5"/>
  <c r="G90" i="5"/>
  <c r="H90" i="5"/>
  <c r="G99" i="5"/>
  <c r="H99" i="5"/>
  <c r="G100" i="5"/>
  <c r="H100" i="5"/>
  <c r="G101" i="5"/>
  <c r="H101" i="5"/>
  <c r="G35" i="5"/>
  <c r="H35" i="5"/>
  <c r="G26" i="5" l="1"/>
  <c r="H26" i="5"/>
  <c r="H20" i="5"/>
  <c r="G20" i="5"/>
  <c r="H18" i="5"/>
  <c r="G18" i="5"/>
  <c r="H25" i="5"/>
  <c r="G25" i="5"/>
  <c r="H17" i="5"/>
  <c r="H14" i="5"/>
  <c r="H13" i="5"/>
  <c r="G14" i="5"/>
  <c r="G13" i="5"/>
  <c r="G17" i="5"/>
  <c r="H19" i="5"/>
  <c r="G19" i="5"/>
  <c r="H21" i="5" l="1"/>
  <c r="G21" i="5"/>
  <c r="H39" i="17" l="1"/>
  <c r="G39" i="17"/>
  <c r="H35" i="16"/>
  <c r="G35" i="16"/>
  <c r="H31" i="15"/>
  <c r="G31" i="15"/>
  <c r="H46" i="14"/>
  <c r="H51" i="14" s="1"/>
  <c r="G46" i="14"/>
  <c r="G51" i="14" s="1"/>
  <c r="H38" i="13"/>
  <c r="H43" i="13" s="1"/>
  <c r="G38" i="13"/>
  <c r="G43" i="13" s="1"/>
  <c r="H32" i="12"/>
  <c r="G32" i="12"/>
  <c r="H46" i="11"/>
  <c r="G46" i="11"/>
  <c r="H55" i="10"/>
  <c r="H60" i="10" s="1"/>
  <c r="G55" i="10"/>
  <c r="G60" i="10" s="1"/>
  <c r="H36" i="9"/>
  <c r="G36" i="9"/>
  <c r="H35" i="8"/>
  <c r="G35" i="8"/>
  <c r="F35" i="8"/>
  <c r="H37" i="7" l="1"/>
  <c r="G37" i="7"/>
  <c r="F37" i="7"/>
  <c r="H42" i="6"/>
  <c r="H47" i="6" s="1"/>
  <c r="G42" i="6"/>
  <c r="G47" i="6" s="1"/>
  <c r="H42" i="2" l="1"/>
  <c r="G42" i="2"/>
  <c r="G47" i="2" l="1"/>
  <c r="H47" i="2"/>
  <c r="H91" i="5" l="1"/>
  <c r="G91" i="5"/>
  <c r="H24" i="5" l="1"/>
  <c r="G24" i="5"/>
  <c r="G31" i="14" l="1"/>
  <c r="H31" i="14"/>
  <c r="H75" i="13"/>
  <c r="H26" i="13" s="1"/>
  <c r="H103" i="14"/>
  <c r="H33" i="14" s="1"/>
  <c r="G75" i="13"/>
  <c r="G26" i="13" s="1"/>
  <c r="G103" i="14"/>
  <c r="G33" i="14" s="1"/>
  <c r="H92" i="14" l="1"/>
  <c r="H18" i="14" s="1"/>
  <c r="H72" i="5" l="1"/>
  <c r="H23" i="5" s="1"/>
  <c r="H27" i="5" l="1"/>
  <c r="H102" i="5"/>
  <c r="H19" i="2"/>
  <c r="H46" i="2" s="1"/>
  <c r="H28" i="5" l="1"/>
  <c r="H30" i="5" s="1"/>
  <c r="H48" i="2"/>
  <c r="G11" i="1" s="1"/>
  <c r="G11" i="3"/>
  <c r="G62" i="13" l="1"/>
  <c r="G17" i="13" s="1"/>
  <c r="G16" i="14"/>
  <c r="G92" i="14"/>
  <c r="G18" i="14" s="1"/>
  <c r="H16" i="8" l="1"/>
  <c r="H34" i="8" s="1"/>
  <c r="H17" i="17"/>
  <c r="H38" i="17" s="1"/>
  <c r="G17" i="17" l="1"/>
  <c r="G38" i="17" s="1"/>
  <c r="G40" i="17" s="1"/>
  <c r="F25" i="1" s="1"/>
  <c r="G72" i="5"/>
  <c r="G23" i="5" s="1"/>
  <c r="G14" i="3"/>
  <c r="H36" i="8"/>
  <c r="G14" i="1" s="1"/>
  <c r="G25" i="3"/>
  <c r="H40" i="17"/>
  <c r="G25" i="1" s="1"/>
  <c r="H17" i="7"/>
  <c r="H36" i="7" s="1"/>
  <c r="H21" i="10"/>
  <c r="H59" i="10" s="1"/>
  <c r="H17" i="9"/>
  <c r="H35" i="9" s="1"/>
  <c r="H21" i="6"/>
  <c r="H46" i="6" s="1"/>
  <c r="F25" i="3" l="1"/>
  <c r="G27" i="5"/>
  <c r="G102" i="5"/>
  <c r="G12" i="3"/>
  <c r="H48" i="6"/>
  <c r="G12" i="1" s="1"/>
  <c r="H62" i="13"/>
  <c r="H17" i="13" s="1"/>
  <c r="G13" i="3"/>
  <c r="H38" i="7"/>
  <c r="G13" i="1" s="1"/>
  <c r="G15" i="3"/>
  <c r="H37" i="9"/>
  <c r="G15" i="1" s="1"/>
  <c r="G16" i="8"/>
  <c r="G34" i="8" s="1"/>
  <c r="F14" i="3" s="1"/>
  <c r="H61" i="10"/>
  <c r="G16" i="1" s="1"/>
  <c r="G16" i="3"/>
  <c r="G21" i="10"/>
  <c r="G59" i="10" s="1"/>
  <c r="G61" i="10" s="1"/>
  <c r="F16" i="1" s="1"/>
  <c r="G17" i="9"/>
  <c r="G35" i="9" s="1"/>
  <c r="G21" i="6"/>
  <c r="G46" i="6" s="1"/>
  <c r="G17" i="7"/>
  <c r="G36" i="7" s="1"/>
  <c r="G19" i="2"/>
  <c r="G46" i="2" s="1"/>
  <c r="G28" i="5" l="1"/>
  <c r="G30" i="5" s="1"/>
  <c r="F16" i="3"/>
  <c r="G36" i="8"/>
  <c r="F14" i="1" s="1"/>
  <c r="F11" i="3"/>
  <c r="G48" i="2"/>
  <c r="F11" i="1" s="1"/>
  <c r="F13" i="3"/>
  <c r="G38" i="7"/>
  <c r="F13" i="1" s="1"/>
  <c r="F15" i="3"/>
  <c r="G37" i="9"/>
  <c r="F15" i="1" s="1"/>
  <c r="F12" i="3"/>
  <c r="G48" i="6"/>
  <c r="F12" i="1" s="1"/>
  <c r="G23" i="16" l="1"/>
  <c r="G38" i="16" s="1"/>
  <c r="G25" i="17"/>
  <c r="G42" i="17" s="1"/>
  <c r="H25" i="17"/>
  <c r="H42" i="17" s="1"/>
  <c r="H23" i="16" l="1"/>
  <c r="H38" i="16" s="1"/>
  <c r="H39" i="16" s="1"/>
  <c r="H43" i="17"/>
  <c r="G25" i="4"/>
  <c r="F25" i="4"/>
  <c r="G43" i="17"/>
  <c r="G39" i="16"/>
  <c r="F24" i="4"/>
  <c r="H14" i="15"/>
  <c r="H30" i="15" s="1"/>
  <c r="G24" i="4" l="1"/>
  <c r="G21" i="12"/>
  <c r="G35" i="12" s="1"/>
  <c r="F18" i="4" s="1"/>
  <c r="G39" i="14"/>
  <c r="G54" i="14" s="1"/>
  <c r="F22" i="4" s="1"/>
  <c r="G31" i="11"/>
  <c r="G49" i="11" s="1"/>
  <c r="F17" i="4" s="1"/>
  <c r="G29" i="2"/>
  <c r="G50" i="2" s="1"/>
  <c r="H19" i="15"/>
  <c r="H34" i="15" s="1"/>
  <c r="G27" i="13"/>
  <c r="G46" i="13" s="1"/>
  <c r="G23" i="8"/>
  <c r="G38" i="8" s="1"/>
  <c r="G25" i="9"/>
  <c r="G39" i="9" s="1"/>
  <c r="G33" i="6"/>
  <c r="G50" i="6" s="1"/>
  <c r="G25" i="7"/>
  <c r="G40" i="7" s="1"/>
  <c r="G33" i="10"/>
  <c r="G63" i="10" s="1"/>
  <c r="G19" i="15"/>
  <c r="G34" i="15" s="1"/>
  <c r="H32" i="15"/>
  <c r="G23" i="1" s="1"/>
  <c r="G23" i="3"/>
  <c r="G16" i="16"/>
  <c r="G34" i="16" s="1"/>
  <c r="G14" i="15"/>
  <c r="G30" i="15" s="1"/>
  <c r="H23" i="8" l="1"/>
  <c r="H38" i="8" s="1"/>
  <c r="G14" i="4" s="1"/>
  <c r="G36" i="12"/>
  <c r="G55" i="14"/>
  <c r="G50" i="11"/>
  <c r="H39" i="14"/>
  <c r="H54" i="14" s="1"/>
  <c r="H55" i="14" s="1"/>
  <c r="H29" i="2"/>
  <c r="H50" i="2" s="1"/>
  <c r="G11" i="4" s="1"/>
  <c r="H27" i="13"/>
  <c r="H46" i="13" s="1"/>
  <c r="H47" i="13" s="1"/>
  <c r="G47" i="13"/>
  <c r="F21" i="4"/>
  <c r="F11" i="4"/>
  <c r="G51" i="2"/>
  <c r="G39" i="8"/>
  <c r="F14" i="4"/>
  <c r="H31" i="11"/>
  <c r="H49" i="11" s="1"/>
  <c r="G40" i="9"/>
  <c r="F15" i="4"/>
  <c r="H33" i="10"/>
  <c r="H63" i="10" s="1"/>
  <c r="H33" i="6"/>
  <c r="H50" i="6" s="1"/>
  <c r="G41" i="7"/>
  <c r="F13" i="4"/>
  <c r="G23" i="4"/>
  <c r="H35" i="15"/>
  <c r="H25" i="9"/>
  <c r="H39" i="9" s="1"/>
  <c r="G51" i="6"/>
  <c r="F12" i="4"/>
  <c r="G35" i="15"/>
  <c r="F23" i="4"/>
  <c r="H25" i="7"/>
  <c r="H40" i="7" s="1"/>
  <c r="H16" i="16"/>
  <c r="H34" i="16" s="1"/>
  <c r="H21" i="12"/>
  <c r="H35" i="12" s="1"/>
  <c r="F16" i="4"/>
  <c r="G64" i="10"/>
  <c r="F23" i="3"/>
  <c r="G32" i="15"/>
  <c r="F23" i="1" s="1"/>
  <c r="F24" i="3"/>
  <c r="G36" i="16"/>
  <c r="F24" i="1" s="1"/>
  <c r="H39" i="8" l="1"/>
  <c r="G22" i="4"/>
  <c r="H51" i="2"/>
  <c r="G21" i="4"/>
  <c r="F19" i="4"/>
  <c r="G24" i="3"/>
  <c r="H36" i="16"/>
  <c r="G24" i="1" s="1"/>
  <c r="H51" i="6"/>
  <c r="G12" i="4"/>
  <c r="F26" i="4"/>
  <c r="H64" i="10"/>
  <c r="G16" i="4"/>
  <c r="H41" i="7"/>
  <c r="G13" i="4"/>
  <c r="H40" i="9"/>
  <c r="G15" i="4"/>
  <c r="G18" i="4"/>
  <c r="H36" i="12"/>
  <c r="G17" i="4"/>
  <c r="H50" i="11"/>
  <c r="G26" i="4" l="1"/>
  <c r="G19" i="4"/>
  <c r="F28" i="4"/>
  <c r="G28" i="4" l="1"/>
  <c r="G20" i="11" l="1"/>
  <c r="G45" i="11" s="1"/>
  <c r="H20" i="11" l="1"/>
  <c r="H45" i="11" s="1"/>
  <c r="F17" i="3"/>
  <c r="G47" i="11"/>
  <c r="F17" i="1" s="1"/>
  <c r="H47" i="11" l="1"/>
  <c r="G17" i="1" s="1"/>
  <c r="G17" i="3"/>
  <c r="F103" i="14" l="1"/>
  <c r="F33" i="14" s="1"/>
  <c r="F75" i="13"/>
  <c r="F26" i="13" s="1"/>
  <c r="F31" i="14"/>
  <c r="H16" i="14"/>
  <c r="F23" i="16" l="1"/>
  <c r="F38" i="16" s="1"/>
  <c r="F39" i="16" s="1"/>
  <c r="E24" i="4" l="1"/>
  <c r="F25" i="17"/>
  <c r="F42" i="17" s="1"/>
  <c r="F29" i="2" l="1"/>
  <c r="F50" i="2" s="1"/>
  <c r="E11" i="4" s="1"/>
  <c r="F39" i="14"/>
  <c r="F54" i="14" s="1"/>
  <c r="F55" i="14" s="1"/>
  <c r="F25" i="7"/>
  <c r="F40" i="7" s="1"/>
  <c r="F21" i="12"/>
  <c r="F35" i="12" s="1"/>
  <c r="F19" i="15"/>
  <c r="F34" i="15" s="1"/>
  <c r="F33" i="6"/>
  <c r="F50" i="6" s="1"/>
  <c r="F25" i="9"/>
  <c r="F39" i="9" s="1"/>
  <c r="F31" i="11"/>
  <c r="F49" i="11" s="1"/>
  <c r="F23" i="8"/>
  <c r="F38" i="8" s="1"/>
  <c r="F27" i="13"/>
  <c r="F46" i="13" s="1"/>
  <c r="F33" i="10"/>
  <c r="F63" i="10" s="1"/>
  <c r="E25" i="4"/>
  <c r="F43" i="17"/>
  <c r="H18" i="13"/>
  <c r="H42" i="13" s="1"/>
  <c r="G18" i="13"/>
  <c r="G42" i="13" s="1"/>
  <c r="G24" i="14" l="1"/>
  <c r="G50" i="14" s="1"/>
  <c r="G52" i="14" s="1"/>
  <c r="F22" i="1" s="1"/>
  <c r="H24" i="14"/>
  <c r="H50" i="14" s="1"/>
  <c r="H52" i="14" s="1"/>
  <c r="G22" i="1" s="1"/>
  <c r="E22" i="4"/>
  <c r="F51" i="2"/>
  <c r="F51" i="6"/>
  <c r="E12" i="4"/>
  <c r="G21" i="3"/>
  <c r="H44" i="13"/>
  <c r="G21" i="1" s="1"/>
  <c r="F40" i="9"/>
  <c r="E15" i="4"/>
  <c r="E17" i="4"/>
  <c r="F50" i="11"/>
  <c r="F35" i="15"/>
  <c r="E23" i="4"/>
  <c r="F64" i="10"/>
  <c r="E16" i="4"/>
  <c r="F36" i="12"/>
  <c r="E18" i="4"/>
  <c r="F39" i="8"/>
  <c r="E14" i="4"/>
  <c r="F47" i="13"/>
  <c r="E21" i="4"/>
  <c r="F41" i="7"/>
  <c r="E13" i="4"/>
  <c r="G15" i="12"/>
  <c r="G31" i="12" s="1"/>
  <c r="F21" i="3"/>
  <c r="G44" i="13"/>
  <c r="F21" i="1" s="1"/>
  <c r="F22" i="3" l="1"/>
  <c r="F26" i="3" s="1"/>
  <c r="G22" i="3"/>
  <c r="G26" i="3" s="1"/>
  <c r="E19" i="4"/>
  <c r="H15" i="12"/>
  <c r="H31" i="12" s="1"/>
  <c r="G26" i="1"/>
  <c r="E26" i="4"/>
  <c r="F26" i="1"/>
  <c r="F18" i="3"/>
  <c r="G33" i="12"/>
  <c r="F18" i="1" s="1"/>
  <c r="G18" i="3" l="1"/>
  <c r="H33" i="12"/>
  <c r="G18" i="1" s="1"/>
  <c r="E28" i="4"/>
  <c r="F19" i="3"/>
  <c r="F28" i="3" s="1"/>
  <c r="F19" i="1"/>
  <c r="F28" i="1" s="1"/>
  <c r="G19" i="1" l="1"/>
  <c r="G28" i="1" s="1"/>
  <c r="G19" i="3"/>
  <c r="G28" i="3" s="1"/>
  <c r="F31" i="1"/>
  <c r="G31" i="1" l="1"/>
  <c r="F16" i="8" l="1"/>
  <c r="F34" i="8" s="1"/>
  <c r="F17" i="17" l="1"/>
  <c r="F38" i="17" s="1"/>
  <c r="E25" i="3" s="1"/>
  <c r="F17" i="7"/>
  <c r="F36" i="7" s="1"/>
  <c r="E13" i="3" s="1"/>
  <c r="F21" i="6"/>
  <c r="F46" i="6" s="1"/>
  <c r="E14" i="3"/>
  <c r="F36" i="8"/>
  <c r="E14" i="1" s="1"/>
  <c r="F19" i="2"/>
  <c r="F46" i="2" s="1"/>
  <c r="F21" i="10"/>
  <c r="F59" i="10" s="1"/>
  <c r="F92" i="14"/>
  <c r="F18" i="14" s="1"/>
  <c r="F17" i="9"/>
  <c r="F35" i="9" s="1"/>
  <c r="F62" i="13"/>
  <c r="F17" i="13" s="1"/>
  <c r="F68" i="14"/>
  <c r="F16" i="14" s="1"/>
  <c r="F38" i="7" l="1"/>
  <c r="E13" i="1" s="1"/>
  <c r="F24" i="14"/>
  <c r="F50" i="14" s="1"/>
  <c r="E22" i="3" s="1"/>
  <c r="E15" i="3"/>
  <c r="E16" i="3"/>
  <c r="E11" i="3"/>
  <c r="E12" i="3"/>
  <c r="F16" i="16" l="1"/>
  <c r="F34" i="16" s="1"/>
  <c r="F14" i="15"/>
  <c r="F30" i="15" s="1"/>
  <c r="E24" i="3" l="1"/>
  <c r="E23" i="3"/>
  <c r="F15" i="12"/>
  <c r="F31" i="12" s="1"/>
  <c r="E18" i="3" l="1"/>
  <c r="F20" i="11"/>
  <c r="F45" i="11" s="1"/>
  <c r="F18" i="13"/>
  <c r="F42" i="13" s="1"/>
  <c r="E21" i="3" l="1"/>
  <c r="E17" i="3"/>
  <c r="E19" i="3" l="1"/>
  <c r="E26" i="3"/>
  <c r="E28" i="3" l="1"/>
  <c r="F86" i="5" l="1"/>
  <c r="F82" i="5"/>
  <c r="F60" i="5"/>
  <c r="F58" i="5"/>
  <c r="F55" i="5"/>
  <c r="F68" i="5"/>
  <c r="F57" i="5"/>
  <c r="F64" i="5"/>
  <c r="F37" i="5"/>
  <c r="F56" i="5"/>
  <c r="F61" i="5"/>
  <c r="F63" i="5"/>
  <c r="F69" i="5"/>
  <c r="F59" i="5"/>
  <c r="F62" i="5"/>
  <c r="F39" i="5"/>
  <c r="F38" i="5"/>
  <c r="F80" i="5"/>
  <c r="F66" i="5"/>
  <c r="F67" i="5"/>
  <c r="F45" i="5"/>
  <c r="F46" i="5"/>
  <c r="F44" i="5"/>
  <c r="F52" i="5"/>
  <c r="F76" i="5"/>
  <c r="F41" i="5"/>
  <c r="F84" i="5"/>
  <c r="F74" i="5"/>
  <c r="F40" i="5"/>
  <c r="F53" i="5"/>
  <c r="F42" i="5"/>
  <c r="F50" i="5"/>
  <c r="F73" i="5"/>
  <c r="F36" i="5"/>
  <c r="F51" i="5"/>
  <c r="F49" i="5"/>
  <c r="F54" i="5"/>
  <c r="F72" i="5"/>
  <c r="F85" i="5"/>
  <c r="F78" i="5"/>
  <c r="F75" i="5"/>
  <c r="F71" i="5" l="1"/>
  <c r="F38" i="13"/>
  <c r="F43" i="13" s="1"/>
  <c r="F44" i="13" s="1"/>
  <c r="E21" i="1" s="1"/>
  <c r="F48" i="5"/>
  <c r="F55" i="10"/>
  <c r="F60" i="10" s="1"/>
  <c r="F61" i="10" s="1"/>
  <c r="E16" i="1" s="1"/>
  <c r="F35" i="5"/>
  <c r="F42" i="2"/>
  <c r="F47" i="2" s="1"/>
  <c r="F48" i="2" s="1"/>
  <c r="E11" i="1" s="1"/>
  <c r="F83" i="5"/>
  <c r="F34" i="17"/>
  <c r="F39" i="17" s="1"/>
  <c r="F40" i="17" s="1"/>
  <c r="E25" i="1" s="1"/>
  <c r="F43" i="5"/>
  <c r="F42" i="6"/>
  <c r="F47" i="6" s="1"/>
  <c r="F48" i="6" s="1"/>
  <c r="E12" i="1" s="1"/>
  <c r="F65" i="5"/>
  <c r="F41" i="11"/>
  <c r="F46" i="11" s="1"/>
  <c r="F47" i="11" s="1"/>
  <c r="E17" i="1" s="1"/>
  <c r="F77" i="5"/>
  <c r="F46" i="14"/>
  <c r="F51" i="14" s="1"/>
  <c r="F52" i="14" s="1"/>
  <c r="E22" i="1" s="1"/>
  <c r="F26" i="15"/>
  <c r="F31" i="15" s="1"/>
  <c r="F32" i="15" s="1"/>
  <c r="E23" i="1" s="1"/>
  <c r="F79" i="5"/>
  <c r="F47" i="5"/>
  <c r="F31" i="9"/>
  <c r="F36" i="9" s="1"/>
  <c r="F37" i="9" s="1"/>
  <c r="E15" i="1" s="1"/>
  <c r="F70" i="5"/>
  <c r="F27" i="12"/>
  <c r="F32" i="12" s="1"/>
  <c r="F33" i="12" s="1"/>
  <c r="E18" i="1" s="1"/>
  <c r="F19" i="5" l="1"/>
  <c r="F14" i="5"/>
  <c r="F20" i="5"/>
  <c r="F24" i="5"/>
  <c r="F27" i="5"/>
  <c r="F17" i="5"/>
  <c r="F18" i="5"/>
  <c r="F25" i="5"/>
  <c r="F23" i="5"/>
  <c r="E19" i="1"/>
  <c r="F13" i="5"/>
  <c r="F21" i="5" l="1"/>
  <c r="F81" i="5" l="1"/>
  <c r="F30" i="16"/>
  <c r="F35" i="16" s="1"/>
  <c r="F36" i="16" s="1"/>
  <c r="E24" i="1" s="1"/>
  <c r="E26" i="1" l="1"/>
  <c r="E28" i="1" s="1"/>
  <c r="F26" i="5"/>
  <c r="F102" i="5"/>
  <c r="F28" i="5" l="1"/>
  <c r="F30" i="5" s="1"/>
  <c r="E31" i="1"/>
</calcChain>
</file>

<file path=xl/sharedStrings.xml><?xml version="1.0" encoding="utf-8"?>
<sst xmlns="http://schemas.openxmlformats.org/spreadsheetml/2006/main" count="1255" uniqueCount="299">
  <si>
    <t>Number</t>
  </si>
  <si>
    <t>Section</t>
  </si>
  <si>
    <t>Title</t>
  </si>
  <si>
    <t>Link</t>
  </si>
  <si>
    <t>Total Expenditure</t>
  </si>
  <si>
    <t>1.1 Total Costs</t>
  </si>
  <si>
    <t>Go</t>
  </si>
  <si>
    <t>Summary Expenditure</t>
  </si>
  <si>
    <t>2.1 Operational Costs</t>
  </si>
  <si>
    <t>2.2 FTE</t>
  </si>
  <si>
    <t>2.3 Investment Costs</t>
  </si>
  <si>
    <t>Summary by Role</t>
  </si>
  <si>
    <t>3.1 Energy Markets</t>
  </si>
  <si>
    <t>3.2 Strategic Energy Planning</t>
  </si>
  <si>
    <t>3.3 Energy Insights</t>
  </si>
  <si>
    <t>3.4 Security of Supply Modelling</t>
  </si>
  <si>
    <t>3.5 Energy System Resilience</t>
  </si>
  <si>
    <t>3.6 System Operations</t>
  </si>
  <si>
    <t>3.7 Network Operability &amp; Connections</t>
  </si>
  <si>
    <t>3.8 Facilitating Sector Digitalisation</t>
  </si>
  <si>
    <t>Summary by Function</t>
  </si>
  <si>
    <t>4.1 Role Delivery Support</t>
  </si>
  <si>
    <t>4.2 Corporate Functions</t>
  </si>
  <si>
    <t>4.3 Cyber &amp; Physical Security</t>
  </si>
  <si>
    <t>4.4 Digital &amp; Technology Support</t>
  </si>
  <si>
    <t>4.5 Transformation</t>
  </si>
  <si>
    <t>BP3</t>
  </si>
  <si>
    <t>NESO 1</t>
  </si>
  <si>
    <t>2025/26</t>
  </si>
  <si>
    <t>2026/27</t>
  </si>
  <si>
    <t>2027/28</t>
  </si>
  <si>
    <t>NESO Total Costs</t>
  </si>
  <si>
    <t>Energy Markets</t>
  </si>
  <si>
    <t>£m (nominal)</t>
  </si>
  <si>
    <t>Strategic Energy Planning</t>
  </si>
  <si>
    <t>Energy Insights</t>
  </si>
  <si>
    <t>Security of Supply Modelling</t>
  </si>
  <si>
    <t>Energy System Resilience</t>
  </si>
  <si>
    <t>System Operations</t>
  </si>
  <si>
    <t>Network Operability &amp; Connections</t>
  </si>
  <si>
    <t>Facilitating Sector Digitalisation</t>
  </si>
  <si>
    <t>Role Costs Total</t>
  </si>
  <si>
    <t>Role Delivery Support</t>
  </si>
  <si>
    <t>Corporate Functions</t>
  </si>
  <si>
    <t>Cyber &amp; Physical Security</t>
  </si>
  <si>
    <t>Digital &amp; Technology Support</t>
  </si>
  <si>
    <t>Transformation</t>
  </si>
  <si>
    <t>NESO Costs Total</t>
  </si>
  <si>
    <t>NESO Operational Costs</t>
  </si>
  <si>
    <t>Role Operational Costs Total</t>
  </si>
  <si>
    <t>Operational Costs Total</t>
  </si>
  <si>
    <t>NESO FTE</t>
  </si>
  <si>
    <t># FTE</t>
  </si>
  <si>
    <t>Role FTE Total</t>
  </si>
  <si>
    <t>FTE Total</t>
  </si>
  <si>
    <t>NESO Investments</t>
  </si>
  <si>
    <t>Summary</t>
  </si>
  <si>
    <t>Role Investment Costs Total</t>
  </si>
  <si>
    <t>Investments Costs Total</t>
  </si>
  <si>
    <t>Investments</t>
  </si>
  <si>
    <t>Role/Function</t>
  </si>
  <si>
    <t>Investment ID</t>
  </si>
  <si>
    <t>Investment Name</t>
  </si>
  <si>
    <t>Interconnectors</t>
  </si>
  <si>
    <t>Balancing Asset Health</t>
  </si>
  <si>
    <t>Digital Engagement Platform</t>
  </si>
  <si>
    <t>REMA</t>
  </si>
  <si>
    <t>Data Sharing Infrastructure</t>
  </si>
  <si>
    <t>Property</t>
  </si>
  <si>
    <t>NESO Investments Costs Total</t>
  </si>
  <si>
    <t>NESO Energy Markets</t>
  </si>
  <si>
    <t>Operational Costs</t>
  </si>
  <si>
    <t>Code Administration​ &amp; Market Frameworks</t>
  </si>
  <si>
    <t>Electricity Market Reform (EMR) Delivery Body​</t>
  </si>
  <si>
    <t>Long Term Market Design</t>
  </si>
  <si>
    <t>Market Development &amp; Operations for Electricity System Balancing​</t>
  </si>
  <si>
    <t>Market Monitoring</t>
  </si>
  <si>
    <t>Central Costs - Energy Markets</t>
  </si>
  <si>
    <t>Energy Markets Operational Costs Total</t>
  </si>
  <si>
    <t>FTE</t>
  </si>
  <si>
    <t>Energy Markets FTE Total</t>
  </si>
  <si>
    <t>Investment Costs</t>
  </si>
  <si>
    <t>Energy Markets Investment Costs Total</t>
  </si>
  <si>
    <t>Total Costs &amp; FTE</t>
  </si>
  <si>
    <t>Total Costs</t>
  </si>
  <si>
    <t>Total FTE</t>
  </si>
  <si>
    <t>NESO Strategic Energy Planning</t>
  </si>
  <si>
    <t>Centralised Strategic Network Planning​</t>
  </si>
  <si>
    <t>Gas Network Development​</t>
  </si>
  <si>
    <t>Network Competition</t>
  </si>
  <si>
    <t>Regional Energy Strategic Planning (RESP)​</t>
  </si>
  <si>
    <t>Strategic Spatial Energy Planning (SSEP)</t>
  </si>
  <si>
    <t>Zero Carbon Operation Strategy</t>
  </si>
  <si>
    <t>Central Costs - Strategic Energy Planning</t>
  </si>
  <si>
    <t>Strategic Energy Planning Operational Costs Total</t>
  </si>
  <si>
    <t>Strategic Energy Planning FTE Total</t>
  </si>
  <si>
    <t>Strategic Energy Planning Investment Costs Total</t>
  </si>
  <si>
    <t>NESO Energy Insights</t>
  </si>
  <si>
    <t>Policy Advice</t>
  </si>
  <si>
    <t>Scenario Development</t>
  </si>
  <si>
    <t>Whole Energy Insights​</t>
  </si>
  <si>
    <t>Central Costs - Energy Insights</t>
  </si>
  <si>
    <t>Energy Insights Operational Costs Total</t>
  </si>
  <si>
    <t>Energy Insights FTE Total</t>
  </si>
  <si>
    <t>Energy Insights Investment Costs Total</t>
  </si>
  <si>
    <t>NESO Security of Supply Modelling</t>
  </si>
  <si>
    <t>Energy Security Modelling &amp; Insights​</t>
  </si>
  <si>
    <t>Central Costs - Security of Supply Modelling</t>
  </si>
  <si>
    <t>Security of Supply Modelling Operational Costs Total</t>
  </si>
  <si>
    <t>Security of Supply Modelling FTE Total</t>
  </si>
  <si>
    <t>Security of Supply Modelling Investment Costs Total</t>
  </si>
  <si>
    <t>NESO Energy System Resilience</t>
  </si>
  <si>
    <t>Emergency Readiness &amp; Response</t>
  </si>
  <si>
    <t>Energy Sector Security</t>
  </si>
  <si>
    <t>Central Costs - Energy System Resilience</t>
  </si>
  <si>
    <t>Energy System Resilience Operational Costs Total</t>
  </si>
  <si>
    <t>Energy System Resilience FTE Total</t>
  </si>
  <si>
    <t>Energy System Resilience Investment Costs Total</t>
  </si>
  <si>
    <t>NESO System Operations</t>
  </si>
  <si>
    <t>Operational Readiness</t>
  </si>
  <si>
    <t>Network Control Programme</t>
  </si>
  <si>
    <t>Balancing Programme</t>
  </si>
  <si>
    <t>ENCC Real-time Operations</t>
  </si>
  <si>
    <t>Future ENCC Design</t>
  </si>
  <si>
    <t>Network Access Planning</t>
  </si>
  <si>
    <t>Operational &amp; performance insights</t>
  </si>
  <si>
    <t>Central Costs - System Operations</t>
  </si>
  <si>
    <t>System Operations Operational Costs Total</t>
  </si>
  <si>
    <t>System Operations FTE Total</t>
  </si>
  <si>
    <t>System Operations Investment Costs Total</t>
  </si>
  <si>
    <t>NESO Network Operability &amp; Connections</t>
  </si>
  <si>
    <t>Connections Strategy</t>
  </si>
  <si>
    <t>Connections Policy &amp; Change</t>
  </si>
  <si>
    <t>Connections Operations</t>
  </si>
  <si>
    <t>Network Operability Modelling​</t>
  </si>
  <si>
    <t>Network Operability Services​</t>
  </si>
  <si>
    <t>Network Services Procurement &amp; Balancing Services Contracting​</t>
  </si>
  <si>
    <t>Central Costs - Network Operability &amp; Connections</t>
  </si>
  <si>
    <t>Network Operability &amp; Connections Operational Costs Total</t>
  </si>
  <si>
    <t>Network Operability &amp; Connections FTE Total</t>
  </si>
  <si>
    <t>Network Operability &amp; Connections Investment Costs Total</t>
  </si>
  <si>
    <t>NESO Facilitating Sector Digitalisation</t>
  </si>
  <si>
    <t>Interim Data Sharing Infrastructure (DSI) Coordinator​</t>
  </si>
  <si>
    <t>Central Costs - Facilitating Sector Digitalisation</t>
  </si>
  <si>
    <t>Facilitating Sector Digitalisation Operational Costs Total</t>
  </si>
  <si>
    <t>Facilitating Sector Digitalisation FTE Total</t>
  </si>
  <si>
    <t>Facilitating Sector Digitalisation Investment Costs Total</t>
  </si>
  <si>
    <t>NESO Role Delivery Support</t>
  </si>
  <si>
    <t>Customer</t>
  </si>
  <si>
    <t>Data Science &amp; AI</t>
  </si>
  <si>
    <t>Operational Leadership</t>
  </si>
  <si>
    <t>Innovation</t>
  </si>
  <si>
    <t>Programme Management &amp; Technology Delivery</t>
  </si>
  <si>
    <t>Role Delivery Support Operational Costs Total</t>
  </si>
  <si>
    <t>Role Delivery Support FTE Total</t>
  </si>
  <si>
    <t>Role Delivery Support Investment Costs Total</t>
  </si>
  <si>
    <t>Programme Management &amp; Technology Delivery Memo Tables</t>
  </si>
  <si>
    <t>Programme Management &amp; Technology Delivery Operational Costs</t>
  </si>
  <si>
    <t>Director of Major Projects</t>
  </si>
  <si>
    <t>Performance &amp; Change</t>
  </si>
  <si>
    <t>Delivery Markets</t>
  </si>
  <si>
    <t>Delivery Engineering &amp; SEP</t>
  </si>
  <si>
    <t>Delivery Dev Sec Ops</t>
  </si>
  <si>
    <t>Major Projects</t>
  </si>
  <si>
    <t>FlexPool Resource</t>
  </si>
  <si>
    <t>Programme Management &amp; Technology Delivery Operational Costs Total</t>
  </si>
  <si>
    <t>Programme Management &amp; Technology Delivery FTE</t>
  </si>
  <si>
    <t>Programme Management &amp; Technology Delivery FTE Total</t>
  </si>
  <si>
    <t>NESO Corporate Functions</t>
  </si>
  <si>
    <t>Assurance</t>
  </si>
  <si>
    <t>Corporate Strategy</t>
  </si>
  <si>
    <t>External Affairs</t>
  </si>
  <si>
    <t>Finance &amp; Procurement</t>
  </si>
  <si>
    <t>Legal</t>
  </si>
  <si>
    <t>People</t>
  </si>
  <si>
    <t>Portfolio Management</t>
  </si>
  <si>
    <t>Regulation</t>
  </si>
  <si>
    <t>Graduates</t>
  </si>
  <si>
    <t>Office of the CEO</t>
  </si>
  <si>
    <t>Corporate Functions Operational Costs Total</t>
  </si>
  <si>
    <t>Corporate Functions FTE Total</t>
  </si>
  <si>
    <t>Corporate Functions Investment Costs Total</t>
  </si>
  <si>
    <t>Finance &amp; Procurement Memo Tables</t>
  </si>
  <si>
    <t>Finance &amp; Procurement Operational Costs</t>
  </si>
  <si>
    <t>Revenue &amp; Settlements</t>
  </si>
  <si>
    <t>Central Costs</t>
  </si>
  <si>
    <t>CFO &amp; Audit</t>
  </si>
  <si>
    <t>Financial Controller</t>
  </si>
  <si>
    <t>Finance Business Partnering</t>
  </si>
  <si>
    <t>Procurement</t>
  </si>
  <si>
    <t>Finance &amp; Procurement Operational Costs Total</t>
  </si>
  <si>
    <t>Finance &amp; Procurement FTE</t>
  </si>
  <si>
    <t>Finance &amp; Procurement FTE Total</t>
  </si>
  <si>
    <t>People Memo Tables</t>
  </si>
  <si>
    <t>People Operational Costs</t>
  </si>
  <si>
    <t>People &amp; Capability</t>
  </si>
  <si>
    <t>Rewards</t>
  </si>
  <si>
    <t>People Business Partners</t>
  </si>
  <si>
    <t>Service Excellence</t>
  </si>
  <si>
    <t>Internal Communication</t>
  </si>
  <si>
    <t>HR Operations</t>
  </si>
  <si>
    <t>People Operational Costs Total</t>
  </si>
  <si>
    <t>People FTE</t>
  </si>
  <si>
    <t>People FTE Total</t>
  </si>
  <si>
    <t>NESO Cyber &amp; Physical Security</t>
  </si>
  <si>
    <t>Physical &amp; Cyber Security</t>
  </si>
  <si>
    <t>Cyber &amp; Physical Security Operational Costs Total</t>
  </si>
  <si>
    <t>Cyber &amp; Physical Security FTE Total</t>
  </si>
  <si>
    <t>Cyber &amp; Physical Security Investment Costs Total</t>
  </si>
  <si>
    <t>NESO Digital &amp; Technology Support</t>
  </si>
  <si>
    <t>Digital &amp; Technology Support Contracts</t>
  </si>
  <si>
    <t>Digital Strategy &amp; Architecture</t>
  </si>
  <si>
    <t>Functional Excellence</t>
  </si>
  <si>
    <t>Digital &amp; Technology Support Operational Costs Total</t>
  </si>
  <si>
    <t>Digital &amp; Technology Support FTE Total</t>
  </si>
  <si>
    <t>Digital &amp; Technology Support Investment Costs Total</t>
  </si>
  <si>
    <t>NESO Transformation</t>
  </si>
  <si>
    <t>Transformation Operational Costs Total</t>
  </si>
  <si>
    <t>Transformation FTE Total</t>
  </si>
  <si>
    <t>Transformation Investment Costs Total</t>
  </si>
  <si>
    <t>Contingency Control Centre</t>
  </si>
  <si>
    <t>National Energy System Operator</t>
  </si>
  <si>
    <t xml:space="preserve"> Name:</t>
  </si>
  <si>
    <t>Short Name:</t>
  </si>
  <si>
    <t>NESO</t>
  </si>
  <si>
    <t>Reporting Year:</t>
  </si>
  <si>
    <t>Version Number:</t>
  </si>
  <si>
    <t>Date of Submission:</t>
  </si>
  <si>
    <t>Cell Format Key</t>
  </si>
  <si>
    <t>Cell intentionally blank</t>
  </si>
  <si>
    <t>Value</t>
  </si>
  <si>
    <t>Input</t>
  </si>
  <si>
    <t>Imported/ Linked Value</t>
  </si>
  <si>
    <t>Calculation</t>
  </si>
  <si>
    <t>Output</t>
  </si>
  <si>
    <t>Ex-ante Value</t>
  </si>
  <si>
    <t>Error checking</t>
  </si>
  <si>
    <t>Annotation</t>
  </si>
  <si>
    <t>Date of Prior Submission:</t>
  </si>
  <si>
    <t>NESO Cost Reporting Tables</t>
  </si>
  <si>
    <t>Supporting Function Costs Total</t>
  </si>
  <si>
    <t>Supporting Function Operational Costs Total</t>
  </si>
  <si>
    <t>Supporting Function FTE Total</t>
  </si>
  <si>
    <t>Supporting Function Investment Costs Total</t>
  </si>
  <si>
    <t>Electricity System Restoration</t>
  </si>
  <si>
    <t>Hydrogen Planner</t>
  </si>
  <si>
    <t>Hydrogen Security</t>
  </si>
  <si>
    <t>Office of the Chief Executive Officer</t>
  </si>
  <si>
    <t>Efficiencies</t>
  </si>
  <si>
    <t>NESO Costs Sub Total</t>
  </si>
  <si>
    <t>GB and RiE Regulations</t>
  </si>
  <si>
    <t>EMR and CfD Improvements</t>
  </si>
  <si>
    <t>Digitalised Code Management</t>
  </si>
  <si>
    <t>Single Markets Platform</t>
  </si>
  <si>
    <t>Auction Capability</t>
  </si>
  <si>
    <t>Settlements, Charging and Billing</t>
  </si>
  <si>
    <t>Local Constraints Markets</t>
  </si>
  <si>
    <t>Contracts for Difference</t>
  </si>
  <si>
    <t>RDP Implementation and Extension</t>
  </si>
  <si>
    <t>DER/CER Visibility and Access</t>
  </si>
  <si>
    <t>GeoSpatial &amp; Location Intelligence</t>
  </si>
  <si>
    <t>Restoration &amp; Restoration Decision Support Tool</t>
  </si>
  <si>
    <t>Network Control</t>
  </si>
  <si>
    <t xml:space="preserve">Inertia Monitoring </t>
  </si>
  <si>
    <t>ENCC Operator Console</t>
  </si>
  <si>
    <t>Frequency Visibility</t>
  </si>
  <si>
    <t>Enhanced Balancing Capabilities</t>
  </si>
  <si>
    <t>Workforce &amp; Change Mgmt Tools</t>
  </si>
  <si>
    <t>Future Training Simulator and Tools</t>
  </si>
  <si>
    <t>Data and Analytics Platform</t>
  </si>
  <si>
    <t>ENCC Asset Health</t>
  </si>
  <si>
    <t>Forecasting Enhancements</t>
  </si>
  <si>
    <t>Ancillary Services Dispatch</t>
  </si>
  <si>
    <t>Real Time Prediction</t>
  </si>
  <si>
    <t>Network Service Procurement</t>
  </si>
  <si>
    <t>System Operations Tech Enablement</t>
  </si>
  <si>
    <t>CNI Optel Refresh Lot 3a</t>
  </si>
  <si>
    <t>Planning and Outage Data Exchange</t>
  </si>
  <si>
    <t>Offline Network Modelling</t>
  </si>
  <si>
    <t>Connections Platform</t>
  </si>
  <si>
    <t>Electricity Network Development Tools</t>
  </si>
  <si>
    <t>Enhanced Frequency Control</t>
  </si>
  <si>
    <t>Future Innovation Productionisation</t>
  </si>
  <si>
    <t>Enterprise Data Management</t>
  </si>
  <si>
    <t>AI Transformation</t>
  </si>
  <si>
    <t>Technical Debt/New Priority Initiatives</t>
  </si>
  <si>
    <t>Data Enablement - DAP Usage and Data Quality</t>
  </si>
  <si>
    <t>Digital Change for Enabling Functions</t>
  </si>
  <si>
    <t>Cyber Security TSA</t>
  </si>
  <si>
    <t xml:space="preserve">Security </t>
  </si>
  <si>
    <t>DD&amp;T Pipeline</t>
  </si>
  <si>
    <t>Shared Projects</t>
  </si>
  <si>
    <t>Day 2 Transformation</t>
  </si>
  <si>
    <t>Separation from National Grid Day 2</t>
  </si>
  <si>
    <t>OSA</t>
  </si>
  <si>
    <t>HIDE?</t>
  </si>
  <si>
    <t>CFO Day 2</t>
  </si>
  <si>
    <t>People Day 2</t>
  </si>
  <si>
    <t>Operational Service Agreements (OSA)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</si>
</sst>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36" x14ac:knownFonts="1"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  <font>
      <sz val="10"/>
      <color rgb="FF000000"/>
      <name val="Verdana"/>
      <family val="2"/>
    </font>
    <font>
      <sz val="14"/>
      <color rgb="FF333333"/>
      <name val="Georgia"/>
      <family val="1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Verdana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8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name val="Calibri"/>
      <family val="2"/>
    </font>
    <font>
      <i/>
      <sz val="10"/>
      <color rgb="FF4D4D4D"/>
      <name val="Calibri"/>
      <family val="2"/>
    </font>
    <font>
      <b/>
      <sz val="11"/>
      <color rgb="FFFF0000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DD7E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9C9C9"/>
        <bgColor indexed="64"/>
      </patternFill>
    </fill>
    <fill>
      <patternFill patternType="lightUp">
        <fgColor theme="6"/>
      </patternFill>
    </fill>
    <fill>
      <patternFill patternType="solid">
        <fgColor rgb="FFC6E0B4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2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6" borderId="10" applyNumberFormat="0" applyBorder="0" applyAlignment="0" applyProtection="0"/>
    <xf numFmtId="0" fontId="23" fillId="13" borderId="11" applyNumberFormat="0" applyBorder="0" applyAlignment="0" applyProtection="0"/>
    <xf numFmtId="0" fontId="21" fillId="14" borderId="12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164" fontId="20" fillId="15" borderId="1" applyAlignment="0" applyProtection="0"/>
    <xf numFmtId="0" fontId="17" fillId="10" borderId="13" applyNumberFormat="0" applyAlignment="0" applyProtection="0"/>
    <xf numFmtId="164" fontId="21" fillId="12" borderId="16" applyAlignment="0" applyProtection="0"/>
    <xf numFmtId="164" fontId="20" fillId="16" borderId="16" applyAlignment="0" applyProtection="0"/>
    <xf numFmtId="0" fontId="18" fillId="0" borderId="0" applyNumberFormat="0" applyFill="0" applyBorder="0" applyAlignment="0" applyProtection="0"/>
    <xf numFmtId="0" fontId="5" fillId="11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6" fillId="17" borderId="0" applyNumberFormat="0" applyFont="0" applyBorder="0" applyAlignment="0" applyProtection="0"/>
    <xf numFmtId="164" fontId="21" fillId="18" borderId="16"/>
    <xf numFmtId="0" fontId="20" fillId="19" borderId="1"/>
    <xf numFmtId="0" fontId="20" fillId="0" borderId="0"/>
    <xf numFmtId="164" fontId="20" fillId="15" borderId="1" applyAlignment="0" applyProtection="0"/>
  </cellStyleXfs>
  <cellXfs count="86">
    <xf numFmtId="0" fontId="0" fillId="0" borderId="0" xfId="0"/>
    <xf numFmtId="164" fontId="20" fillId="16" borderId="16" xfId="15"/>
    <xf numFmtId="0" fontId="21" fillId="14" borderId="0" xfId="7" applyBorder="1" applyAlignment="1">
      <alignment horizontal="left"/>
    </xf>
    <xf numFmtId="0" fontId="21" fillId="14" borderId="0" xfId="7" applyBorder="1"/>
    <xf numFmtId="0" fontId="22" fillId="0" borderId="0" xfId="5" applyFill="1" applyBorder="1"/>
    <xf numFmtId="164" fontId="20" fillId="15" borderId="1" xfId="12"/>
    <xf numFmtId="164" fontId="21" fillId="12" borderId="16" xfId="14"/>
    <xf numFmtId="0" fontId="21" fillId="2" borderId="1" xfId="0" applyFont="1" applyFill="1" applyBorder="1" applyAlignment="1">
      <alignment horizontal="center"/>
    </xf>
    <xf numFmtId="0" fontId="21" fillId="0" borderId="0" xfId="2"/>
    <xf numFmtId="0" fontId="1" fillId="0" borderId="0" xfId="0" applyFont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2" borderId="0" xfId="0" applyFill="1"/>
    <xf numFmtId="164" fontId="2" fillId="4" borderId="1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4" fontId="0" fillId="0" borderId="0" xfId="0" applyNumberFormat="1"/>
    <xf numFmtId="164" fontId="0" fillId="2" borderId="0" xfId="0" applyNumberFormat="1" applyFill="1"/>
    <xf numFmtId="0" fontId="3" fillId="0" borderId="0" xfId="0" applyFont="1"/>
    <xf numFmtId="0" fontId="0" fillId="0" borderId="0" xfId="0" quotePrefix="1"/>
    <xf numFmtId="0" fontId="6" fillId="5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0" fontId="9" fillId="6" borderId="0" xfId="0" applyFont="1" applyFill="1"/>
    <xf numFmtId="0" fontId="7" fillId="6" borderId="0" xfId="0" applyFont="1" applyFill="1"/>
    <xf numFmtId="0" fontId="10" fillId="0" borderId="0" xfId="0" applyFont="1"/>
    <xf numFmtId="0" fontId="22" fillId="6" borderId="0" xfId="5" applyBorder="1"/>
    <xf numFmtId="0" fontId="23" fillId="13" borderId="0" xfId="6" applyBorder="1"/>
    <xf numFmtId="0" fontId="23" fillId="13" borderId="0" xfId="6" applyBorder="1" applyAlignment="1">
      <alignment horizontal="left"/>
    </xf>
    <xf numFmtId="164" fontId="21" fillId="14" borderId="0" xfId="7" applyNumberFormat="1" applyBorder="1"/>
    <xf numFmtId="0" fontId="21" fillId="0" borderId="0" xfId="7" applyFill="1" applyBorder="1"/>
    <xf numFmtId="0" fontId="21" fillId="0" borderId="0" xfId="7" applyFill="1" applyBorder="1" applyAlignment="1">
      <alignment horizontal="left"/>
    </xf>
    <xf numFmtId="0" fontId="25" fillId="0" borderId="0" xfId="0" applyFont="1"/>
    <xf numFmtId="0" fontId="22" fillId="6" borderId="0" xfId="5" applyBorder="1" applyAlignment="1">
      <alignment horizontal="left"/>
    </xf>
    <xf numFmtId="0" fontId="21" fillId="0" borderId="0" xfId="0" applyFont="1"/>
    <xf numFmtId="0" fontId="21" fillId="20" borderId="0" xfId="0" applyFont="1" applyFill="1"/>
    <xf numFmtId="0" fontId="24" fillId="0" borderId="0" xfId="20"/>
    <xf numFmtId="0" fontId="21" fillId="21" borderId="0" xfId="0" applyFont="1" applyFill="1"/>
    <xf numFmtId="0" fontId="21" fillId="3" borderId="0" xfId="0" applyFont="1" applyFill="1"/>
    <xf numFmtId="0" fontId="21" fillId="19" borderId="0" xfId="0" applyFont="1" applyFill="1"/>
    <xf numFmtId="0" fontId="27" fillId="0" borderId="0" xfId="0" applyFont="1"/>
    <xf numFmtId="0" fontId="28" fillId="0" borderId="2" xfId="0" applyFont="1" applyBorder="1"/>
    <xf numFmtId="0" fontId="28" fillId="0" borderId="3" xfId="0" applyFont="1" applyBorder="1"/>
    <xf numFmtId="0" fontId="28" fillId="0" borderId="4" xfId="0" applyFont="1" applyBorder="1"/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8" fillId="0" borderId="5" xfId="0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6" xfId="0" applyFont="1" applyBorder="1"/>
    <xf numFmtId="0" fontId="30" fillId="0" borderId="0" xfId="0" applyFont="1" applyAlignment="1">
      <alignment horizontal="right"/>
    </xf>
    <xf numFmtId="165" fontId="28" fillId="0" borderId="0" xfId="0" applyNumberFormat="1" applyFont="1" applyAlignment="1">
      <alignment horizontal="center"/>
    </xf>
    <xf numFmtId="0" fontId="28" fillId="0" borderId="7" xfId="0" applyFont="1" applyBorder="1"/>
    <xf numFmtId="0" fontId="28" fillId="0" borderId="8" xfId="0" applyFont="1" applyBorder="1"/>
    <xf numFmtId="0" fontId="28" fillId="0" borderId="9" xfId="0" applyFont="1" applyBorder="1"/>
    <xf numFmtId="0" fontId="31" fillId="6" borderId="0" xfId="0" applyFont="1" applyFill="1"/>
    <xf numFmtId="0" fontId="32" fillId="6" borderId="0" xfId="0" applyFont="1" applyFill="1"/>
    <xf numFmtId="0" fontId="27" fillId="6" borderId="0" xfId="0" applyFont="1" applyFill="1"/>
    <xf numFmtId="0" fontId="28" fillId="17" borderId="1" xfId="21" applyFont="1" applyBorder="1"/>
    <xf numFmtId="164" fontId="0" fillId="15" borderId="1" xfId="12" applyFont="1"/>
    <xf numFmtId="164" fontId="0" fillId="16" borderId="16" xfId="15" applyFont="1"/>
    <xf numFmtId="164" fontId="21" fillId="18" borderId="16" xfId="22"/>
    <xf numFmtId="0" fontId="0" fillId="19" borderId="1" xfId="23" applyFont="1"/>
    <xf numFmtId="0" fontId="33" fillId="0" borderId="1" xfId="0" applyFont="1" applyBorder="1"/>
    <xf numFmtId="0" fontId="34" fillId="0" borderId="1" xfId="0" applyFont="1" applyBorder="1"/>
    <xf numFmtId="0" fontId="0" fillId="14" borderId="0" xfId="7" applyFont="1" applyBorder="1"/>
    <xf numFmtId="0" fontId="20" fillId="0" borderId="0" xfId="24"/>
    <xf numFmtId="164" fontId="20" fillId="15" borderId="1" xfId="25"/>
    <xf numFmtId="0" fontId="20" fillId="15" borderId="1" xfId="12" applyNumberFormat="1" applyAlignment="1">
      <alignment horizontal="left"/>
    </xf>
    <xf numFmtId="0" fontId="20" fillId="15" borderId="1" xfId="12" applyNumberFormat="1"/>
    <xf numFmtId="164" fontId="20" fillId="15" borderId="1" xfId="12" quotePrefix="1"/>
    <xf numFmtId="0" fontId="20" fillId="15" borderId="1" xfId="25" applyNumberFormat="1" applyAlignment="1">
      <alignment horizontal="left"/>
    </xf>
    <xf numFmtId="0" fontId="21" fillId="0" borderId="0" xfId="0" applyFont="1" applyAlignment="1">
      <alignment horizontal="center" vertical="center"/>
    </xf>
    <xf numFmtId="0" fontId="35" fillId="0" borderId="0" xfId="0" applyFont="1"/>
    <xf numFmtId="164" fontId="10" fillId="0" borderId="0" xfId="0" applyNumberFormat="1" applyFont="1"/>
    <xf numFmtId="165" fontId="28" fillId="0" borderId="0" xfId="0" applyNumberFormat="1" applyFont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1" fillId="2" borderId="1" xfId="0" applyFont="1" applyFill="1" applyBorder="1" applyAlignment="1">
      <alignment horizontal="center"/>
    </xf>
  </cellXfs>
  <cellStyles count="26">
    <cellStyle name="Bad" xfId="10" builtinId="27" hidden="1"/>
    <cellStyle name="Blank" xfId="21" xr:uid="{817E77D0-0DAD-4747-9C8B-AB3B1F8C9C72}"/>
    <cellStyle name="Calculation" xfId="14" builtinId="22" customBuiltin="1"/>
    <cellStyle name="Ex-ante Value" xfId="23" xr:uid="{6C41C34B-1B23-451E-A874-2C194BC5AE70}"/>
    <cellStyle name="Explanatory Text" xfId="18" builtinId="53" hidden="1"/>
    <cellStyle name="Followed Hyperlink" xfId="3" builtinId="9" hidden="1"/>
    <cellStyle name="Good" xfId="9" builtinId="26" hidde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hidden="1"/>
    <cellStyle name="Hyperlink" xfId="1" builtinId="8" hidden="1"/>
    <cellStyle name="Hyperlink" xfId="20" builtinId="8"/>
    <cellStyle name="Input" xfId="12" builtinId="20" customBuiltin="1"/>
    <cellStyle name="Input 2" xfId="25" xr:uid="{ED127E59-4FD5-46AB-9688-8A1741CBFD9F}"/>
    <cellStyle name="Linked Cell" xfId="15" builtinId="24" customBuiltin="1"/>
    <cellStyle name="Neutral" xfId="11" builtinId="28" hidden="1"/>
    <cellStyle name="Normal" xfId="0" builtinId="0" customBuiltin="1"/>
    <cellStyle name="Normal 2" xfId="24" xr:uid="{4E471416-62F1-48D5-981C-7D52B4F98493}"/>
    <cellStyle name="Normal Bold" xfId="2" xr:uid="{0AEA68FB-3BE1-4B65-96DC-3BAF9FBA7E53}"/>
    <cellStyle name="Note" xfId="17" builtinId="10" hidden="1"/>
    <cellStyle name="Output" xfId="13" builtinId="21" hidden="1"/>
    <cellStyle name="Output" xfId="22" builtinId="21"/>
    <cellStyle name="Title" xfId="4" builtinId="15" hidden="1"/>
    <cellStyle name="Total" xfId="19" builtinId="25" hidden="1"/>
    <cellStyle name="Warning Text" xfId="16" builtinId="11" hidden="1"/>
  </cellStyles>
  <dxfs count="0"/>
  <tableStyles count="0" defaultTableStyle="TableStyleMedium2" defaultPivotStyle="PivotStyleLight16"/>
  <colors>
    <mruColors>
      <color rgb="FFF4B084"/>
      <color rgb="FFC6E0B4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ESO">
  <a:themeElements>
    <a:clrScheme name="NESO">
      <a:dk1>
        <a:sysClr val="windowText" lastClr="000000"/>
      </a:dk1>
      <a:lt1>
        <a:sysClr val="window" lastClr="FFFFFF"/>
      </a:lt1>
      <a:dk2>
        <a:srgbClr val="3F0731"/>
      </a:dk2>
      <a:lt2>
        <a:srgbClr val="070E40"/>
      </a:lt2>
      <a:accent1>
        <a:srgbClr val="FF00FF"/>
      </a:accent1>
      <a:accent2>
        <a:srgbClr val="2CB9FF"/>
      </a:accent2>
      <a:accent3>
        <a:srgbClr val="385B16"/>
      </a:accent3>
      <a:accent4>
        <a:srgbClr val="B0322B"/>
      </a:accent4>
      <a:accent5>
        <a:srgbClr val="F9DF5E"/>
      </a:accent5>
      <a:accent6>
        <a:srgbClr val="70E85E"/>
      </a:accent6>
      <a:hlink>
        <a:srgbClr val="0000FF"/>
      </a:hlink>
      <a:folHlink>
        <a:srgbClr val="7A386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NESO_Office_Theme_PPT" id="{1BE572A3-3079-4C34-9F9E-38632D18EA54}" vid="{A5F4C047-3F68-4E86-A5FC-339EFF72BDD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9285-E1E7-4630-B9EB-0F9148458AD9}">
  <dimension ref="A1:K35"/>
  <sheetViews>
    <sheetView tabSelected="1" workbookViewId="0">
      <selection activeCell="E19" sqref="E19"/>
    </sheetView>
  </sheetViews>
  <sheetFormatPr defaultColWidth="8.7265625" defaultRowHeight="14" x14ac:dyDescent="0.3"/>
  <cols>
    <col min="1" max="2" width="8.7265625" style="22"/>
    <col min="3" max="9" width="12.81640625" style="22" customWidth="1"/>
    <col min="10" max="16384" width="8.7265625" style="22"/>
  </cols>
  <sheetData>
    <row r="1" spans="1:11" ht="26" x14ac:dyDescent="0.6">
      <c r="A1" s="29" t="str">
        <f>$C$6</f>
        <v>NESO Cost Reporting Tables</v>
      </c>
      <c r="B1" s="29"/>
      <c r="C1" s="29"/>
      <c r="D1" s="29"/>
      <c r="E1" s="29"/>
      <c r="F1" s="29"/>
      <c r="G1" s="29"/>
      <c r="H1" s="36"/>
      <c r="I1" s="29"/>
      <c r="J1" s="29"/>
      <c r="K1" s="29"/>
    </row>
    <row r="2" spans="1:11" ht="26" x14ac:dyDescent="0.6">
      <c r="A2" s="36" t="str">
        <f>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6" x14ac:dyDescent="0.6">
      <c r="A3" s="29" t="str">
        <f>$E$16</f>
        <v>2026/27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4.5" thickBo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" thickTop="1" x14ac:dyDescent="0.35">
      <c r="A5" s="23"/>
      <c r="B5" s="43"/>
      <c r="C5" s="44"/>
      <c r="D5" s="45"/>
      <c r="E5" s="45"/>
      <c r="F5" s="45"/>
      <c r="G5" s="45"/>
      <c r="H5" s="45"/>
      <c r="I5" s="46"/>
      <c r="J5" s="23"/>
      <c r="K5" s="23"/>
    </row>
    <row r="6" spans="1:11" ht="14.5" x14ac:dyDescent="0.35">
      <c r="A6" s="23"/>
      <c r="B6" s="43"/>
      <c r="C6" s="80" t="s">
        <v>239</v>
      </c>
      <c r="D6" s="81"/>
      <c r="E6" s="81"/>
      <c r="F6" s="81"/>
      <c r="G6" s="81"/>
      <c r="H6" s="81"/>
      <c r="I6" s="82"/>
      <c r="J6" s="23"/>
      <c r="K6" s="23"/>
    </row>
    <row r="7" spans="1:11" ht="14.5" x14ac:dyDescent="0.35">
      <c r="A7" s="23"/>
      <c r="B7" s="43"/>
      <c r="C7" s="80"/>
      <c r="D7" s="81"/>
      <c r="E7" s="81"/>
      <c r="F7" s="81"/>
      <c r="G7" s="81"/>
      <c r="H7" s="81"/>
      <c r="I7" s="82"/>
      <c r="J7" s="23"/>
      <c r="K7" s="23"/>
    </row>
    <row r="8" spans="1:11" ht="14.5" x14ac:dyDescent="0.35">
      <c r="A8" s="23"/>
      <c r="B8" s="43"/>
      <c r="C8" s="80"/>
      <c r="D8" s="81"/>
      <c r="E8" s="81"/>
      <c r="F8" s="81"/>
      <c r="G8" s="81"/>
      <c r="H8" s="81"/>
      <c r="I8" s="82"/>
      <c r="J8" s="23"/>
      <c r="K8" s="23"/>
    </row>
    <row r="9" spans="1:11" ht="23.5" x14ac:dyDescent="0.35">
      <c r="A9" s="23"/>
      <c r="B9" s="43"/>
      <c r="C9" s="47"/>
      <c r="D9" s="48"/>
      <c r="E9" s="48"/>
      <c r="F9" s="48"/>
      <c r="G9" s="48"/>
      <c r="H9" s="48"/>
      <c r="I9" s="49"/>
      <c r="J9" s="23"/>
      <c r="K9" s="23"/>
    </row>
    <row r="10" spans="1:11" ht="14.5" x14ac:dyDescent="0.35">
      <c r="A10" s="23"/>
      <c r="B10" s="43"/>
      <c r="C10" s="50"/>
      <c r="D10" s="51"/>
      <c r="E10" s="51"/>
      <c r="F10" s="52"/>
      <c r="G10" s="51"/>
      <c r="H10" s="51"/>
      <c r="I10" s="53"/>
      <c r="J10" s="23"/>
      <c r="K10" s="23"/>
    </row>
    <row r="11" spans="1:11" ht="14.5" x14ac:dyDescent="0.35">
      <c r="A11" s="23"/>
      <c r="B11" s="43"/>
      <c r="C11" s="50"/>
      <c r="D11" s="51"/>
      <c r="E11" s="51"/>
      <c r="F11" s="43"/>
      <c r="G11" s="51"/>
      <c r="H11" s="51"/>
      <c r="I11" s="53"/>
      <c r="J11" s="23"/>
      <c r="K11" s="23"/>
    </row>
    <row r="12" spans="1:11" ht="14.5" x14ac:dyDescent="0.35">
      <c r="A12" s="23"/>
      <c r="B12" s="43"/>
      <c r="C12" s="50"/>
      <c r="D12" s="54" t="s">
        <v>222</v>
      </c>
      <c r="E12" s="83" t="s">
        <v>221</v>
      </c>
      <c r="F12" s="83"/>
      <c r="G12" s="83"/>
      <c r="H12" s="83"/>
      <c r="I12" s="53"/>
      <c r="J12" s="23"/>
      <c r="K12" s="23"/>
    </row>
    <row r="13" spans="1:11" ht="14.5" x14ac:dyDescent="0.35">
      <c r="A13" s="23"/>
      <c r="B13" s="43"/>
      <c r="C13" s="50"/>
      <c r="D13" s="54"/>
      <c r="E13" s="51"/>
      <c r="F13" s="43"/>
      <c r="G13" s="51"/>
      <c r="H13" s="51"/>
      <c r="I13" s="53"/>
      <c r="J13" s="23"/>
      <c r="K13" s="23"/>
    </row>
    <row r="14" spans="1:11" ht="14.5" x14ac:dyDescent="0.35">
      <c r="A14" s="23"/>
      <c r="B14" s="43"/>
      <c r="C14" s="50"/>
      <c r="D14" s="54" t="s">
        <v>223</v>
      </c>
      <c r="E14" s="83" t="s">
        <v>224</v>
      </c>
      <c r="F14" s="83"/>
      <c r="G14" s="83"/>
      <c r="H14" s="83"/>
      <c r="I14" s="53"/>
      <c r="J14" s="23"/>
      <c r="K14" s="23"/>
    </row>
    <row r="15" spans="1:11" ht="14.5" x14ac:dyDescent="0.35">
      <c r="A15" s="23"/>
      <c r="B15" s="43"/>
      <c r="C15" s="50"/>
      <c r="D15" s="54"/>
      <c r="E15" s="51"/>
      <c r="F15" s="43"/>
      <c r="G15" s="51"/>
      <c r="H15" s="51"/>
      <c r="I15" s="53"/>
      <c r="J15" s="23"/>
      <c r="K15" s="23"/>
    </row>
    <row r="16" spans="1:11" ht="14.5" x14ac:dyDescent="0.35">
      <c r="A16" s="23"/>
      <c r="B16" s="43"/>
      <c r="C16" s="50"/>
      <c r="D16" s="54" t="s">
        <v>225</v>
      </c>
      <c r="E16" s="83" t="s">
        <v>29</v>
      </c>
      <c r="F16" s="83"/>
      <c r="G16" s="83"/>
      <c r="H16" s="83"/>
      <c r="I16" s="53"/>
      <c r="J16" s="23"/>
      <c r="K16" s="25"/>
    </row>
    <row r="17" spans="1:11" ht="14.5" x14ac:dyDescent="0.35">
      <c r="A17" s="23"/>
      <c r="B17" s="43"/>
      <c r="C17" s="50"/>
      <c r="D17" s="54"/>
      <c r="E17" s="51"/>
      <c r="F17" s="43"/>
      <c r="G17" s="51"/>
      <c r="H17" s="51"/>
      <c r="I17" s="53"/>
      <c r="J17" s="23"/>
      <c r="K17" s="23"/>
    </row>
    <row r="18" spans="1:11" ht="14.5" x14ac:dyDescent="0.35">
      <c r="A18" s="23"/>
      <c r="B18" s="43"/>
      <c r="C18" s="50"/>
      <c r="D18" s="54" t="s">
        <v>226</v>
      </c>
      <c r="E18" s="84">
        <v>1</v>
      </c>
      <c r="F18" s="84"/>
      <c r="G18" s="84"/>
      <c r="H18" s="84"/>
      <c r="I18" s="53"/>
      <c r="J18" s="23"/>
      <c r="K18" s="23"/>
    </row>
    <row r="19" spans="1:11" ht="14.5" x14ac:dyDescent="0.35">
      <c r="A19" s="23"/>
      <c r="B19" s="43"/>
      <c r="C19" s="50"/>
      <c r="D19" s="54"/>
      <c r="E19" s="51"/>
      <c r="F19" s="43"/>
      <c r="G19" s="51"/>
      <c r="H19" s="51"/>
      <c r="I19" s="53"/>
      <c r="J19" s="23"/>
      <c r="K19" s="23"/>
    </row>
    <row r="20" spans="1:11" ht="14.5" x14ac:dyDescent="0.35">
      <c r="A20" s="23"/>
      <c r="B20" s="43"/>
      <c r="C20" s="50"/>
      <c r="D20" s="54" t="s">
        <v>227</v>
      </c>
      <c r="E20" s="79"/>
      <c r="F20" s="79"/>
      <c r="G20" s="79"/>
      <c r="H20" s="79"/>
      <c r="I20" s="53"/>
      <c r="J20" s="23"/>
      <c r="K20" s="23"/>
    </row>
    <row r="21" spans="1:11" ht="14.5" x14ac:dyDescent="0.35">
      <c r="A21" s="23"/>
      <c r="B21" s="43"/>
      <c r="C21" s="50"/>
      <c r="D21" s="54" t="s">
        <v>238</v>
      </c>
      <c r="E21" s="55"/>
      <c r="F21" s="55"/>
      <c r="G21" s="55"/>
      <c r="H21" s="55"/>
      <c r="I21" s="53"/>
      <c r="J21" s="23"/>
      <c r="K21" s="23"/>
    </row>
    <row r="22" spans="1:11" ht="15" thickBot="1" x14ac:dyDescent="0.4">
      <c r="A22" s="23"/>
      <c r="B22" s="43"/>
      <c r="C22" s="56"/>
      <c r="D22" s="57"/>
      <c r="E22" s="57"/>
      <c r="F22" s="57"/>
      <c r="G22" s="57"/>
      <c r="H22" s="57"/>
      <c r="I22" s="58"/>
      <c r="J22" s="23"/>
      <c r="K22" s="23"/>
    </row>
    <row r="23" spans="1:11" ht="15" thickTop="1" x14ac:dyDescent="0.35">
      <c r="A23" s="23"/>
      <c r="B23" s="43"/>
      <c r="C23" s="43"/>
      <c r="D23" s="43"/>
      <c r="E23" s="43"/>
      <c r="F23" s="43"/>
      <c r="G23" s="43"/>
      <c r="H23" s="43"/>
      <c r="I23" s="43"/>
      <c r="J23" s="23"/>
      <c r="K23" s="23"/>
    </row>
    <row r="24" spans="1:11" ht="14.5" x14ac:dyDescent="0.35">
      <c r="A24" s="23"/>
      <c r="B24" s="43"/>
      <c r="C24" s="43"/>
      <c r="D24" s="43"/>
      <c r="E24" s="43"/>
      <c r="F24" s="43"/>
      <c r="G24" s="43"/>
      <c r="H24" s="43"/>
      <c r="I24" s="43"/>
      <c r="J24" s="23"/>
      <c r="K24" s="23"/>
    </row>
    <row r="25" spans="1:11" ht="15.5" x14ac:dyDescent="0.35">
      <c r="A25" s="26" t="s">
        <v>228</v>
      </c>
      <c r="B25" s="59"/>
      <c r="C25" s="60"/>
      <c r="D25" s="60"/>
      <c r="E25" s="61"/>
      <c r="F25" s="61"/>
      <c r="G25" s="61"/>
      <c r="H25" s="61"/>
      <c r="I25" s="61"/>
      <c r="J25" s="27"/>
      <c r="K25" s="27"/>
    </row>
    <row r="26" spans="1:11" ht="14.5" x14ac:dyDescent="0.35">
      <c r="A26" s="24"/>
      <c r="B26" s="51"/>
      <c r="C26" s="51"/>
      <c r="D26" s="51"/>
      <c r="E26" s="43"/>
      <c r="F26" s="43"/>
      <c r="G26" s="43"/>
      <c r="H26" s="43"/>
      <c r="I26" s="43"/>
      <c r="J26" s="23"/>
      <c r="K26" s="23"/>
    </row>
    <row r="27" spans="1:11" ht="14.5" x14ac:dyDescent="0.35">
      <c r="A27" s="24"/>
      <c r="B27" s="51"/>
      <c r="C27" s="62"/>
      <c r="D27" s="51" t="s">
        <v>229</v>
      </c>
      <c r="E27" s="43"/>
      <c r="F27" s="43"/>
      <c r="G27" s="43"/>
      <c r="H27" s="43"/>
      <c r="I27" s="43"/>
      <c r="J27" s="23"/>
      <c r="K27" s="23"/>
    </row>
    <row r="28" spans="1:11" ht="14.5" x14ac:dyDescent="0.35">
      <c r="A28" s="24"/>
      <c r="B28" s="51"/>
      <c r="C28" s="63" t="s">
        <v>230</v>
      </c>
      <c r="D28" s="51" t="s">
        <v>231</v>
      </c>
      <c r="E28" s="43"/>
      <c r="F28" s="43"/>
      <c r="G28" s="43"/>
      <c r="H28" s="43"/>
      <c r="I28" s="43"/>
      <c r="J28" s="23"/>
      <c r="K28" s="23"/>
    </row>
    <row r="29" spans="1:11" ht="14.5" x14ac:dyDescent="0.35">
      <c r="A29" s="24"/>
      <c r="B29" s="51"/>
      <c r="C29" s="64" t="s">
        <v>230</v>
      </c>
      <c r="D29" s="51" t="s">
        <v>232</v>
      </c>
      <c r="E29" s="43"/>
      <c r="F29" s="43"/>
      <c r="G29" s="43"/>
      <c r="H29" s="43"/>
      <c r="I29" s="43"/>
      <c r="J29" s="23"/>
      <c r="K29" s="23"/>
    </row>
    <row r="30" spans="1:11" ht="14.5" x14ac:dyDescent="0.35">
      <c r="A30" s="24"/>
      <c r="B30" s="51"/>
      <c r="C30" s="6" t="s">
        <v>230</v>
      </c>
      <c r="D30" s="51" t="s">
        <v>233</v>
      </c>
      <c r="E30" s="43"/>
      <c r="F30" s="43"/>
      <c r="G30" s="43"/>
      <c r="H30" s="43"/>
      <c r="I30" s="43"/>
      <c r="J30" s="23"/>
      <c r="K30" s="23"/>
    </row>
    <row r="31" spans="1:11" ht="14.5" x14ac:dyDescent="0.35">
      <c r="A31" s="24"/>
      <c r="B31" s="51"/>
      <c r="C31" s="65" t="s">
        <v>230</v>
      </c>
      <c r="D31" s="51" t="s">
        <v>234</v>
      </c>
      <c r="E31" s="43"/>
      <c r="F31" s="43"/>
      <c r="G31" s="43"/>
      <c r="H31" s="43"/>
      <c r="I31" s="43"/>
      <c r="J31" s="23"/>
      <c r="K31" s="23"/>
    </row>
    <row r="32" spans="1:11" ht="14.5" x14ac:dyDescent="0.35">
      <c r="A32" s="24"/>
      <c r="B32" s="51"/>
      <c r="C32" s="66" t="s">
        <v>230</v>
      </c>
      <c r="D32" s="51" t="s">
        <v>235</v>
      </c>
      <c r="E32" s="43"/>
      <c r="F32" s="43"/>
      <c r="G32" s="43"/>
      <c r="H32" s="43"/>
      <c r="I32" s="43"/>
      <c r="J32" s="23"/>
      <c r="K32" s="23"/>
    </row>
    <row r="33" spans="1:11" ht="14.5" x14ac:dyDescent="0.35">
      <c r="A33" s="24"/>
      <c r="B33" s="51"/>
      <c r="C33" s="67" t="s">
        <v>230</v>
      </c>
      <c r="D33" s="51" t="s">
        <v>236</v>
      </c>
      <c r="E33" s="43"/>
      <c r="F33" s="43"/>
      <c r="G33" s="43"/>
      <c r="H33" s="43"/>
      <c r="I33" s="43"/>
      <c r="J33" s="23"/>
      <c r="K33" s="23"/>
    </row>
    <row r="34" spans="1:11" ht="14.5" x14ac:dyDescent="0.35">
      <c r="A34" s="24"/>
      <c r="B34" s="51"/>
      <c r="C34" s="68" t="s">
        <v>230</v>
      </c>
      <c r="D34" s="51" t="s">
        <v>237</v>
      </c>
      <c r="E34" s="43"/>
      <c r="F34" s="43"/>
      <c r="G34" s="43"/>
      <c r="H34" s="43"/>
      <c r="I34" s="43"/>
      <c r="J34" s="23"/>
      <c r="K34" s="23"/>
    </row>
    <row r="35" spans="1:11" ht="14.5" x14ac:dyDescent="0.35">
      <c r="A35" s="24"/>
      <c r="B35" s="51"/>
      <c r="C35" s="43"/>
      <c r="D35" s="43"/>
      <c r="E35" s="43"/>
      <c r="F35" s="43"/>
      <c r="G35" s="43"/>
      <c r="H35" s="43"/>
      <c r="I35" s="43"/>
      <c r="J35" s="23"/>
      <c r="K35" s="23"/>
    </row>
  </sheetData>
  <mergeCells count="6">
    <mergeCell ref="E20:H20"/>
    <mergeCell ref="C6:I8"/>
    <mergeCell ref="E12:H12"/>
    <mergeCell ref="E14:H14"/>
    <mergeCell ref="E16:H16"/>
    <mergeCell ref="E18:H18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7C90-FBE6-488A-BC57-7364E5F73D4E}">
  <sheetPr>
    <tabColor theme="8" tint="0.39997558519241921"/>
  </sheetPr>
  <dimension ref="A1:M39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0.1796875" customWidth="1"/>
    <col min="5" max="5" width="15.453125" customWidth="1"/>
    <col min="6" max="8" width="10.453125" customWidth="1"/>
  </cols>
  <sheetData>
    <row r="1" spans="1:12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26" x14ac:dyDescent="0.6">
      <c r="A4" s="29" t="str">
        <f>Contents!D19</f>
        <v>3.4 Security of Supply Modelling</v>
      </c>
      <c r="B4" s="29"/>
      <c r="C4" s="29"/>
      <c r="D4" s="29"/>
      <c r="E4" s="29"/>
      <c r="F4" s="29"/>
      <c r="G4" s="29"/>
      <c r="H4" s="29"/>
      <c r="I4" s="29"/>
      <c r="J4" s="29"/>
    </row>
    <row r="6" spans="1:12" x14ac:dyDescent="0.35">
      <c r="F6" s="7" t="s">
        <v>26</v>
      </c>
      <c r="G6" s="85" t="s">
        <v>27</v>
      </c>
      <c r="H6" s="85"/>
    </row>
    <row r="7" spans="1:12" x14ac:dyDescent="0.35">
      <c r="F7" s="11" t="s">
        <v>28</v>
      </c>
      <c r="G7" s="11" t="s">
        <v>29</v>
      </c>
      <c r="H7" s="11" t="s">
        <v>30</v>
      </c>
    </row>
    <row r="8" spans="1:12" x14ac:dyDescent="0.35">
      <c r="L8" s="28"/>
    </row>
    <row r="9" spans="1:12" ht="18.5" x14ac:dyDescent="0.45">
      <c r="A9" s="30"/>
      <c r="B9" s="30" t="s">
        <v>105</v>
      </c>
      <c r="C9" s="31"/>
      <c r="D9" s="30"/>
      <c r="E9" s="30"/>
      <c r="F9" s="30"/>
      <c r="G9" s="30"/>
      <c r="H9" s="30"/>
    </row>
    <row r="10" spans="1:12" x14ac:dyDescent="0.35">
      <c r="B10" s="9"/>
      <c r="C10" s="15"/>
    </row>
    <row r="11" spans="1:12" x14ac:dyDescent="0.35">
      <c r="B11" s="3" t="s">
        <v>71</v>
      </c>
      <c r="C11" s="2"/>
      <c r="D11" s="3"/>
      <c r="E11" s="3"/>
      <c r="F11" s="3"/>
      <c r="G11" s="3"/>
      <c r="H11" s="3"/>
    </row>
    <row r="13" spans="1:12" x14ac:dyDescent="0.35">
      <c r="C13"/>
      <c r="D13" t="s">
        <v>106</v>
      </c>
      <c r="E13" t="s">
        <v>33</v>
      </c>
      <c r="F13" s="13">
        <v>3.7370691099999997</v>
      </c>
      <c r="G13" s="5"/>
      <c r="H13" s="5"/>
    </row>
    <row r="14" spans="1:12" x14ac:dyDescent="0.35">
      <c r="C14"/>
      <c r="D14" t="s">
        <v>246</v>
      </c>
      <c r="E14" t="s">
        <v>33</v>
      </c>
      <c r="F14" s="13">
        <v>0</v>
      </c>
      <c r="G14" s="5"/>
      <c r="H14" s="5"/>
      <c r="J14" s="28"/>
    </row>
    <row r="15" spans="1:12" hidden="1" x14ac:dyDescent="0.35">
      <c r="C15"/>
      <c r="D15" t="s">
        <v>107</v>
      </c>
      <c r="E15" t="s">
        <v>33</v>
      </c>
      <c r="F15" s="13">
        <v>0</v>
      </c>
      <c r="G15" s="5"/>
      <c r="H15" s="5"/>
      <c r="J15" s="28" t="s">
        <v>295</v>
      </c>
    </row>
    <row r="16" spans="1:12" x14ac:dyDescent="0.35">
      <c r="D16" s="8" t="s">
        <v>108</v>
      </c>
      <c r="E16" s="8" t="s">
        <v>33</v>
      </c>
      <c r="F16" s="6">
        <f>SUM(F13:F15)</f>
        <v>3.7370691099999997</v>
      </c>
      <c r="G16" s="6">
        <f>SUM(G13:G15)</f>
        <v>0</v>
      </c>
      <c r="H16" s="6">
        <f>SUM(H13:H15)</f>
        <v>0</v>
      </c>
    </row>
    <row r="17" spans="2:10" x14ac:dyDescent="0.35">
      <c r="F17" s="17"/>
      <c r="G17" s="17"/>
      <c r="H17" s="17"/>
    </row>
    <row r="18" spans="2:10" x14ac:dyDescent="0.35">
      <c r="B18" s="3" t="s">
        <v>79</v>
      </c>
      <c r="C18" s="2"/>
      <c r="D18" s="3"/>
      <c r="E18" s="3"/>
      <c r="F18" s="3"/>
      <c r="G18" s="3"/>
      <c r="H18" s="3"/>
    </row>
    <row r="20" spans="2:10" x14ac:dyDescent="0.35">
      <c r="C20"/>
      <c r="D20" t="s">
        <v>106</v>
      </c>
      <c r="E20" t="s">
        <v>52</v>
      </c>
      <c r="F20" s="13">
        <v>36.324300000000001</v>
      </c>
      <c r="G20" s="5"/>
      <c r="H20" s="5"/>
    </row>
    <row r="21" spans="2:10" x14ac:dyDescent="0.35">
      <c r="C21"/>
      <c r="D21" t="s">
        <v>246</v>
      </c>
      <c r="E21" t="s">
        <v>52</v>
      </c>
      <c r="F21" s="13">
        <v>0</v>
      </c>
      <c r="G21" s="5"/>
      <c r="H21" s="5"/>
      <c r="J21" s="28"/>
    </row>
    <row r="22" spans="2:10" hidden="1" x14ac:dyDescent="0.35">
      <c r="C22"/>
      <c r="D22" t="s">
        <v>107</v>
      </c>
      <c r="E22" t="s">
        <v>52</v>
      </c>
      <c r="F22" s="13">
        <v>0</v>
      </c>
      <c r="G22" s="5"/>
      <c r="H22" s="5"/>
      <c r="J22" s="28" t="s">
        <v>295</v>
      </c>
    </row>
    <row r="23" spans="2:10" x14ac:dyDescent="0.35">
      <c r="D23" s="8" t="s">
        <v>109</v>
      </c>
      <c r="E23" s="8" t="s">
        <v>52</v>
      </c>
      <c r="F23" s="6">
        <f>SUM(F20:F22)</f>
        <v>36.324300000000001</v>
      </c>
      <c r="G23" s="6">
        <f>SUM(G20:G22)</f>
        <v>0</v>
      </c>
      <c r="H23" s="6">
        <f>SUM(H20:H22)</f>
        <v>0</v>
      </c>
    </row>
    <row r="24" spans="2:10" x14ac:dyDescent="0.35">
      <c r="F24" s="17"/>
      <c r="G24" s="17"/>
      <c r="H24" s="17"/>
    </row>
    <row r="25" spans="2:10" x14ac:dyDescent="0.35">
      <c r="B25" s="3" t="s">
        <v>81</v>
      </c>
      <c r="C25" s="2"/>
      <c r="D25" s="3"/>
      <c r="E25" s="3"/>
      <c r="F25" s="3"/>
      <c r="G25" s="3"/>
      <c r="H25" s="3"/>
    </row>
    <row r="26" spans="2:10" x14ac:dyDescent="0.35">
      <c r="F26" s="17"/>
      <c r="G26" s="17"/>
      <c r="H26" s="17"/>
    </row>
    <row r="27" spans="2:10" x14ac:dyDescent="0.35">
      <c r="C27" s="8" t="s">
        <v>61</v>
      </c>
      <c r="D27" s="8" t="s">
        <v>62</v>
      </c>
      <c r="F27" s="17"/>
      <c r="G27" s="17"/>
      <c r="H27" s="17"/>
    </row>
    <row r="28" spans="2:10" x14ac:dyDescent="0.35">
      <c r="C28" s="5"/>
      <c r="D28" s="5"/>
      <c r="E28" t="s">
        <v>33</v>
      </c>
      <c r="F28" s="5"/>
      <c r="G28" s="5"/>
      <c r="H28" s="5"/>
    </row>
    <row r="29" spans="2:10" x14ac:dyDescent="0.35">
      <c r="C29" s="5"/>
      <c r="D29" s="5"/>
      <c r="E29" t="s">
        <v>33</v>
      </c>
      <c r="F29" s="5"/>
      <c r="G29" s="5"/>
      <c r="H29" s="5"/>
    </row>
    <row r="30" spans="2:10" x14ac:dyDescent="0.35">
      <c r="D30" s="8" t="s">
        <v>110</v>
      </c>
      <c r="E30" s="8" t="s">
        <v>33</v>
      </c>
      <c r="F30" s="6">
        <f>SUM(F28:F29)</f>
        <v>0</v>
      </c>
      <c r="G30" s="6">
        <f>SUM(G28:G29)</f>
        <v>0</v>
      </c>
      <c r="H30" s="6">
        <f>SUM(H28:H29)</f>
        <v>0</v>
      </c>
    </row>
    <row r="31" spans="2:10" x14ac:dyDescent="0.35">
      <c r="F31" s="17"/>
      <c r="G31" s="17"/>
      <c r="H31" s="17"/>
    </row>
    <row r="32" spans="2:10" x14ac:dyDescent="0.35">
      <c r="B32" s="3" t="s">
        <v>83</v>
      </c>
      <c r="C32" s="2"/>
      <c r="D32" s="3"/>
      <c r="E32" s="3"/>
      <c r="F32" s="3"/>
      <c r="G32" s="3"/>
      <c r="H32" s="3"/>
    </row>
    <row r="33" spans="4:13" x14ac:dyDescent="0.35">
      <c r="F33" s="17"/>
      <c r="G33" s="17"/>
      <c r="H33" s="17"/>
      <c r="J33" s="9"/>
      <c r="K33" s="9"/>
      <c r="L33" s="9"/>
      <c r="M33" s="9"/>
    </row>
    <row r="34" spans="4:13" x14ac:dyDescent="0.35">
      <c r="D34" t="s">
        <v>71</v>
      </c>
      <c r="E34" t="s">
        <v>33</v>
      </c>
      <c r="F34" s="1">
        <f>F16</f>
        <v>3.7370691099999997</v>
      </c>
      <c r="G34" s="1">
        <f>G16</f>
        <v>0</v>
      </c>
      <c r="H34" s="1">
        <f>H16</f>
        <v>0</v>
      </c>
      <c r="J34" s="9"/>
      <c r="K34" s="9"/>
      <c r="L34" s="9"/>
      <c r="M34" s="9"/>
    </row>
    <row r="35" spans="4:13" x14ac:dyDescent="0.35">
      <c r="D35" t="s">
        <v>81</v>
      </c>
      <c r="E35" t="s">
        <v>33</v>
      </c>
      <c r="F35" s="1">
        <f>F30</f>
        <v>0</v>
      </c>
      <c r="G35" s="1">
        <f t="shared" ref="G35:H35" si="0">G30</f>
        <v>0</v>
      </c>
      <c r="H35" s="1">
        <f t="shared" si="0"/>
        <v>0</v>
      </c>
    </row>
    <row r="36" spans="4:13" x14ac:dyDescent="0.35">
      <c r="D36" s="8" t="s">
        <v>84</v>
      </c>
      <c r="E36" s="8" t="s">
        <v>33</v>
      </c>
      <c r="F36" s="6">
        <f>SUM(F34:F35)</f>
        <v>3.7370691099999997</v>
      </c>
      <c r="G36" s="6">
        <f t="shared" ref="G36:H36" si="1">SUM(G34:G35)</f>
        <v>0</v>
      </c>
      <c r="H36" s="6">
        <f t="shared" si="1"/>
        <v>0</v>
      </c>
    </row>
    <row r="37" spans="4:13" x14ac:dyDescent="0.35">
      <c r="F37" s="17"/>
      <c r="G37" s="17"/>
      <c r="H37" s="17"/>
      <c r="J37" s="9"/>
      <c r="K37" s="9"/>
      <c r="L37" s="9"/>
      <c r="M37" s="9"/>
    </row>
    <row r="38" spans="4:13" x14ac:dyDescent="0.35">
      <c r="D38" t="s">
        <v>79</v>
      </c>
      <c r="E38" t="s">
        <v>52</v>
      </c>
      <c r="F38" s="1">
        <f>F23</f>
        <v>36.324300000000001</v>
      </c>
      <c r="G38" s="1">
        <f>G23</f>
        <v>0</v>
      </c>
      <c r="H38" s="1">
        <f>H23</f>
        <v>0</v>
      </c>
    </row>
    <row r="39" spans="4:13" x14ac:dyDescent="0.35">
      <c r="D39" s="8" t="s">
        <v>85</v>
      </c>
      <c r="E39" s="8" t="s">
        <v>52</v>
      </c>
      <c r="F39" s="6">
        <f>SUM(F38)</f>
        <v>36.324300000000001</v>
      </c>
      <c r="G39" s="6">
        <f t="shared" ref="G39:H39" si="2">SUM(G38)</f>
        <v>0</v>
      </c>
      <c r="H39" s="6">
        <f t="shared" si="2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E950-ACE4-4203-B520-19799BF1F9DF}">
  <sheetPr>
    <tabColor theme="8" tint="0.39997558519241921"/>
  </sheetPr>
  <dimension ref="A1:M40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93.179687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Contents!D20</f>
        <v>3.5 Energy System Resilience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111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244</v>
      </c>
      <c r="E13" t="s">
        <v>33</v>
      </c>
      <c r="F13" s="13">
        <v>3.7010719399999989</v>
      </c>
      <c r="G13" s="5"/>
      <c r="H13" s="5"/>
    </row>
    <row r="14" spans="1:10" x14ac:dyDescent="0.35">
      <c r="D14" t="s">
        <v>112</v>
      </c>
      <c r="E14" t="s">
        <v>33</v>
      </c>
      <c r="F14" s="13">
        <v>2.3812280700000001</v>
      </c>
      <c r="G14" s="5"/>
      <c r="H14" s="5"/>
    </row>
    <row r="15" spans="1:10" x14ac:dyDescent="0.35">
      <c r="D15" t="s">
        <v>113</v>
      </c>
      <c r="E15" t="s">
        <v>33</v>
      </c>
      <c r="F15" s="13">
        <v>2.1393416399999996</v>
      </c>
      <c r="G15" s="5"/>
      <c r="H15" s="5"/>
    </row>
    <row r="16" spans="1:10" x14ac:dyDescent="0.35">
      <c r="D16" t="s">
        <v>114</v>
      </c>
      <c r="E16" t="s">
        <v>33</v>
      </c>
      <c r="F16" s="13">
        <v>1.05073726</v>
      </c>
      <c r="G16" s="5"/>
      <c r="H16" s="5"/>
    </row>
    <row r="17" spans="2:8" x14ac:dyDescent="0.35">
      <c r="D17" s="8" t="s">
        <v>115</v>
      </c>
      <c r="E17" s="8" t="s">
        <v>33</v>
      </c>
      <c r="F17" s="6">
        <f>SUM(F13:F16)</f>
        <v>9.2723789099999987</v>
      </c>
      <c r="G17" s="6">
        <f>SUM(G13:G16)</f>
        <v>0</v>
      </c>
      <c r="H17" s="6">
        <f>SUM(H13:H16)</f>
        <v>0</v>
      </c>
    </row>
    <row r="18" spans="2:8" x14ac:dyDescent="0.35">
      <c r="F18" s="17"/>
      <c r="G18" s="17"/>
      <c r="H18" s="17"/>
    </row>
    <row r="19" spans="2:8" x14ac:dyDescent="0.35">
      <c r="B19" s="3" t="s">
        <v>79</v>
      </c>
      <c r="C19" s="2"/>
      <c r="D19" s="3"/>
      <c r="E19" s="3"/>
      <c r="F19" s="3"/>
      <c r="G19" s="3"/>
      <c r="H19" s="3"/>
    </row>
    <row r="20" spans="2:8" x14ac:dyDescent="0.35">
      <c r="F20" s="17"/>
      <c r="G20" s="17"/>
      <c r="H20" s="17"/>
    </row>
    <row r="21" spans="2:8" x14ac:dyDescent="0.35">
      <c r="D21" t="s">
        <v>244</v>
      </c>
      <c r="E21" t="s">
        <v>52</v>
      </c>
      <c r="F21" s="13">
        <v>42</v>
      </c>
      <c r="G21" s="5"/>
      <c r="H21" s="5"/>
    </row>
    <row r="22" spans="2:8" x14ac:dyDescent="0.35">
      <c r="D22" t="s">
        <v>112</v>
      </c>
      <c r="E22" t="s">
        <v>52</v>
      </c>
      <c r="F22" s="13">
        <v>26.864899999999999</v>
      </c>
      <c r="G22" s="5"/>
      <c r="H22" s="5"/>
    </row>
    <row r="23" spans="2:8" x14ac:dyDescent="0.35">
      <c r="D23" t="s">
        <v>113</v>
      </c>
      <c r="E23" t="s">
        <v>52</v>
      </c>
      <c r="F23" s="13">
        <v>21.8919</v>
      </c>
      <c r="G23" s="5"/>
      <c r="H23" s="5"/>
    </row>
    <row r="24" spans="2:8" x14ac:dyDescent="0.35">
      <c r="D24" t="s">
        <v>114</v>
      </c>
      <c r="E24" t="s">
        <v>52</v>
      </c>
      <c r="F24" s="13">
        <v>2</v>
      </c>
      <c r="G24" s="5"/>
      <c r="H24" s="5"/>
    </row>
    <row r="25" spans="2:8" x14ac:dyDescent="0.35">
      <c r="D25" s="8" t="s">
        <v>116</v>
      </c>
      <c r="E25" s="8" t="s">
        <v>52</v>
      </c>
      <c r="F25" s="6">
        <f>SUM(F21:F24)</f>
        <v>92.756799999999998</v>
      </c>
      <c r="G25" s="6">
        <f>SUM(G21:G24)</f>
        <v>0</v>
      </c>
      <c r="H25" s="6">
        <f>SUM(H21:H24)</f>
        <v>0</v>
      </c>
    </row>
    <row r="26" spans="2:8" x14ac:dyDescent="0.35">
      <c r="F26" s="17"/>
      <c r="G26" s="17"/>
      <c r="H26" s="17"/>
    </row>
    <row r="27" spans="2:8" x14ac:dyDescent="0.35">
      <c r="B27" s="3" t="s">
        <v>81</v>
      </c>
      <c r="C27" s="2"/>
      <c r="D27" s="3"/>
      <c r="E27" s="3"/>
      <c r="F27" s="3"/>
      <c r="G27" s="3"/>
      <c r="H27" s="3"/>
    </row>
    <row r="28" spans="2:8" x14ac:dyDescent="0.35">
      <c r="B28" s="33"/>
      <c r="C28" s="34"/>
      <c r="D28" s="33"/>
      <c r="E28" s="33"/>
      <c r="F28" s="33"/>
      <c r="G28" s="33"/>
      <c r="H28" s="33"/>
    </row>
    <row r="29" spans="2:8" x14ac:dyDescent="0.35">
      <c r="C29" s="8" t="s">
        <v>61</v>
      </c>
      <c r="D29" s="8" t="s">
        <v>62</v>
      </c>
      <c r="F29" s="17"/>
      <c r="G29" s="17"/>
      <c r="H29" s="17"/>
    </row>
    <row r="30" spans="2:8" x14ac:dyDescent="0.35">
      <c r="C30" s="72">
        <v>510</v>
      </c>
      <c r="D30" s="5" t="s">
        <v>261</v>
      </c>
      <c r="E30" t="s">
        <v>33</v>
      </c>
      <c r="F30" s="13">
        <v>2.2254526999999995</v>
      </c>
      <c r="G30" s="5"/>
      <c r="H30" s="5"/>
    </row>
    <row r="31" spans="2:8" x14ac:dyDescent="0.35">
      <c r="D31" s="8" t="s">
        <v>117</v>
      </c>
      <c r="E31" s="8" t="s">
        <v>33</v>
      </c>
      <c r="F31" s="6">
        <f>SUM(F30:F30)</f>
        <v>2.2254526999999995</v>
      </c>
      <c r="G31" s="6">
        <f>SUM(G30:G30)</f>
        <v>0</v>
      </c>
      <c r="H31" s="6">
        <f>SUM(H30:H30)</f>
        <v>0</v>
      </c>
    </row>
    <row r="32" spans="2:8" x14ac:dyDescent="0.35">
      <c r="F32" s="17"/>
      <c r="G32" s="17"/>
      <c r="H32" s="17"/>
    </row>
    <row r="33" spans="2:13" x14ac:dyDescent="0.35">
      <c r="B33" s="3" t="s">
        <v>83</v>
      </c>
      <c r="C33" s="2"/>
      <c r="D33" s="3"/>
      <c r="E33" s="3"/>
      <c r="F33" s="3"/>
      <c r="G33" s="3"/>
      <c r="H33" s="3"/>
    </row>
    <row r="34" spans="2:13" x14ac:dyDescent="0.35">
      <c r="F34" s="17"/>
      <c r="G34" s="17"/>
      <c r="H34" s="17"/>
      <c r="J34" s="9"/>
      <c r="K34" s="9"/>
      <c r="L34" s="9"/>
      <c r="M34" s="9"/>
    </row>
    <row r="35" spans="2:13" x14ac:dyDescent="0.35">
      <c r="D35" t="s">
        <v>71</v>
      </c>
      <c r="E35" t="s">
        <v>33</v>
      </c>
      <c r="F35" s="1">
        <f>F17</f>
        <v>9.2723789099999987</v>
      </c>
      <c r="G35" s="1">
        <f>G17</f>
        <v>0</v>
      </c>
      <c r="H35" s="1">
        <f>H17</f>
        <v>0</v>
      </c>
      <c r="J35" s="9"/>
      <c r="K35" s="9"/>
      <c r="L35" s="9"/>
      <c r="M35" s="9"/>
    </row>
    <row r="36" spans="2:13" x14ac:dyDescent="0.35">
      <c r="D36" t="s">
        <v>81</v>
      </c>
      <c r="E36" t="s">
        <v>33</v>
      </c>
      <c r="F36" s="1">
        <f>F31</f>
        <v>2.2254526999999995</v>
      </c>
      <c r="G36" s="1">
        <f t="shared" ref="G36:H36" si="0">G31</f>
        <v>0</v>
      </c>
      <c r="H36" s="1">
        <f t="shared" si="0"/>
        <v>0</v>
      </c>
    </row>
    <row r="37" spans="2:13" x14ac:dyDescent="0.35">
      <c r="D37" s="8" t="s">
        <v>84</v>
      </c>
      <c r="E37" s="8" t="s">
        <v>33</v>
      </c>
      <c r="F37" s="6">
        <f>SUM(F35:F36)</f>
        <v>11.497831609999999</v>
      </c>
      <c r="G37" s="6">
        <f t="shared" ref="G37:H37" si="1">SUM(G35:G36)</f>
        <v>0</v>
      </c>
      <c r="H37" s="6">
        <f t="shared" si="1"/>
        <v>0</v>
      </c>
    </row>
    <row r="38" spans="2:13" x14ac:dyDescent="0.35">
      <c r="F38" s="17"/>
      <c r="G38" s="17"/>
      <c r="H38" s="17"/>
      <c r="J38" s="9"/>
      <c r="K38" s="9"/>
      <c r="L38" s="9"/>
      <c r="M38" s="9"/>
    </row>
    <row r="39" spans="2:13" x14ac:dyDescent="0.35">
      <c r="D39" t="s">
        <v>79</v>
      </c>
      <c r="E39" t="s">
        <v>52</v>
      </c>
      <c r="F39" s="1">
        <f>F25</f>
        <v>92.756799999999998</v>
      </c>
      <c r="G39" s="1">
        <f>G25</f>
        <v>0</v>
      </c>
      <c r="H39" s="1">
        <f>H25</f>
        <v>0</v>
      </c>
    </row>
    <row r="40" spans="2:13" x14ac:dyDescent="0.35">
      <c r="D40" s="8" t="s">
        <v>85</v>
      </c>
      <c r="E40" s="8" t="s">
        <v>52</v>
      </c>
      <c r="F40" s="6">
        <f>SUM(F39)</f>
        <v>92.756799999999998</v>
      </c>
      <c r="G40" s="6">
        <f t="shared" ref="G40:H40" si="2">SUM(G39)</f>
        <v>0</v>
      </c>
      <c r="H40" s="6">
        <f t="shared" si="2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19A5-1288-438F-9C76-DD223A4EBB8E}">
  <sheetPr>
    <tabColor theme="8" tint="0.39997558519241921"/>
  </sheetPr>
  <dimension ref="A1:M64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77.81640625" customWidth="1"/>
    <col min="5" max="5" width="15.453125" customWidth="1"/>
    <col min="6" max="8" width="10.453125" customWidth="1"/>
  </cols>
  <sheetData>
    <row r="1" spans="1:11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  <c r="K1" s="4"/>
    </row>
    <row r="2" spans="1:11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  <c r="K2" s="4"/>
    </row>
    <row r="3" spans="1:11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  <c r="K3" s="4"/>
    </row>
    <row r="4" spans="1:11" ht="26" x14ac:dyDescent="0.6">
      <c r="A4" s="29" t="str">
        <f>Contents!D21</f>
        <v>3.6 System Operations</v>
      </c>
      <c r="B4" s="29"/>
      <c r="C4" s="29"/>
      <c r="D4" s="29"/>
      <c r="E4" s="29"/>
      <c r="F4" s="29"/>
      <c r="G4" s="29"/>
      <c r="H4" s="29"/>
      <c r="I4" s="29"/>
      <c r="J4" s="29"/>
      <c r="K4" s="4"/>
    </row>
    <row r="6" spans="1:11" x14ac:dyDescent="0.35">
      <c r="F6" s="7" t="s">
        <v>26</v>
      </c>
      <c r="G6" s="85" t="s">
        <v>27</v>
      </c>
      <c r="H6" s="85"/>
    </row>
    <row r="7" spans="1:11" x14ac:dyDescent="0.35">
      <c r="F7" s="11" t="s">
        <v>28</v>
      </c>
      <c r="G7" s="11" t="s">
        <v>29</v>
      </c>
      <c r="H7" s="11" t="s">
        <v>30</v>
      </c>
    </row>
    <row r="9" spans="1:11" ht="18.5" x14ac:dyDescent="0.45">
      <c r="A9" s="30"/>
      <c r="B9" s="30" t="s">
        <v>118</v>
      </c>
      <c r="C9" s="31"/>
      <c r="D9" s="30"/>
      <c r="E9" s="30"/>
      <c r="F9" s="30"/>
      <c r="G9" s="30"/>
      <c r="H9" s="30"/>
    </row>
    <row r="10" spans="1:11" x14ac:dyDescent="0.35">
      <c r="B10" s="9"/>
      <c r="C10" s="15"/>
    </row>
    <row r="11" spans="1:11" x14ac:dyDescent="0.35">
      <c r="B11" s="3" t="s">
        <v>71</v>
      </c>
      <c r="C11" s="2"/>
      <c r="D11" s="3"/>
      <c r="E11" s="3"/>
      <c r="F11" s="3"/>
      <c r="G11" s="3"/>
      <c r="H11" s="3"/>
    </row>
    <row r="13" spans="1:11" x14ac:dyDescent="0.35">
      <c r="D13" t="s">
        <v>119</v>
      </c>
      <c r="E13" t="s">
        <v>33</v>
      </c>
      <c r="F13" s="13">
        <v>5.9500809000000006</v>
      </c>
      <c r="G13" s="5"/>
      <c r="H13" s="5"/>
      <c r="J13" s="17"/>
    </row>
    <row r="14" spans="1:11" x14ac:dyDescent="0.35">
      <c r="D14" t="s">
        <v>120</v>
      </c>
      <c r="E14" t="s">
        <v>33</v>
      </c>
      <c r="F14" s="13">
        <v>2.0603744400000004</v>
      </c>
      <c r="G14" s="5"/>
      <c r="H14" s="5"/>
      <c r="J14" s="17"/>
    </row>
    <row r="15" spans="1:11" x14ac:dyDescent="0.35">
      <c r="D15" t="s">
        <v>121</v>
      </c>
      <c r="E15" t="s">
        <v>33</v>
      </c>
      <c r="F15" s="13">
        <v>-0.68709546999999993</v>
      </c>
      <c r="G15" s="5"/>
      <c r="H15" s="5"/>
      <c r="J15" s="17"/>
    </row>
    <row r="16" spans="1:11" x14ac:dyDescent="0.35">
      <c r="D16" t="s">
        <v>122</v>
      </c>
      <c r="E16" t="s">
        <v>33</v>
      </c>
      <c r="F16" s="13">
        <v>18.23284095</v>
      </c>
      <c r="G16" s="5"/>
      <c r="H16" s="5"/>
      <c r="J16" s="17"/>
    </row>
    <row r="17" spans="2:10" x14ac:dyDescent="0.35">
      <c r="D17" t="s">
        <v>123</v>
      </c>
      <c r="E17" t="s">
        <v>33</v>
      </c>
      <c r="F17" s="13">
        <v>2.6518677500000001</v>
      </c>
      <c r="G17" s="5"/>
      <c r="H17" s="5"/>
      <c r="J17" s="17"/>
    </row>
    <row r="18" spans="2:10" x14ac:dyDescent="0.35">
      <c r="D18" t="s">
        <v>124</v>
      </c>
      <c r="E18" t="s">
        <v>33</v>
      </c>
      <c r="F18" s="13">
        <v>9.4490213199999999</v>
      </c>
      <c r="G18" s="5"/>
      <c r="H18" s="5"/>
      <c r="J18" s="17"/>
    </row>
    <row r="19" spans="2:10" x14ac:dyDescent="0.35">
      <c r="D19" t="s">
        <v>125</v>
      </c>
      <c r="E19" t="s">
        <v>33</v>
      </c>
      <c r="F19" s="13">
        <v>5.0651493699999994</v>
      </c>
      <c r="G19" s="5"/>
      <c r="H19" s="5"/>
      <c r="J19" s="17"/>
    </row>
    <row r="20" spans="2:10" x14ac:dyDescent="0.35">
      <c r="D20" t="s">
        <v>126</v>
      </c>
      <c r="E20" t="s">
        <v>33</v>
      </c>
      <c r="F20" s="13">
        <v>9.5173037399999991</v>
      </c>
      <c r="G20" s="5"/>
      <c r="H20" s="5"/>
      <c r="J20" s="17"/>
    </row>
    <row r="21" spans="2:10" x14ac:dyDescent="0.35">
      <c r="D21" s="8" t="s">
        <v>127</v>
      </c>
      <c r="E21" s="8" t="s">
        <v>33</v>
      </c>
      <c r="F21" s="6">
        <f>SUM(F13:F20)</f>
        <v>52.239542999999998</v>
      </c>
      <c r="G21" s="6">
        <f t="shared" ref="G21:H21" si="0">SUM(G13:G20)</f>
        <v>0</v>
      </c>
      <c r="H21" s="6">
        <f t="shared" si="0"/>
        <v>0</v>
      </c>
    </row>
    <row r="22" spans="2:10" x14ac:dyDescent="0.35">
      <c r="F22" s="17"/>
      <c r="G22" s="17"/>
      <c r="H22" s="17"/>
    </row>
    <row r="23" spans="2:10" x14ac:dyDescent="0.35">
      <c r="B23" s="3" t="s">
        <v>79</v>
      </c>
      <c r="C23" s="2"/>
      <c r="D23" s="3"/>
      <c r="E23" s="3"/>
      <c r="F23" s="32"/>
      <c r="G23" s="32"/>
      <c r="H23" s="32"/>
    </row>
    <row r="24" spans="2:10" x14ac:dyDescent="0.35">
      <c r="F24" s="17"/>
      <c r="G24" s="17"/>
      <c r="H24" s="17"/>
    </row>
    <row r="25" spans="2:10" x14ac:dyDescent="0.35">
      <c r="D25" t="s">
        <v>119</v>
      </c>
      <c r="E25" t="s">
        <v>52</v>
      </c>
      <c r="F25" s="13">
        <v>50.705399999999997</v>
      </c>
      <c r="G25" s="5"/>
      <c r="H25" s="5"/>
      <c r="J25" s="17"/>
    </row>
    <row r="26" spans="2:10" x14ac:dyDescent="0.35">
      <c r="D26" t="s">
        <v>120</v>
      </c>
      <c r="E26" t="s">
        <v>52</v>
      </c>
      <c r="F26" s="13">
        <v>24.864899999999999</v>
      </c>
      <c r="G26" s="5"/>
      <c r="H26" s="5"/>
      <c r="J26" s="17"/>
    </row>
    <row r="27" spans="2:10" x14ac:dyDescent="0.35">
      <c r="D27" t="s">
        <v>121</v>
      </c>
      <c r="E27" t="s">
        <v>52</v>
      </c>
      <c r="F27" s="13">
        <v>34.018900000000002</v>
      </c>
      <c r="G27" s="5"/>
      <c r="H27" s="5"/>
      <c r="J27" s="17"/>
    </row>
    <row r="28" spans="2:10" x14ac:dyDescent="0.35">
      <c r="D28" t="s">
        <v>122</v>
      </c>
      <c r="E28" t="s">
        <v>52</v>
      </c>
      <c r="F28" s="13">
        <v>125.25670000000001</v>
      </c>
      <c r="G28" s="5"/>
      <c r="H28" s="5"/>
      <c r="J28" s="17"/>
    </row>
    <row r="29" spans="2:10" x14ac:dyDescent="0.35">
      <c r="D29" t="s">
        <v>123</v>
      </c>
      <c r="E29" t="s">
        <v>52</v>
      </c>
      <c r="F29" s="13">
        <v>23</v>
      </c>
      <c r="G29" s="5"/>
      <c r="H29" s="5"/>
      <c r="J29" s="17"/>
    </row>
    <row r="30" spans="2:10" x14ac:dyDescent="0.35">
      <c r="D30" t="s">
        <v>124</v>
      </c>
      <c r="E30" t="s">
        <v>52</v>
      </c>
      <c r="F30" s="13">
        <v>103.05399999999999</v>
      </c>
      <c r="G30" s="5"/>
      <c r="H30" s="5"/>
      <c r="J30" s="17"/>
    </row>
    <row r="31" spans="2:10" x14ac:dyDescent="0.35">
      <c r="D31" t="s">
        <v>125</v>
      </c>
      <c r="E31" t="s">
        <v>52</v>
      </c>
      <c r="F31" s="13">
        <v>87.71629999999999</v>
      </c>
      <c r="G31" s="5"/>
      <c r="H31" s="5"/>
      <c r="J31" s="17"/>
    </row>
    <row r="32" spans="2:10" x14ac:dyDescent="0.35">
      <c r="D32" t="s">
        <v>126</v>
      </c>
      <c r="E32" t="s">
        <v>52</v>
      </c>
      <c r="F32" s="13">
        <v>6</v>
      </c>
      <c r="G32" s="5"/>
      <c r="H32" s="5"/>
      <c r="J32" s="17"/>
    </row>
    <row r="33" spans="2:10" x14ac:dyDescent="0.35">
      <c r="D33" s="8" t="s">
        <v>128</v>
      </c>
      <c r="E33" s="8" t="s">
        <v>52</v>
      </c>
      <c r="F33" s="6">
        <f>SUM(F25:F32)</f>
        <v>454.61619999999999</v>
      </c>
      <c r="G33" s="6">
        <f t="shared" ref="G33:H33" si="1">SUM(G25:G32)</f>
        <v>0</v>
      </c>
      <c r="H33" s="6">
        <f t="shared" si="1"/>
        <v>0</v>
      </c>
    </row>
    <row r="34" spans="2:10" x14ac:dyDescent="0.35">
      <c r="F34" s="17"/>
      <c r="G34" s="17"/>
      <c r="H34" s="17"/>
    </row>
    <row r="35" spans="2:10" x14ac:dyDescent="0.35">
      <c r="B35" s="3" t="s">
        <v>81</v>
      </c>
      <c r="C35" s="2"/>
      <c r="D35" s="3"/>
      <c r="E35" s="3"/>
      <c r="F35" s="32"/>
      <c r="G35" s="32"/>
      <c r="H35" s="32"/>
    </row>
    <row r="36" spans="2:10" x14ac:dyDescent="0.35">
      <c r="F36" s="17"/>
      <c r="G36" s="17"/>
      <c r="H36" s="17"/>
    </row>
    <row r="37" spans="2:10" x14ac:dyDescent="0.35">
      <c r="C37" s="8" t="s">
        <v>61</v>
      </c>
      <c r="D37" s="8" t="s">
        <v>62</v>
      </c>
      <c r="F37" s="17"/>
      <c r="G37" s="17"/>
      <c r="H37" s="17"/>
    </row>
    <row r="38" spans="2:10" x14ac:dyDescent="0.35">
      <c r="C38" s="72">
        <v>110</v>
      </c>
      <c r="D38" s="5" t="s">
        <v>262</v>
      </c>
      <c r="E38" t="s">
        <v>33</v>
      </c>
      <c r="F38" s="13">
        <v>11.552147250000001</v>
      </c>
      <c r="G38" s="5"/>
      <c r="H38" s="5"/>
      <c r="J38" s="17"/>
    </row>
    <row r="39" spans="2:10" x14ac:dyDescent="0.35">
      <c r="C39" s="72">
        <v>120</v>
      </c>
      <c r="D39" s="5" t="s">
        <v>63</v>
      </c>
      <c r="E39" t="s">
        <v>33</v>
      </c>
      <c r="F39" s="13">
        <v>2.1637052699999999</v>
      </c>
      <c r="G39" s="5"/>
      <c r="H39" s="5"/>
      <c r="J39" s="17"/>
    </row>
    <row r="40" spans="2:10" x14ac:dyDescent="0.35">
      <c r="C40" s="72">
        <v>130</v>
      </c>
      <c r="D40" s="5" t="s">
        <v>263</v>
      </c>
      <c r="E40" t="s">
        <v>33</v>
      </c>
      <c r="F40" s="13">
        <v>0</v>
      </c>
      <c r="G40" s="5"/>
      <c r="H40" s="5"/>
      <c r="J40" s="17"/>
    </row>
    <row r="41" spans="2:10" x14ac:dyDescent="0.35">
      <c r="C41" s="72">
        <v>140</v>
      </c>
      <c r="D41" s="5" t="s">
        <v>264</v>
      </c>
      <c r="E41" t="s">
        <v>33</v>
      </c>
      <c r="F41" s="13">
        <v>0.48211776000000001</v>
      </c>
      <c r="G41" s="5"/>
      <c r="H41" s="5"/>
      <c r="J41" s="17"/>
    </row>
    <row r="42" spans="2:10" x14ac:dyDescent="0.35">
      <c r="C42" s="72">
        <v>170</v>
      </c>
      <c r="D42" s="5" t="s">
        <v>265</v>
      </c>
      <c r="E42" t="s">
        <v>33</v>
      </c>
      <c r="F42" s="13">
        <v>1.0225643600000001</v>
      </c>
      <c r="G42" s="5"/>
      <c r="H42" s="5"/>
      <c r="J42" s="17"/>
    </row>
    <row r="43" spans="2:10" x14ac:dyDescent="0.35">
      <c r="C43" s="72">
        <v>180</v>
      </c>
      <c r="D43" s="5" t="s">
        <v>266</v>
      </c>
      <c r="E43" t="s">
        <v>33</v>
      </c>
      <c r="F43" s="13">
        <v>26.366766720000001</v>
      </c>
      <c r="G43" s="5"/>
      <c r="H43" s="5"/>
      <c r="J43" s="17"/>
    </row>
    <row r="44" spans="2:10" x14ac:dyDescent="0.35">
      <c r="C44" s="72">
        <v>190</v>
      </c>
      <c r="D44" s="5" t="s">
        <v>267</v>
      </c>
      <c r="E44" t="s">
        <v>33</v>
      </c>
      <c r="F44" s="13">
        <v>0.40465521999999998</v>
      </c>
      <c r="G44" s="5"/>
      <c r="H44" s="5"/>
      <c r="J44" s="17"/>
    </row>
    <row r="45" spans="2:10" x14ac:dyDescent="0.35">
      <c r="C45" s="72">
        <v>200</v>
      </c>
      <c r="D45" s="5" t="s">
        <v>268</v>
      </c>
      <c r="E45" t="s">
        <v>33</v>
      </c>
      <c r="F45" s="13">
        <v>3.7252190000000004E-2</v>
      </c>
      <c r="G45" s="5"/>
      <c r="H45" s="5"/>
      <c r="J45" s="17"/>
    </row>
    <row r="46" spans="2:10" x14ac:dyDescent="0.35">
      <c r="C46" s="72">
        <v>210</v>
      </c>
      <c r="D46" s="5" t="s">
        <v>64</v>
      </c>
      <c r="E46" t="s">
        <v>33</v>
      </c>
      <c r="F46" s="13">
        <v>5.3377216600000024</v>
      </c>
      <c r="G46" s="5"/>
      <c r="H46" s="5"/>
      <c r="J46" s="17"/>
    </row>
    <row r="47" spans="2:10" x14ac:dyDescent="0.35">
      <c r="C47" s="72">
        <v>220</v>
      </c>
      <c r="D47" s="5" t="s">
        <v>269</v>
      </c>
      <c r="E47" t="s">
        <v>33</v>
      </c>
      <c r="F47" s="13">
        <v>4.581606090000002</v>
      </c>
      <c r="G47" s="5"/>
      <c r="H47" s="5"/>
      <c r="J47" s="17"/>
    </row>
    <row r="48" spans="2:10" x14ac:dyDescent="0.35">
      <c r="C48" s="72">
        <v>240</v>
      </c>
      <c r="D48" s="5" t="s">
        <v>270</v>
      </c>
      <c r="E48" t="s">
        <v>33</v>
      </c>
      <c r="F48" s="13">
        <v>3.6395070799999991</v>
      </c>
      <c r="G48" s="5"/>
      <c r="H48" s="5"/>
      <c r="J48" s="17"/>
    </row>
    <row r="49" spans="2:13" x14ac:dyDescent="0.35">
      <c r="C49" s="72">
        <v>260</v>
      </c>
      <c r="D49" s="5" t="s">
        <v>271</v>
      </c>
      <c r="E49" t="s">
        <v>33</v>
      </c>
      <c r="F49" s="13">
        <v>6.2541414499999997</v>
      </c>
      <c r="G49" s="5"/>
      <c r="H49" s="5"/>
      <c r="J49" s="17"/>
    </row>
    <row r="50" spans="2:13" x14ac:dyDescent="0.35">
      <c r="C50" s="72">
        <v>480</v>
      </c>
      <c r="D50" s="5" t="s">
        <v>272</v>
      </c>
      <c r="E50" t="s">
        <v>33</v>
      </c>
      <c r="F50" s="13">
        <v>0.55520970999999986</v>
      </c>
      <c r="G50" s="5"/>
      <c r="H50" s="5"/>
      <c r="J50" s="17"/>
    </row>
    <row r="51" spans="2:13" x14ac:dyDescent="0.35">
      <c r="C51" s="72">
        <v>670</v>
      </c>
      <c r="D51" s="5" t="s">
        <v>273</v>
      </c>
      <c r="E51" t="s">
        <v>33</v>
      </c>
      <c r="F51" s="13">
        <v>3.72528967</v>
      </c>
      <c r="G51" s="5"/>
      <c r="H51" s="5"/>
      <c r="J51" s="17"/>
    </row>
    <row r="52" spans="2:13" x14ac:dyDescent="0.35">
      <c r="C52" s="72">
        <v>720</v>
      </c>
      <c r="D52" s="5" t="s">
        <v>274</v>
      </c>
      <c r="E52" t="s">
        <v>33</v>
      </c>
      <c r="F52" s="13">
        <v>0.75825275999999986</v>
      </c>
      <c r="G52" s="5"/>
      <c r="H52" s="5"/>
      <c r="J52" s="17"/>
    </row>
    <row r="53" spans="2:13" x14ac:dyDescent="0.35">
      <c r="C53" s="72">
        <v>850</v>
      </c>
      <c r="D53" s="5" t="s">
        <v>275</v>
      </c>
      <c r="E53" t="s">
        <v>33</v>
      </c>
      <c r="F53" s="13">
        <v>0.28481458999999998</v>
      </c>
      <c r="G53" s="5"/>
      <c r="H53" s="5"/>
      <c r="J53" s="17"/>
    </row>
    <row r="54" spans="2:13" x14ac:dyDescent="0.35">
      <c r="C54" s="72"/>
      <c r="D54" s="5" t="s">
        <v>276</v>
      </c>
      <c r="E54" t="s">
        <v>33</v>
      </c>
      <c r="F54" s="13">
        <v>3.4841636100000004</v>
      </c>
      <c r="G54" s="5"/>
      <c r="H54" s="5"/>
      <c r="J54" s="17"/>
    </row>
    <row r="55" spans="2:13" x14ac:dyDescent="0.35">
      <c r="D55" s="8" t="s">
        <v>129</v>
      </c>
      <c r="E55" s="8" t="s">
        <v>33</v>
      </c>
      <c r="F55" s="6">
        <f>SUM(F38:F54)</f>
        <v>70.64991538999999</v>
      </c>
      <c r="G55" s="6">
        <f>SUM(G38:G54)</f>
        <v>0</v>
      </c>
      <c r="H55" s="6">
        <f>SUM(H38:H54)</f>
        <v>0</v>
      </c>
    </row>
    <row r="56" spans="2:13" x14ac:dyDescent="0.35">
      <c r="F56" s="17"/>
      <c r="G56" s="17"/>
      <c r="H56" s="17"/>
    </row>
    <row r="57" spans="2:13" x14ac:dyDescent="0.35">
      <c r="B57" s="3" t="s">
        <v>83</v>
      </c>
      <c r="C57" s="2"/>
      <c r="D57" s="3"/>
      <c r="E57" s="3"/>
      <c r="F57" s="3"/>
      <c r="G57" s="3"/>
      <c r="H57" s="3"/>
    </row>
    <row r="58" spans="2:13" x14ac:dyDescent="0.35">
      <c r="F58" s="17"/>
      <c r="G58" s="17"/>
      <c r="H58" s="17"/>
    </row>
    <row r="59" spans="2:13" x14ac:dyDescent="0.35">
      <c r="D59" t="s">
        <v>71</v>
      </c>
      <c r="E59" t="s">
        <v>33</v>
      </c>
      <c r="F59" s="1">
        <f>F21</f>
        <v>52.239542999999998</v>
      </c>
      <c r="G59" s="1">
        <f>G21</f>
        <v>0</v>
      </c>
      <c r="H59" s="1">
        <f>H21</f>
        <v>0</v>
      </c>
      <c r="J59" s="9"/>
      <c r="K59" s="9"/>
      <c r="L59" s="9"/>
      <c r="M59" s="9"/>
    </row>
    <row r="60" spans="2:13" x14ac:dyDescent="0.35">
      <c r="D60" t="s">
        <v>81</v>
      </c>
      <c r="E60" t="s">
        <v>33</v>
      </c>
      <c r="F60" s="1">
        <f>F55</f>
        <v>70.64991538999999</v>
      </c>
      <c r="G60" s="1">
        <f t="shared" ref="G60:H60" si="2">G55</f>
        <v>0</v>
      </c>
      <c r="H60" s="1">
        <f t="shared" si="2"/>
        <v>0</v>
      </c>
      <c r="J60" s="9"/>
      <c r="K60" s="9"/>
      <c r="L60" s="9"/>
      <c r="M60" s="9"/>
    </row>
    <row r="61" spans="2:13" x14ac:dyDescent="0.35">
      <c r="D61" s="8" t="s">
        <v>84</v>
      </c>
      <c r="E61" s="8" t="s">
        <v>33</v>
      </c>
      <c r="F61" s="6">
        <f>SUM(F59:F60)</f>
        <v>122.88945838999999</v>
      </c>
      <c r="G61" s="6">
        <f t="shared" ref="G61:H61" si="3">SUM(G59:G60)</f>
        <v>0</v>
      </c>
      <c r="H61" s="6">
        <f t="shared" si="3"/>
        <v>0</v>
      </c>
    </row>
    <row r="62" spans="2:13" x14ac:dyDescent="0.35">
      <c r="F62" s="17"/>
      <c r="G62" s="17"/>
      <c r="H62" s="17"/>
    </row>
    <row r="63" spans="2:13" x14ac:dyDescent="0.35">
      <c r="D63" t="s">
        <v>79</v>
      </c>
      <c r="E63" t="s">
        <v>52</v>
      </c>
      <c r="F63" s="1">
        <f>F33</f>
        <v>454.61619999999999</v>
      </c>
      <c r="G63" s="1">
        <f>G33</f>
        <v>0</v>
      </c>
      <c r="H63" s="1">
        <f>H33</f>
        <v>0</v>
      </c>
      <c r="J63" s="9"/>
      <c r="K63" s="9"/>
      <c r="L63" s="9"/>
      <c r="M63" s="9"/>
    </row>
    <row r="64" spans="2:13" x14ac:dyDescent="0.35">
      <c r="D64" s="8" t="s">
        <v>85</v>
      </c>
      <c r="E64" s="8" t="s">
        <v>52</v>
      </c>
      <c r="F64" s="6">
        <f>SUM(F63)</f>
        <v>454.61619999999999</v>
      </c>
      <c r="G64" s="6">
        <f t="shared" ref="G64:H64" si="4">SUM(G63)</f>
        <v>0</v>
      </c>
      <c r="H64" s="6">
        <f t="shared" si="4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9198-FB44-4F49-862D-24B2A0E0BB09}">
  <sheetPr>
    <tabColor theme="8" tint="0.39997558519241921"/>
  </sheetPr>
  <dimension ref="A1:M50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Contents!D22</f>
        <v>3.7 Network Operability &amp; Connections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130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131</v>
      </c>
      <c r="E13" t="s">
        <v>33</v>
      </c>
      <c r="F13" s="13">
        <v>0.8990168861288329</v>
      </c>
      <c r="G13" s="5"/>
      <c r="H13" s="5"/>
    </row>
    <row r="14" spans="1:10" x14ac:dyDescent="0.35">
      <c r="D14" t="s">
        <v>132</v>
      </c>
      <c r="E14" t="s">
        <v>33</v>
      </c>
      <c r="F14" s="13">
        <v>26.10697621615568</v>
      </c>
      <c r="G14" s="5"/>
      <c r="H14" s="5"/>
    </row>
    <row r="15" spans="1:10" x14ac:dyDescent="0.35">
      <c r="D15" t="s">
        <v>133</v>
      </c>
      <c r="E15" t="s">
        <v>33</v>
      </c>
      <c r="F15" s="13">
        <v>6.7361801677154896</v>
      </c>
      <c r="G15" s="5"/>
      <c r="H15" s="5"/>
    </row>
    <row r="16" spans="1:10" x14ac:dyDescent="0.35">
      <c r="D16" t="s">
        <v>134</v>
      </c>
      <c r="E16" t="s">
        <v>33</v>
      </c>
      <c r="F16" s="13">
        <v>2.75095862</v>
      </c>
      <c r="G16" s="5"/>
      <c r="H16" s="5"/>
    </row>
    <row r="17" spans="2:8" x14ac:dyDescent="0.35">
      <c r="D17" t="s">
        <v>135</v>
      </c>
      <c r="E17" t="s">
        <v>33</v>
      </c>
      <c r="F17" s="13">
        <v>6.1113335100000006</v>
      </c>
      <c r="G17" s="5"/>
      <c r="H17" s="5"/>
    </row>
    <row r="18" spans="2:8" x14ac:dyDescent="0.35">
      <c r="D18" t="s">
        <v>136</v>
      </c>
      <c r="E18" t="s">
        <v>33</v>
      </c>
      <c r="F18" s="13">
        <v>3.3923026999999992</v>
      </c>
      <c r="G18" s="5"/>
      <c r="H18" s="5"/>
    </row>
    <row r="19" spans="2:8" x14ac:dyDescent="0.35">
      <c r="D19" t="s">
        <v>137</v>
      </c>
      <c r="E19" t="s">
        <v>33</v>
      </c>
      <c r="F19" s="13">
        <v>0.72595783000000003</v>
      </c>
      <c r="G19" s="5"/>
      <c r="H19" s="5"/>
    </row>
    <row r="20" spans="2:8" x14ac:dyDescent="0.35">
      <c r="D20" s="8" t="s">
        <v>138</v>
      </c>
      <c r="E20" s="8" t="s">
        <v>33</v>
      </c>
      <c r="F20" s="6">
        <f>SUM(F13:F19)</f>
        <v>46.722725930000003</v>
      </c>
      <c r="G20" s="6">
        <f t="shared" ref="G20:H20" si="0">SUM(G13:G19)</f>
        <v>0</v>
      </c>
      <c r="H20" s="6">
        <f t="shared" si="0"/>
        <v>0</v>
      </c>
    </row>
    <row r="21" spans="2:8" x14ac:dyDescent="0.35">
      <c r="F21" s="17"/>
      <c r="G21" s="17"/>
      <c r="H21" s="17"/>
    </row>
    <row r="22" spans="2:8" x14ac:dyDescent="0.35">
      <c r="B22" s="3" t="s">
        <v>79</v>
      </c>
      <c r="C22" s="2"/>
      <c r="D22" s="3"/>
      <c r="E22" s="3"/>
      <c r="F22" s="32"/>
      <c r="G22" s="32"/>
      <c r="H22" s="32"/>
    </row>
    <row r="23" spans="2:8" x14ac:dyDescent="0.35">
      <c r="F23" s="17"/>
      <c r="G23" s="17"/>
      <c r="H23" s="17"/>
    </row>
    <row r="24" spans="2:8" x14ac:dyDescent="0.35">
      <c r="D24" t="s">
        <v>131</v>
      </c>
      <c r="E24" t="s">
        <v>52</v>
      </c>
      <c r="F24" s="13">
        <v>13.729700000000037</v>
      </c>
      <c r="G24" s="5"/>
      <c r="H24" s="5"/>
    </row>
    <row r="25" spans="2:8" x14ac:dyDescent="0.35">
      <c r="D25" t="s">
        <v>132</v>
      </c>
      <c r="E25" t="s">
        <v>52</v>
      </c>
      <c r="F25" s="13">
        <v>53.8919</v>
      </c>
      <c r="G25" s="5"/>
      <c r="H25" s="5"/>
    </row>
    <row r="26" spans="2:8" x14ac:dyDescent="0.35">
      <c r="D26" t="s">
        <v>133</v>
      </c>
      <c r="E26" t="s">
        <v>52</v>
      </c>
      <c r="F26" s="13">
        <v>102.87429999999999</v>
      </c>
      <c r="G26" s="5"/>
      <c r="H26" s="5"/>
    </row>
    <row r="27" spans="2:8" x14ac:dyDescent="0.35">
      <c r="D27" t="s">
        <v>134</v>
      </c>
      <c r="E27" t="s">
        <v>52</v>
      </c>
      <c r="F27" s="13">
        <v>26.481800000000003</v>
      </c>
      <c r="G27" s="5"/>
      <c r="H27" s="5"/>
    </row>
    <row r="28" spans="2:8" x14ac:dyDescent="0.35">
      <c r="D28" t="s">
        <v>135</v>
      </c>
      <c r="E28" t="s">
        <v>52</v>
      </c>
      <c r="F28" s="13">
        <v>68.837800000000001</v>
      </c>
      <c r="G28" s="5"/>
      <c r="H28" s="5"/>
    </row>
    <row r="29" spans="2:8" x14ac:dyDescent="0.35">
      <c r="D29" t="s">
        <v>136</v>
      </c>
      <c r="E29" t="s">
        <v>52</v>
      </c>
      <c r="F29" s="13">
        <v>25.918900000000001</v>
      </c>
      <c r="G29" s="5"/>
      <c r="H29" s="5"/>
    </row>
    <row r="30" spans="2:8" x14ac:dyDescent="0.35">
      <c r="D30" t="s">
        <v>137</v>
      </c>
      <c r="E30" t="s">
        <v>52</v>
      </c>
      <c r="F30" s="13">
        <v>5</v>
      </c>
      <c r="G30" s="5"/>
      <c r="H30" s="5"/>
    </row>
    <row r="31" spans="2:8" x14ac:dyDescent="0.35">
      <c r="D31" s="8" t="s">
        <v>139</v>
      </c>
      <c r="E31" s="8" t="s">
        <v>52</v>
      </c>
      <c r="F31" s="6">
        <f>SUM(F24:F30)</f>
        <v>296.73439999999999</v>
      </c>
      <c r="G31" s="6">
        <f t="shared" ref="G31:H31" si="1">SUM(G24:G30)</f>
        <v>0</v>
      </c>
      <c r="H31" s="6">
        <f t="shared" si="1"/>
        <v>0</v>
      </c>
    </row>
    <row r="32" spans="2:8" x14ac:dyDescent="0.35">
      <c r="F32" s="17"/>
      <c r="G32" s="17"/>
      <c r="H32" s="17"/>
    </row>
    <row r="33" spans="2:13" x14ac:dyDescent="0.35">
      <c r="B33" s="3" t="s">
        <v>81</v>
      </c>
      <c r="C33" s="2"/>
      <c r="D33" s="3"/>
      <c r="E33" s="3"/>
      <c r="F33" s="32"/>
      <c r="G33" s="32"/>
      <c r="H33" s="32"/>
    </row>
    <row r="34" spans="2:13" x14ac:dyDescent="0.35">
      <c r="F34" s="17"/>
      <c r="G34" s="17"/>
      <c r="H34" s="17"/>
    </row>
    <row r="35" spans="2:13" x14ac:dyDescent="0.35">
      <c r="C35" s="8" t="s">
        <v>61</v>
      </c>
      <c r="D35" s="8" t="s">
        <v>62</v>
      </c>
      <c r="F35" s="17"/>
      <c r="G35" s="17"/>
      <c r="H35" s="17"/>
    </row>
    <row r="36" spans="2:13" x14ac:dyDescent="0.35">
      <c r="C36" s="72">
        <v>350</v>
      </c>
      <c r="D36" s="5" t="s">
        <v>277</v>
      </c>
      <c r="E36" t="s">
        <v>33</v>
      </c>
      <c r="F36" s="13">
        <v>2.0895329400000002</v>
      </c>
      <c r="G36" s="5"/>
      <c r="H36" s="5"/>
    </row>
    <row r="37" spans="2:13" x14ac:dyDescent="0.35">
      <c r="C37" s="72">
        <v>360</v>
      </c>
      <c r="D37" s="5" t="s">
        <v>278</v>
      </c>
      <c r="E37" t="s">
        <v>33</v>
      </c>
      <c r="F37" s="13">
        <v>1.5802847100000001</v>
      </c>
      <c r="G37" s="5"/>
      <c r="H37" s="5"/>
    </row>
    <row r="38" spans="2:13" x14ac:dyDescent="0.35">
      <c r="C38" s="72">
        <v>380</v>
      </c>
      <c r="D38" s="5" t="s">
        <v>279</v>
      </c>
      <c r="E38" t="s">
        <v>33</v>
      </c>
      <c r="F38" s="13">
        <v>8.8348732600000002</v>
      </c>
      <c r="G38" s="5"/>
      <c r="H38" s="5"/>
    </row>
    <row r="39" spans="2:13" x14ac:dyDescent="0.35">
      <c r="C39" s="72">
        <v>390</v>
      </c>
      <c r="D39" s="5" t="s">
        <v>280</v>
      </c>
      <c r="E39" t="s">
        <v>33</v>
      </c>
      <c r="F39" s="13">
        <v>1.3366738199999997</v>
      </c>
      <c r="G39" s="5"/>
      <c r="H39" s="5"/>
    </row>
    <row r="40" spans="2:13" x14ac:dyDescent="0.35">
      <c r="C40" s="72">
        <v>500</v>
      </c>
      <c r="D40" s="5" t="s">
        <v>281</v>
      </c>
      <c r="E40" t="s">
        <v>33</v>
      </c>
      <c r="F40" s="13">
        <v>-0.11481698999999998</v>
      </c>
      <c r="G40" s="5"/>
      <c r="H40" s="5"/>
    </row>
    <row r="41" spans="2:13" x14ac:dyDescent="0.35">
      <c r="D41" s="8" t="s">
        <v>140</v>
      </c>
      <c r="E41" s="8" t="s">
        <v>33</v>
      </c>
      <c r="F41" s="6">
        <f>SUM(F36:F40)</f>
        <v>13.726547740000001</v>
      </c>
      <c r="G41" s="6">
        <f>SUM(G36:G40)</f>
        <v>0</v>
      </c>
      <c r="H41" s="6">
        <f>SUM(H36:H40)</f>
        <v>0</v>
      </c>
    </row>
    <row r="42" spans="2:13" x14ac:dyDescent="0.35">
      <c r="F42" s="17"/>
      <c r="G42" s="17"/>
      <c r="H42" s="17"/>
    </row>
    <row r="43" spans="2:13" x14ac:dyDescent="0.35">
      <c r="B43" s="3" t="s">
        <v>83</v>
      </c>
      <c r="C43" s="2"/>
      <c r="D43" s="3"/>
      <c r="E43" s="3"/>
      <c r="F43" s="3"/>
      <c r="G43" s="3"/>
      <c r="H43" s="3"/>
    </row>
    <row r="44" spans="2:13" x14ac:dyDescent="0.35">
      <c r="F44" s="17"/>
      <c r="G44" s="17"/>
      <c r="H44" s="17"/>
    </row>
    <row r="45" spans="2:13" x14ac:dyDescent="0.35">
      <c r="D45" t="s">
        <v>71</v>
      </c>
      <c r="E45" t="s">
        <v>33</v>
      </c>
      <c r="F45" s="1">
        <f>F20</f>
        <v>46.722725930000003</v>
      </c>
      <c r="G45" s="1">
        <f>G20</f>
        <v>0</v>
      </c>
      <c r="H45" s="1">
        <f>H20</f>
        <v>0</v>
      </c>
      <c r="J45" s="9"/>
      <c r="K45" s="9"/>
      <c r="L45" s="9"/>
      <c r="M45" s="9"/>
    </row>
    <row r="46" spans="2:13" x14ac:dyDescent="0.35">
      <c r="D46" t="s">
        <v>81</v>
      </c>
      <c r="E46" t="s">
        <v>33</v>
      </c>
      <c r="F46" s="1">
        <f>F41</f>
        <v>13.726547740000001</v>
      </c>
      <c r="G46" s="1">
        <f t="shared" ref="G46:H46" si="2">G41</f>
        <v>0</v>
      </c>
      <c r="H46" s="1">
        <f t="shared" si="2"/>
        <v>0</v>
      </c>
      <c r="J46" s="9"/>
      <c r="K46" s="9"/>
      <c r="L46" s="9"/>
      <c r="M46" s="9"/>
    </row>
    <row r="47" spans="2:13" x14ac:dyDescent="0.35">
      <c r="D47" s="8" t="s">
        <v>84</v>
      </c>
      <c r="E47" s="8" t="s">
        <v>33</v>
      </c>
      <c r="F47" s="6">
        <f>SUM(F45:F46)</f>
        <v>60.449273670000004</v>
      </c>
      <c r="G47" s="6">
        <f t="shared" ref="G47:H47" si="3">SUM(G45:G46)</f>
        <v>0</v>
      </c>
      <c r="H47" s="6">
        <f t="shared" si="3"/>
        <v>0</v>
      </c>
    </row>
    <row r="48" spans="2:13" x14ac:dyDescent="0.35">
      <c r="F48" s="17"/>
      <c r="G48" s="17"/>
      <c r="H48" s="17"/>
    </row>
    <row r="49" spans="4:13" x14ac:dyDescent="0.35">
      <c r="D49" t="s">
        <v>79</v>
      </c>
      <c r="E49" t="s">
        <v>52</v>
      </c>
      <c r="F49" s="1">
        <f>F31</f>
        <v>296.73439999999999</v>
      </c>
      <c r="G49" s="1">
        <f>G31</f>
        <v>0</v>
      </c>
      <c r="H49" s="1">
        <f>H31</f>
        <v>0</v>
      </c>
      <c r="J49" s="9"/>
      <c r="K49" s="9"/>
      <c r="L49" s="9"/>
      <c r="M49" s="9"/>
    </row>
    <row r="50" spans="4:13" x14ac:dyDescent="0.35">
      <c r="D50" s="8" t="s">
        <v>85</v>
      </c>
      <c r="E50" s="8" t="s">
        <v>52</v>
      </c>
      <c r="F50" s="6">
        <f>SUM(F49)</f>
        <v>296.73439999999999</v>
      </c>
      <c r="G50" s="6">
        <f t="shared" ref="G50:H50" si="4">SUM(G49)</f>
        <v>0</v>
      </c>
      <c r="H50" s="6">
        <f t="shared" si="4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0A94-61CC-4875-9C66-7AC3375226AC}">
  <sheetPr>
    <tabColor theme="8" tint="0.39997558519241921"/>
  </sheetPr>
  <dimension ref="A1:M36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Contents!D23</f>
        <v>3.8 Facilitating Sector Digitalisation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141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142</v>
      </c>
      <c r="E13" t="s">
        <v>33</v>
      </c>
      <c r="F13" s="13">
        <v>0.15</v>
      </c>
      <c r="G13" s="5"/>
      <c r="H13" s="5"/>
    </row>
    <row r="14" spans="1:10" x14ac:dyDescent="0.35">
      <c r="D14" t="s">
        <v>143</v>
      </c>
      <c r="E14" t="s">
        <v>33</v>
      </c>
      <c r="F14" s="13">
        <v>0</v>
      </c>
      <c r="G14" s="5"/>
      <c r="H14" s="5"/>
    </row>
    <row r="15" spans="1:10" x14ac:dyDescent="0.35">
      <c r="D15" s="8" t="s">
        <v>144</v>
      </c>
      <c r="E15" s="8" t="s">
        <v>33</v>
      </c>
      <c r="F15" s="6">
        <f>SUM(F13:F14)</f>
        <v>0.15</v>
      </c>
      <c r="G15" s="6">
        <f>SUM(G13:G14)</f>
        <v>0</v>
      </c>
      <c r="H15" s="6">
        <f>SUM(H13:H14)</f>
        <v>0</v>
      </c>
    </row>
    <row r="16" spans="1:10" x14ac:dyDescent="0.35">
      <c r="F16" s="17"/>
      <c r="G16" s="17"/>
      <c r="H16" s="17"/>
    </row>
    <row r="17" spans="2:13" x14ac:dyDescent="0.35">
      <c r="B17" s="3" t="s">
        <v>79</v>
      </c>
      <c r="C17" s="2"/>
      <c r="D17" s="3"/>
      <c r="E17" s="3"/>
      <c r="F17" s="32"/>
      <c r="G17" s="32"/>
      <c r="H17" s="32"/>
    </row>
    <row r="18" spans="2:13" x14ac:dyDescent="0.35">
      <c r="F18" s="17"/>
      <c r="G18" s="17"/>
      <c r="H18" s="17"/>
    </row>
    <row r="19" spans="2:13" x14ac:dyDescent="0.35">
      <c r="D19" t="s">
        <v>142</v>
      </c>
      <c r="E19" t="s">
        <v>52</v>
      </c>
      <c r="F19" s="13">
        <v>5</v>
      </c>
      <c r="G19" s="5"/>
      <c r="H19" s="5"/>
    </row>
    <row r="20" spans="2:13" x14ac:dyDescent="0.35">
      <c r="D20" t="s">
        <v>143</v>
      </c>
      <c r="E20" t="s">
        <v>52</v>
      </c>
      <c r="F20" s="13">
        <v>0</v>
      </c>
      <c r="G20" s="5"/>
      <c r="H20" s="5"/>
    </row>
    <row r="21" spans="2:13" x14ac:dyDescent="0.35">
      <c r="D21" s="8" t="s">
        <v>145</v>
      </c>
      <c r="E21" s="8" t="s">
        <v>52</v>
      </c>
      <c r="F21" s="6">
        <f>SUM(F19:F20)</f>
        <v>5</v>
      </c>
      <c r="G21" s="6">
        <f>SUM(G19:G20)</f>
        <v>0</v>
      </c>
      <c r="H21" s="6">
        <f>SUM(H19:H20)</f>
        <v>0</v>
      </c>
    </row>
    <row r="22" spans="2:13" x14ac:dyDescent="0.35">
      <c r="F22" s="17"/>
      <c r="G22" s="17"/>
      <c r="H22" s="17"/>
    </row>
    <row r="23" spans="2:13" x14ac:dyDescent="0.35">
      <c r="B23" s="3" t="s">
        <v>81</v>
      </c>
      <c r="C23" s="2"/>
      <c r="D23" s="3"/>
      <c r="E23" s="3"/>
      <c r="F23" s="32"/>
      <c r="G23" s="32"/>
      <c r="H23" s="32"/>
    </row>
    <row r="24" spans="2:13" x14ac:dyDescent="0.35">
      <c r="F24" s="17"/>
      <c r="G24" s="17"/>
      <c r="H24" s="17"/>
    </row>
    <row r="25" spans="2:13" x14ac:dyDescent="0.35">
      <c r="C25" s="8" t="s">
        <v>61</v>
      </c>
      <c r="D25" s="8" t="s">
        <v>62</v>
      </c>
      <c r="F25" s="17"/>
      <c r="G25" s="17"/>
      <c r="H25" s="17"/>
    </row>
    <row r="26" spans="2:13" x14ac:dyDescent="0.35">
      <c r="C26" s="72">
        <v>830</v>
      </c>
      <c r="D26" s="5" t="s">
        <v>67</v>
      </c>
      <c r="E26" t="s">
        <v>33</v>
      </c>
      <c r="F26" s="13">
        <v>4.0137194100000002</v>
      </c>
      <c r="G26" s="5"/>
      <c r="H26" s="5"/>
    </row>
    <row r="27" spans="2:13" x14ac:dyDescent="0.35">
      <c r="D27" s="8" t="s">
        <v>146</v>
      </c>
      <c r="E27" s="8" t="s">
        <v>33</v>
      </c>
      <c r="F27" s="6">
        <f>SUM(F26:F26)</f>
        <v>4.0137194100000002</v>
      </c>
      <c r="G27" s="6">
        <f>SUM(G26:G26)</f>
        <v>0</v>
      </c>
      <c r="H27" s="6">
        <f>SUM(H26:H26)</f>
        <v>0</v>
      </c>
    </row>
    <row r="28" spans="2:13" x14ac:dyDescent="0.35">
      <c r="F28" s="17"/>
      <c r="G28" s="17"/>
      <c r="H28" s="17"/>
    </row>
    <row r="29" spans="2:13" x14ac:dyDescent="0.35">
      <c r="B29" s="3" t="s">
        <v>83</v>
      </c>
      <c r="C29" s="2"/>
      <c r="D29" s="3"/>
      <c r="E29" s="3"/>
      <c r="F29" s="3"/>
      <c r="G29" s="3"/>
      <c r="H29" s="3"/>
    </row>
    <row r="30" spans="2:13" x14ac:dyDescent="0.35">
      <c r="F30" s="17"/>
      <c r="G30" s="17"/>
      <c r="H30" s="17"/>
    </row>
    <row r="31" spans="2:13" x14ac:dyDescent="0.35">
      <c r="D31" t="s">
        <v>71</v>
      </c>
      <c r="E31" t="s">
        <v>33</v>
      </c>
      <c r="F31" s="1">
        <f>F15</f>
        <v>0.15</v>
      </c>
      <c r="G31" s="1">
        <f>G15</f>
        <v>0</v>
      </c>
      <c r="H31" s="1">
        <f>H15</f>
        <v>0</v>
      </c>
      <c r="J31" s="9"/>
      <c r="K31" s="9"/>
      <c r="L31" s="9"/>
      <c r="M31" s="9"/>
    </row>
    <row r="32" spans="2:13" x14ac:dyDescent="0.35">
      <c r="D32" t="s">
        <v>81</v>
      </c>
      <c r="E32" t="s">
        <v>33</v>
      </c>
      <c r="F32" s="1">
        <f>F27</f>
        <v>4.0137194100000002</v>
      </c>
      <c r="G32" s="1">
        <f t="shared" ref="G32:H32" si="0">G27</f>
        <v>0</v>
      </c>
      <c r="H32" s="1">
        <f t="shared" si="0"/>
        <v>0</v>
      </c>
      <c r="J32" s="9"/>
      <c r="K32" s="9"/>
      <c r="L32" s="9"/>
      <c r="M32" s="9"/>
    </row>
    <row r="33" spans="4:13" x14ac:dyDescent="0.35">
      <c r="D33" s="8" t="s">
        <v>84</v>
      </c>
      <c r="E33" s="8" t="s">
        <v>33</v>
      </c>
      <c r="F33" s="6">
        <f>SUM(F31:F32)</f>
        <v>4.1637194100000006</v>
      </c>
      <c r="G33" s="6">
        <f t="shared" ref="G33:H33" si="1">SUM(G31:G32)</f>
        <v>0</v>
      </c>
      <c r="H33" s="6">
        <f t="shared" si="1"/>
        <v>0</v>
      </c>
    </row>
    <row r="34" spans="4:13" x14ac:dyDescent="0.35">
      <c r="F34" s="17"/>
      <c r="G34" s="17"/>
      <c r="H34" s="17"/>
    </row>
    <row r="35" spans="4:13" x14ac:dyDescent="0.35">
      <c r="D35" t="s">
        <v>79</v>
      </c>
      <c r="E35" t="s">
        <v>52</v>
      </c>
      <c r="F35" s="1">
        <f>F21</f>
        <v>5</v>
      </c>
      <c r="G35" s="1">
        <f>G21</f>
        <v>0</v>
      </c>
      <c r="H35" s="1">
        <f>H21</f>
        <v>0</v>
      </c>
      <c r="J35" s="9"/>
      <c r="K35" s="9"/>
      <c r="L35" s="9"/>
      <c r="M35" s="9"/>
    </row>
    <row r="36" spans="4:13" x14ac:dyDescent="0.35">
      <c r="D36" s="8" t="s">
        <v>85</v>
      </c>
      <c r="E36" s="8" t="s">
        <v>52</v>
      </c>
      <c r="F36" s="6">
        <f>SUM(F35)</f>
        <v>5</v>
      </c>
      <c r="G36" s="6">
        <f t="shared" ref="G36:H36" si="2">SUM(G35)</f>
        <v>0</v>
      </c>
      <c r="H36" s="6">
        <f t="shared" si="2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96CA-948E-4000-A58D-A1F3DEF79A3D}">
  <sheetPr>
    <tabColor rgb="FFF4B084"/>
  </sheetPr>
  <dimension ref="A1:M75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Contents!D26</f>
        <v>4.1 Role Delivery Support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147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148</v>
      </c>
      <c r="E13" t="s">
        <v>33</v>
      </c>
      <c r="F13" s="13">
        <v>2.5934065100000003</v>
      </c>
      <c r="G13" s="5"/>
      <c r="H13" s="5"/>
      <c r="J13" s="17"/>
    </row>
    <row r="14" spans="1:10" x14ac:dyDescent="0.35">
      <c r="D14" t="s">
        <v>149</v>
      </c>
      <c r="E14" t="s">
        <v>33</v>
      </c>
      <c r="F14" s="13">
        <v>2.28334137</v>
      </c>
      <c r="G14" s="5"/>
      <c r="H14" s="5"/>
      <c r="J14" s="17"/>
    </row>
    <row r="15" spans="1:10" x14ac:dyDescent="0.35">
      <c r="D15" t="s">
        <v>150</v>
      </c>
      <c r="E15" t="s">
        <v>33</v>
      </c>
      <c r="F15" s="13">
        <v>0.83099336999999973</v>
      </c>
      <c r="G15" s="5"/>
      <c r="H15" s="5"/>
      <c r="J15" s="17"/>
    </row>
    <row r="16" spans="1:10" x14ac:dyDescent="0.35">
      <c r="D16" t="s">
        <v>151</v>
      </c>
      <c r="E16" t="s">
        <v>33</v>
      </c>
      <c r="F16" s="13">
        <v>2.66095017</v>
      </c>
      <c r="G16" s="5"/>
      <c r="H16" s="5"/>
      <c r="J16" s="17"/>
    </row>
    <row r="17" spans="2:10" x14ac:dyDescent="0.35">
      <c r="D17" t="s">
        <v>152</v>
      </c>
      <c r="E17" t="s">
        <v>33</v>
      </c>
      <c r="F17" s="1">
        <f>F62</f>
        <v>13.648927419999998</v>
      </c>
      <c r="G17" s="1">
        <f t="shared" ref="G17:H17" si="0">G62</f>
        <v>0</v>
      </c>
      <c r="H17" s="1">
        <f t="shared" si="0"/>
        <v>0</v>
      </c>
      <c r="J17" s="17"/>
    </row>
    <row r="18" spans="2:10" x14ac:dyDescent="0.35">
      <c r="D18" s="8" t="s">
        <v>153</v>
      </c>
      <c r="E18" s="8" t="s">
        <v>33</v>
      </c>
      <c r="F18" s="6">
        <f>SUM(F13:F17)</f>
        <v>22.017618839999997</v>
      </c>
      <c r="G18" s="6">
        <f>SUM(G13:G17)</f>
        <v>0</v>
      </c>
      <c r="H18" s="6">
        <f>SUM(H13:H17)</f>
        <v>0</v>
      </c>
    </row>
    <row r="19" spans="2:10" x14ac:dyDescent="0.35">
      <c r="F19" s="17"/>
      <c r="G19" s="17"/>
      <c r="H19" s="17"/>
    </row>
    <row r="20" spans="2:10" x14ac:dyDescent="0.35">
      <c r="B20" s="3" t="s">
        <v>79</v>
      </c>
      <c r="C20" s="2"/>
      <c r="D20" s="3"/>
      <c r="E20" s="3"/>
      <c r="F20" s="32"/>
      <c r="G20" s="32"/>
      <c r="H20" s="32"/>
    </row>
    <row r="21" spans="2:10" x14ac:dyDescent="0.35">
      <c r="F21" s="17"/>
      <c r="G21" s="17"/>
      <c r="H21" s="17"/>
    </row>
    <row r="22" spans="2:10" x14ac:dyDescent="0.35">
      <c r="D22" t="s">
        <v>148</v>
      </c>
      <c r="E22" t="s">
        <v>52</v>
      </c>
      <c r="F22" s="13">
        <v>31.567599999999999</v>
      </c>
      <c r="G22" s="5"/>
      <c r="H22" s="5"/>
    </row>
    <row r="23" spans="2:10" x14ac:dyDescent="0.35">
      <c r="D23" t="s">
        <v>149</v>
      </c>
      <c r="E23" t="s">
        <v>52</v>
      </c>
      <c r="F23" s="13">
        <v>28.621600000000001</v>
      </c>
      <c r="G23" s="5"/>
      <c r="H23" s="5"/>
    </row>
    <row r="24" spans="2:10" x14ac:dyDescent="0.35">
      <c r="D24" t="s">
        <v>150</v>
      </c>
      <c r="E24" t="s">
        <v>52</v>
      </c>
      <c r="F24" s="13">
        <v>2.9188999999999998</v>
      </c>
      <c r="G24" s="5"/>
      <c r="H24" s="5"/>
      <c r="J24" s="28"/>
    </row>
    <row r="25" spans="2:10" x14ac:dyDescent="0.35">
      <c r="D25" t="s">
        <v>151</v>
      </c>
      <c r="E25" t="s">
        <v>52</v>
      </c>
      <c r="F25" s="13">
        <v>42.648600000000002</v>
      </c>
      <c r="G25" s="5"/>
      <c r="H25" s="5"/>
    </row>
    <row r="26" spans="2:10" x14ac:dyDescent="0.35">
      <c r="D26" t="s">
        <v>152</v>
      </c>
      <c r="E26" t="s">
        <v>52</v>
      </c>
      <c r="F26" s="1">
        <f>F75</f>
        <v>314.36490000000003</v>
      </c>
      <c r="G26" s="1">
        <f t="shared" ref="G26:H26" si="1">G75</f>
        <v>0</v>
      </c>
      <c r="H26" s="1">
        <f t="shared" si="1"/>
        <v>0</v>
      </c>
    </row>
    <row r="27" spans="2:10" x14ac:dyDescent="0.35">
      <c r="D27" s="8" t="s">
        <v>154</v>
      </c>
      <c r="E27" s="8" t="s">
        <v>52</v>
      </c>
      <c r="F27" s="6">
        <f>SUM(F22:F26)</f>
        <v>420.12160000000006</v>
      </c>
      <c r="G27" s="6">
        <f>SUM(G22:G26)</f>
        <v>0</v>
      </c>
      <c r="H27" s="6">
        <f>SUM(H22:H26)</f>
        <v>0</v>
      </c>
    </row>
    <row r="28" spans="2:10" x14ac:dyDescent="0.35">
      <c r="F28" s="17"/>
      <c r="G28" s="17"/>
      <c r="H28" s="17"/>
    </row>
    <row r="29" spans="2:10" x14ac:dyDescent="0.35">
      <c r="B29" s="3" t="s">
        <v>81</v>
      </c>
      <c r="C29" s="2"/>
      <c r="D29" s="3"/>
      <c r="E29" s="3"/>
      <c r="F29" s="32"/>
      <c r="G29" s="32"/>
      <c r="H29" s="32"/>
    </row>
    <row r="30" spans="2:10" x14ac:dyDescent="0.35">
      <c r="F30" s="17"/>
      <c r="G30" s="17"/>
      <c r="H30" s="17"/>
    </row>
    <row r="31" spans="2:10" x14ac:dyDescent="0.35">
      <c r="C31" s="8" t="s">
        <v>61</v>
      </c>
      <c r="D31" s="8" t="s">
        <v>62</v>
      </c>
      <c r="F31" s="17"/>
      <c r="G31" s="17"/>
      <c r="H31" s="17"/>
    </row>
    <row r="32" spans="2:10" x14ac:dyDescent="0.35">
      <c r="C32" s="72">
        <v>250</v>
      </c>
      <c r="D32" s="5" t="s">
        <v>65</v>
      </c>
      <c r="E32" t="s">
        <v>33</v>
      </c>
      <c r="F32" s="13">
        <v>2.3740492600000001</v>
      </c>
      <c r="G32" s="5"/>
      <c r="H32" s="5"/>
      <c r="J32" s="17"/>
    </row>
    <row r="33" spans="2:13" x14ac:dyDescent="0.35">
      <c r="C33" s="72">
        <v>450</v>
      </c>
      <c r="D33" s="5" t="s">
        <v>282</v>
      </c>
      <c r="E33" t="s">
        <v>33</v>
      </c>
      <c r="F33" s="13">
        <v>2.6194313500000002</v>
      </c>
      <c r="G33" s="5"/>
      <c r="H33" s="5"/>
      <c r="J33" s="17"/>
    </row>
    <row r="34" spans="2:13" x14ac:dyDescent="0.35">
      <c r="C34" s="72">
        <v>750</v>
      </c>
      <c r="D34" s="5" t="s">
        <v>283</v>
      </c>
      <c r="E34" t="s">
        <v>33</v>
      </c>
      <c r="F34" s="13">
        <v>6.3234366</v>
      </c>
      <c r="G34" s="5"/>
      <c r="H34" s="5"/>
      <c r="J34" s="17"/>
    </row>
    <row r="35" spans="2:13" x14ac:dyDescent="0.35">
      <c r="C35" s="72">
        <v>770</v>
      </c>
      <c r="D35" s="5" t="s">
        <v>284</v>
      </c>
      <c r="E35" t="s">
        <v>33</v>
      </c>
      <c r="F35" s="13">
        <v>5.6051092499999999</v>
      </c>
      <c r="G35" s="5"/>
      <c r="H35" s="5"/>
      <c r="J35" s="17"/>
    </row>
    <row r="36" spans="2:13" x14ac:dyDescent="0.35">
      <c r="C36" s="72">
        <v>730</v>
      </c>
      <c r="D36" s="5" t="s">
        <v>285</v>
      </c>
      <c r="E36" t="s">
        <v>33</v>
      </c>
      <c r="F36" s="13">
        <v>8.7363588699999983</v>
      </c>
      <c r="G36" s="5"/>
      <c r="H36" s="5"/>
      <c r="J36" s="17"/>
    </row>
    <row r="37" spans="2:13" x14ac:dyDescent="0.35">
      <c r="C37" s="72">
        <v>760</v>
      </c>
      <c r="D37" s="5" t="s">
        <v>286</v>
      </c>
      <c r="E37" t="s">
        <v>33</v>
      </c>
      <c r="F37" s="13">
        <v>0</v>
      </c>
      <c r="G37" s="5"/>
      <c r="H37" s="5"/>
      <c r="J37" s="17"/>
    </row>
    <row r="38" spans="2:13" x14ac:dyDescent="0.35">
      <c r="D38" s="8" t="s">
        <v>155</v>
      </c>
      <c r="E38" s="8" t="s">
        <v>33</v>
      </c>
      <c r="F38" s="6">
        <f>SUM(F32:F37)</f>
        <v>25.658385329999994</v>
      </c>
      <c r="G38" s="6">
        <f>SUM(G32:G37)</f>
        <v>0</v>
      </c>
      <c r="H38" s="6">
        <f>SUM(H32:H37)</f>
        <v>0</v>
      </c>
    </row>
    <row r="39" spans="2:13" x14ac:dyDescent="0.35">
      <c r="F39" s="17"/>
      <c r="G39" s="17"/>
      <c r="H39" s="17"/>
    </row>
    <row r="40" spans="2:13" x14ac:dyDescent="0.35">
      <c r="B40" s="3" t="s">
        <v>83</v>
      </c>
      <c r="C40" s="2"/>
      <c r="D40" s="3"/>
      <c r="E40" s="3"/>
      <c r="F40" s="3"/>
      <c r="G40" s="3"/>
      <c r="H40" s="3"/>
    </row>
    <row r="41" spans="2:13" x14ac:dyDescent="0.35">
      <c r="F41" s="17"/>
      <c r="G41" s="17"/>
      <c r="H41" s="17"/>
    </row>
    <row r="42" spans="2:13" x14ac:dyDescent="0.35">
      <c r="D42" t="s">
        <v>71</v>
      </c>
      <c r="E42" t="s">
        <v>33</v>
      </c>
      <c r="F42" s="1">
        <f>F18</f>
        <v>22.017618839999997</v>
      </c>
      <c r="G42" s="1">
        <f>G18</f>
        <v>0</v>
      </c>
      <c r="H42" s="1">
        <f>H18</f>
        <v>0</v>
      </c>
      <c r="J42" s="9"/>
      <c r="K42" s="9"/>
      <c r="L42" s="9"/>
      <c r="M42" s="9"/>
    </row>
    <row r="43" spans="2:13" x14ac:dyDescent="0.35">
      <c r="D43" t="s">
        <v>81</v>
      </c>
      <c r="E43" t="s">
        <v>33</v>
      </c>
      <c r="F43" s="1">
        <f>F38</f>
        <v>25.658385329999994</v>
      </c>
      <c r="G43" s="1">
        <f t="shared" ref="G43:H43" si="2">G38</f>
        <v>0</v>
      </c>
      <c r="H43" s="1">
        <f t="shared" si="2"/>
        <v>0</v>
      </c>
      <c r="J43" s="9"/>
      <c r="K43" s="9"/>
      <c r="L43" s="9"/>
      <c r="M43" s="9"/>
    </row>
    <row r="44" spans="2:13" x14ac:dyDescent="0.35">
      <c r="D44" s="8" t="s">
        <v>84</v>
      </c>
      <c r="E44" s="8" t="s">
        <v>33</v>
      </c>
      <c r="F44" s="6">
        <f>SUM(F42:F43)</f>
        <v>47.676004169999992</v>
      </c>
      <c r="G44" s="6">
        <f t="shared" ref="G44:H44" si="3">SUM(G42:G43)</f>
        <v>0</v>
      </c>
      <c r="H44" s="6">
        <f t="shared" si="3"/>
        <v>0</v>
      </c>
    </row>
    <row r="45" spans="2:13" x14ac:dyDescent="0.35">
      <c r="F45" s="17"/>
      <c r="G45" s="17"/>
      <c r="H45" s="17"/>
    </row>
    <row r="46" spans="2:13" x14ac:dyDescent="0.35">
      <c r="D46" t="s">
        <v>79</v>
      </c>
      <c r="E46" t="s">
        <v>52</v>
      </c>
      <c r="F46" s="1">
        <f>F27</f>
        <v>420.12160000000006</v>
      </c>
      <c r="G46" s="1">
        <f>G27</f>
        <v>0</v>
      </c>
      <c r="H46" s="1">
        <f>H27</f>
        <v>0</v>
      </c>
      <c r="J46" s="9"/>
      <c r="K46" s="9"/>
      <c r="L46" s="9"/>
      <c r="M46" s="9"/>
    </row>
    <row r="47" spans="2:13" x14ac:dyDescent="0.35">
      <c r="D47" s="8" t="s">
        <v>85</v>
      </c>
      <c r="E47" s="8" t="s">
        <v>52</v>
      </c>
      <c r="F47" s="6">
        <f>SUM(F46)</f>
        <v>420.12160000000006</v>
      </c>
      <c r="G47" s="6">
        <f t="shared" ref="G47:H47" si="4">SUM(G46)</f>
        <v>0</v>
      </c>
      <c r="H47" s="6">
        <f t="shared" si="4"/>
        <v>0</v>
      </c>
    </row>
    <row r="49" spans="1:13" ht="18.5" x14ac:dyDescent="0.45">
      <c r="A49" s="30"/>
      <c r="B49" s="30" t="s">
        <v>156</v>
      </c>
      <c r="C49" s="31"/>
      <c r="D49" s="30"/>
      <c r="E49" s="30"/>
      <c r="F49" s="30"/>
      <c r="G49" s="30"/>
      <c r="H49" s="30"/>
      <c r="J49" s="9"/>
      <c r="K49" s="9"/>
      <c r="L49" s="9"/>
      <c r="M49" s="9"/>
    </row>
    <row r="51" spans="1:13" x14ac:dyDescent="0.35">
      <c r="B51" s="3" t="s">
        <v>157</v>
      </c>
      <c r="C51" s="2"/>
      <c r="D51" s="3"/>
      <c r="E51" s="3"/>
      <c r="F51" s="32"/>
      <c r="G51" s="32"/>
      <c r="H51" s="32"/>
    </row>
    <row r="53" spans="1:13" x14ac:dyDescent="0.35">
      <c r="D53" t="s">
        <v>247</v>
      </c>
      <c r="E53" t="s">
        <v>33</v>
      </c>
      <c r="F53" s="74">
        <v>0</v>
      </c>
      <c r="G53" s="5"/>
      <c r="H53" s="5"/>
      <c r="J53" s="78"/>
    </row>
    <row r="54" spans="1:13" x14ac:dyDescent="0.35">
      <c r="D54" t="s">
        <v>158</v>
      </c>
      <c r="E54" t="s">
        <v>33</v>
      </c>
      <c r="F54" s="74">
        <v>1.5245838600000001</v>
      </c>
      <c r="G54" s="5"/>
      <c r="H54" s="5"/>
      <c r="J54" s="78"/>
    </row>
    <row r="55" spans="1:13" x14ac:dyDescent="0.35">
      <c r="D55" t="s">
        <v>159</v>
      </c>
      <c r="E55" t="s">
        <v>33</v>
      </c>
      <c r="F55" s="74">
        <v>0.8562009599999999</v>
      </c>
      <c r="G55" s="5"/>
      <c r="H55" s="5"/>
      <c r="J55" s="78"/>
    </row>
    <row r="56" spans="1:13" x14ac:dyDescent="0.35">
      <c r="D56" t="s">
        <v>160</v>
      </c>
      <c r="E56" t="s">
        <v>33</v>
      </c>
      <c r="F56" s="74">
        <v>4.0685560700000005</v>
      </c>
      <c r="G56" s="5"/>
      <c r="H56" s="5"/>
      <c r="J56" s="78"/>
    </row>
    <row r="57" spans="1:13" x14ac:dyDescent="0.35">
      <c r="D57" t="s">
        <v>161</v>
      </c>
      <c r="E57" t="s">
        <v>33</v>
      </c>
      <c r="F57" s="74">
        <v>1.1526418699999998</v>
      </c>
      <c r="G57" s="5"/>
      <c r="H57" s="5"/>
      <c r="J57" s="78"/>
    </row>
    <row r="58" spans="1:13" x14ac:dyDescent="0.35">
      <c r="D58" t="s">
        <v>162</v>
      </c>
      <c r="E58" t="s">
        <v>33</v>
      </c>
      <c r="F58" s="74">
        <v>4.0470862199999988</v>
      </c>
      <c r="G58" s="5"/>
      <c r="H58" s="5"/>
      <c r="J58" s="78"/>
    </row>
    <row r="59" spans="1:13" x14ac:dyDescent="0.35">
      <c r="D59" t="s">
        <v>163</v>
      </c>
      <c r="E59" t="s">
        <v>33</v>
      </c>
      <c r="F59" s="74">
        <v>1.4336719299999996</v>
      </c>
      <c r="G59" s="5"/>
      <c r="H59" s="5"/>
      <c r="J59" s="78"/>
    </row>
    <row r="60" spans="1:13" x14ac:dyDescent="0.35">
      <c r="D60" t="s">
        <v>46</v>
      </c>
      <c r="E60" t="s">
        <v>33</v>
      </c>
      <c r="F60" s="74">
        <v>0.40318516999999993</v>
      </c>
      <c r="G60" s="5"/>
      <c r="H60" s="5"/>
      <c r="J60" s="78"/>
    </row>
    <row r="61" spans="1:13" x14ac:dyDescent="0.35">
      <c r="D61" t="s">
        <v>164</v>
      </c>
      <c r="E61" t="s">
        <v>33</v>
      </c>
      <c r="F61" s="74">
        <v>0.16300134000000002</v>
      </c>
      <c r="G61" s="5"/>
      <c r="H61" s="5"/>
      <c r="J61" s="78"/>
    </row>
    <row r="62" spans="1:13" x14ac:dyDescent="0.35">
      <c r="D62" s="8" t="s">
        <v>165</v>
      </c>
      <c r="E62" s="8" t="s">
        <v>33</v>
      </c>
      <c r="F62" s="6">
        <f>SUM(F53:F61)</f>
        <v>13.648927419999998</v>
      </c>
      <c r="G62" s="6">
        <f>SUM(G53:G61)</f>
        <v>0</v>
      </c>
      <c r="H62" s="6">
        <f>SUM(H53:H61)</f>
        <v>0</v>
      </c>
    </row>
    <row r="64" spans="1:13" x14ac:dyDescent="0.35">
      <c r="B64" s="3" t="s">
        <v>166</v>
      </c>
      <c r="C64" s="2"/>
      <c r="D64" s="3"/>
      <c r="E64" s="3"/>
      <c r="F64" s="32"/>
      <c r="G64" s="32"/>
      <c r="H64" s="32"/>
    </row>
    <row r="66" spans="4:10" x14ac:dyDescent="0.35">
      <c r="D66" t="s">
        <v>247</v>
      </c>
      <c r="E66" t="s">
        <v>52</v>
      </c>
      <c r="F66" s="5">
        <v>0</v>
      </c>
      <c r="G66" s="5"/>
      <c r="H66" s="5"/>
      <c r="J66" s="78"/>
    </row>
    <row r="67" spans="4:10" x14ac:dyDescent="0.35">
      <c r="D67" t="s">
        <v>158</v>
      </c>
      <c r="E67" t="s">
        <v>52</v>
      </c>
      <c r="F67" s="5">
        <v>4</v>
      </c>
      <c r="G67" s="5"/>
      <c r="H67" s="5"/>
      <c r="J67" s="78"/>
    </row>
    <row r="68" spans="4:10" x14ac:dyDescent="0.35">
      <c r="D68" t="s">
        <v>159</v>
      </c>
      <c r="E68" t="s">
        <v>52</v>
      </c>
      <c r="F68" s="5">
        <v>15.235200000000001</v>
      </c>
      <c r="G68" s="5"/>
      <c r="H68" s="5"/>
      <c r="J68" s="78"/>
    </row>
    <row r="69" spans="4:10" x14ac:dyDescent="0.35">
      <c r="D69" t="s">
        <v>160</v>
      </c>
      <c r="E69" t="s">
        <v>52</v>
      </c>
      <c r="F69" s="5">
        <v>160.80000000000001</v>
      </c>
      <c r="G69" s="5"/>
      <c r="H69" s="5"/>
      <c r="J69" s="78"/>
    </row>
    <row r="70" spans="4:10" x14ac:dyDescent="0.35">
      <c r="D70" t="s">
        <v>161</v>
      </c>
      <c r="E70" t="s">
        <v>52</v>
      </c>
      <c r="F70" s="5">
        <v>53.410800000000002</v>
      </c>
      <c r="G70" s="5"/>
      <c r="H70" s="5"/>
      <c r="J70" s="78"/>
    </row>
    <row r="71" spans="4:10" x14ac:dyDescent="0.35">
      <c r="D71" t="s">
        <v>162</v>
      </c>
      <c r="E71" t="s">
        <v>52</v>
      </c>
      <c r="F71" s="5">
        <v>46</v>
      </c>
      <c r="G71" s="5"/>
      <c r="H71" s="5"/>
      <c r="J71" s="78"/>
    </row>
    <row r="72" spans="4:10" x14ac:dyDescent="0.35">
      <c r="D72" t="s">
        <v>163</v>
      </c>
      <c r="E72" t="s">
        <v>52</v>
      </c>
      <c r="F72" s="5">
        <v>15</v>
      </c>
      <c r="G72" s="5"/>
      <c r="H72" s="5"/>
      <c r="J72" s="78"/>
    </row>
    <row r="73" spans="4:10" x14ac:dyDescent="0.35">
      <c r="D73" t="s">
        <v>46</v>
      </c>
      <c r="E73" t="s">
        <v>52</v>
      </c>
      <c r="F73" s="5">
        <v>7.9188999999999998</v>
      </c>
      <c r="G73" s="5"/>
      <c r="H73" s="5"/>
      <c r="J73" s="78"/>
    </row>
    <row r="74" spans="4:10" x14ac:dyDescent="0.35">
      <c r="D74" t="s">
        <v>164</v>
      </c>
      <c r="E74" t="s">
        <v>52</v>
      </c>
      <c r="F74" s="5">
        <v>12</v>
      </c>
      <c r="G74" s="5"/>
      <c r="H74" s="5"/>
      <c r="J74" s="78"/>
    </row>
    <row r="75" spans="4:10" x14ac:dyDescent="0.35">
      <c r="D75" s="8" t="s">
        <v>167</v>
      </c>
      <c r="E75" s="8" t="s">
        <v>52</v>
      </c>
      <c r="F75" s="6">
        <f>SUM(F66:F74)</f>
        <v>314.36490000000003</v>
      </c>
      <c r="G75" s="6">
        <f t="shared" ref="G75:H75" si="5">SUM(G66:G74)</f>
        <v>0</v>
      </c>
      <c r="H75" s="6">
        <f t="shared" si="5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219B-DAA8-4D97-B7EE-6C5BD33F7EAB}">
  <sheetPr>
    <tabColor rgb="FFF4B084"/>
  </sheetPr>
  <dimension ref="A1:M103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  <col min="13" max="13" width="10.54296875" bestFit="1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Contents!D27</f>
        <v>4.2 Corporate Functions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168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10" t="s">
        <v>71</v>
      </c>
      <c r="C11" s="16"/>
      <c r="D11" s="12"/>
      <c r="E11" s="12"/>
      <c r="F11" s="12"/>
      <c r="G11" s="12"/>
      <c r="H11" s="12"/>
    </row>
    <row r="13" spans="1:10" x14ac:dyDescent="0.35">
      <c r="D13" t="s">
        <v>169</v>
      </c>
      <c r="E13" t="s">
        <v>33</v>
      </c>
      <c r="F13" s="13">
        <v>3.0889725800000001</v>
      </c>
      <c r="G13" s="5"/>
      <c r="H13" s="5"/>
      <c r="J13" s="17"/>
    </row>
    <row r="14" spans="1:10" x14ac:dyDescent="0.35">
      <c r="D14" t="s">
        <v>170</v>
      </c>
      <c r="E14" t="s">
        <v>33</v>
      </c>
      <c r="F14" s="13">
        <v>1.0925243999999998</v>
      </c>
      <c r="G14" s="5"/>
      <c r="H14" s="5"/>
      <c r="J14" s="17"/>
    </row>
    <row r="15" spans="1:10" x14ac:dyDescent="0.35">
      <c r="D15" t="s">
        <v>171</v>
      </c>
      <c r="E15" t="s">
        <v>33</v>
      </c>
      <c r="F15" s="13">
        <v>3.9043564499999994</v>
      </c>
      <c r="G15" s="5"/>
      <c r="H15" s="5"/>
      <c r="J15" s="17"/>
    </row>
    <row r="16" spans="1:10" x14ac:dyDescent="0.35">
      <c r="D16" t="s">
        <v>172</v>
      </c>
      <c r="E16" t="s">
        <v>33</v>
      </c>
      <c r="F16" s="1">
        <f>F68</f>
        <v>20.327383405496946</v>
      </c>
      <c r="G16" s="1">
        <f t="shared" ref="G16:H16" si="0">G68</f>
        <v>0</v>
      </c>
      <c r="H16" s="1">
        <f t="shared" si="0"/>
        <v>0</v>
      </c>
      <c r="J16" s="17"/>
    </row>
    <row r="17" spans="2:10" x14ac:dyDescent="0.35">
      <c r="D17" t="s">
        <v>173</v>
      </c>
      <c r="E17" t="s">
        <v>33</v>
      </c>
      <c r="F17" s="13">
        <v>4.8100792999999999</v>
      </c>
      <c r="G17" s="5"/>
      <c r="H17" s="5"/>
      <c r="J17" s="17"/>
    </row>
    <row r="18" spans="2:10" x14ac:dyDescent="0.35">
      <c r="D18" t="s">
        <v>174</v>
      </c>
      <c r="E18" t="s">
        <v>33</v>
      </c>
      <c r="F18" s="1">
        <f>F92</f>
        <v>11.256649249999999</v>
      </c>
      <c r="G18" s="1">
        <f t="shared" ref="G18:H18" si="1">G92</f>
        <v>0</v>
      </c>
      <c r="H18" s="1">
        <f t="shared" si="1"/>
        <v>0</v>
      </c>
      <c r="J18" s="17"/>
    </row>
    <row r="19" spans="2:10" x14ac:dyDescent="0.35">
      <c r="D19" t="s">
        <v>177</v>
      </c>
      <c r="E19" t="s">
        <v>33</v>
      </c>
      <c r="F19" s="13">
        <v>3.2766655900000003</v>
      </c>
      <c r="G19" s="5"/>
      <c r="H19" s="5"/>
      <c r="J19" s="17"/>
    </row>
    <row r="20" spans="2:10" x14ac:dyDescent="0.35">
      <c r="D20" t="s">
        <v>68</v>
      </c>
      <c r="E20" t="s">
        <v>33</v>
      </c>
      <c r="F20" s="13">
        <v>15.086525874503049</v>
      </c>
      <c r="G20" s="5"/>
      <c r="H20" s="5"/>
      <c r="J20" s="17"/>
    </row>
    <row r="21" spans="2:10" x14ac:dyDescent="0.35">
      <c r="D21" t="s">
        <v>175</v>
      </c>
      <c r="E21" t="s">
        <v>33</v>
      </c>
      <c r="F21" s="13">
        <v>1.43031357</v>
      </c>
      <c r="G21" s="5"/>
      <c r="H21" s="5"/>
      <c r="J21" s="17"/>
    </row>
    <row r="22" spans="2:10" x14ac:dyDescent="0.35">
      <c r="D22" t="s">
        <v>176</v>
      </c>
      <c r="E22" t="s">
        <v>33</v>
      </c>
      <c r="F22" s="13">
        <v>1.4902903999999999</v>
      </c>
      <c r="G22" s="5"/>
      <c r="H22" s="5"/>
      <c r="J22" s="17"/>
    </row>
    <row r="23" spans="2:10" x14ac:dyDescent="0.35">
      <c r="D23" t="s">
        <v>178</v>
      </c>
      <c r="E23" t="s">
        <v>33</v>
      </c>
      <c r="F23" s="13">
        <v>3.7781872100000009</v>
      </c>
      <c r="G23" s="5"/>
      <c r="H23" s="5"/>
      <c r="J23" s="17"/>
    </row>
    <row r="24" spans="2:10" x14ac:dyDescent="0.35">
      <c r="D24" s="8" t="s">
        <v>179</v>
      </c>
      <c r="E24" s="8" t="s">
        <v>33</v>
      </c>
      <c r="F24" s="6">
        <f>SUM(F13:F23)</f>
        <v>69.541948029999986</v>
      </c>
      <c r="G24" s="6">
        <f>SUM(G13:G23)</f>
        <v>0</v>
      </c>
      <c r="H24" s="6">
        <f>SUM(H13:H23)</f>
        <v>0</v>
      </c>
    </row>
    <row r="25" spans="2:10" x14ac:dyDescent="0.35">
      <c r="F25" s="17"/>
      <c r="G25" s="17"/>
      <c r="H25" s="17"/>
    </row>
    <row r="26" spans="2:10" x14ac:dyDescent="0.35">
      <c r="B26" s="10" t="s">
        <v>79</v>
      </c>
      <c r="C26" s="16"/>
      <c r="D26" s="12"/>
      <c r="E26" s="12"/>
      <c r="F26" s="18"/>
      <c r="G26" s="18"/>
      <c r="H26" s="18"/>
    </row>
    <row r="27" spans="2:10" x14ac:dyDescent="0.35">
      <c r="F27" s="17"/>
      <c r="G27" s="17"/>
      <c r="H27" s="17"/>
    </row>
    <row r="28" spans="2:10" x14ac:dyDescent="0.35">
      <c r="D28" t="s">
        <v>169</v>
      </c>
      <c r="E28" t="s">
        <v>52</v>
      </c>
      <c r="F28" s="13">
        <v>26.2423</v>
      </c>
      <c r="G28" s="5"/>
      <c r="H28" s="5"/>
      <c r="J28" s="17"/>
    </row>
    <row r="29" spans="2:10" x14ac:dyDescent="0.35">
      <c r="D29" t="s">
        <v>170</v>
      </c>
      <c r="E29" t="s">
        <v>52</v>
      </c>
      <c r="F29" s="13">
        <v>9.8108000000000004</v>
      </c>
      <c r="G29" s="5"/>
      <c r="H29" s="5"/>
      <c r="J29" s="17"/>
    </row>
    <row r="30" spans="2:10" x14ac:dyDescent="0.35">
      <c r="D30" t="s">
        <v>171</v>
      </c>
      <c r="E30" t="s">
        <v>52</v>
      </c>
      <c r="F30" s="13">
        <v>36.799999999999997</v>
      </c>
      <c r="G30" s="5"/>
      <c r="H30" s="5"/>
      <c r="J30" s="17"/>
    </row>
    <row r="31" spans="2:10" x14ac:dyDescent="0.35">
      <c r="D31" t="s">
        <v>172</v>
      </c>
      <c r="E31" t="s">
        <v>52</v>
      </c>
      <c r="F31" s="1">
        <f>F79</f>
        <v>153.66489999999999</v>
      </c>
      <c r="G31" s="1">
        <f t="shared" ref="G31:H31" si="2">G79</f>
        <v>0</v>
      </c>
      <c r="H31" s="1">
        <f t="shared" si="2"/>
        <v>0</v>
      </c>
      <c r="J31" s="17"/>
    </row>
    <row r="32" spans="2:10" x14ac:dyDescent="0.35">
      <c r="D32" t="s">
        <v>173</v>
      </c>
      <c r="E32" t="s">
        <v>52</v>
      </c>
      <c r="F32" s="13">
        <v>27.5716</v>
      </c>
      <c r="G32" s="5"/>
      <c r="H32" s="5"/>
      <c r="J32" s="17"/>
    </row>
    <row r="33" spans="2:10" x14ac:dyDescent="0.35">
      <c r="D33" t="s">
        <v>174</v>
      </c>
      <c r="E33" t="s">
        <v>52</v>
      </c>
      <c r="F33" s="1">
        <f>F103</f>
        <v>66.770200000000003</v>
      </c>
      <c r="G33" s="1">
        <f t="shared" ref="G33:H33" si="3">G103</f>
        <v>0</v>
      </c>
      <c r="H33" s="1">
        <f t="shared" si="3"/>
        <v>0</v>
      </c>
      <c r="J33" s="17"/>
    </row>
    <row r="34" spans="2:10" x14ac:dyDescent="0.35">
      <c r="D34" t="s">
        <v>177</v>
      </c>
      <c r="E34" t="s">
        <v>52</v>
      </c>
      <c r="F34" s="13">
        <v>70</v>
      </c>
      <c r="G34" s="5"/>
      <c r="H34" s="5"/>
      <c r="J34" s="17"/>
    </row>
    <row r="35" spans="2:10" x14ac:dyDescent="0.35">
      <c r="D35" t="s">
        <v>68</v>
      </c>
      <c r="E35" t="s">
        <v>52</v>
      </c>
      <c r="F35" s="13">
        <v>0</v>
      </c>
      <c r="G35" s="5"/>
      <c r="H35" s="5"/>
      <c r="J35" s="17"/>
    </row>
    <row r="36" spans="2:10" x14ac:dyDescent="0.35">
      <c r="D36" t="s">
        <v>175</v>
      </c>
      <c r="E36" t="s">
        <v>52</v>
      </c>
      <c r="F36" s="13">
        <v>7</v>
      </c>
      <c r="G36" s="5"/>
      <c r="H36" s="5"/>
      <c r="J36" s="17"/>
    </row>
    <row r="37" spans="2:10" x14ac:dyDescent="0.35">
      <c r="D37" t="s">
        <v>176</v>
      </c>
      <c r="E37" t="s">
        <v>52</v>
      </c>
      <c r="F37" s="13">
        <v>15.162100000000001</v>
      </c>
      <c r="G37" s="5"/>
      <c r="H37" s="5"/>
      <c r="J37" s="17"/>
    </row>
    <row r="38" spans="2:10" x14ac:dyDescent="0.35">
      <c r="D38" t="s">
        <v>178</v>
      </c>
      <c r="E38" t="s">
        <v>52</v>
      </c>
      <c r="F38" s="13">
        <v>5.45</v>
      </c>
      <c r="G38" s="5"/>
      <c r="H38" s="5"/>
      <c r="J38" s="17"/>
    </row>
    <row r="39" spans="2:10" x14ac:dyDescent="0.35">
      <c r="D39" s="8" t="s">
        <v>180</v>
      </c>
      <c r="E39" s="8" t="s">
        <v>52</v>
      </c>
      <c r="F39" s="6">
        <f>SUM(F28:F38)</f>
        <v>418.47189999999995</v>
      </c>
      <c r="G39" s="6">
        <f>SUM(G28:G38)</f>
        <v>0</v>
      </c>
      <c r="H39" s="6">
        <f>SUM(H28:H38)</f>
        <v>0</v>
      </c>
    </row>
    <row r="40" spans="2:10" x14ac:dyDescent="0.35">
      <c r="F40" s="17"/>
      <c r="G40" s="17"/>
      <c r="H40" s="17"/>
    </row>
    <row r="41" spans="2:10" x14ac:dyDescent="0.35">
      <c r="B41" s="10" t="s">
        <v>81</v>
      </c>
      <c r="C41" s="16"/>
      <c r="D41" s="12"/>
      <c r="E41" s="12"/>
      <c r="F41" s="18"/>
      <c r="G41" s="18"/>
      <c r="H41" s="18"/>
    </row>
    <row r="42" spans="2:10" x14ac:dyDescent="0.35">
      <c r="F42" s="17"/>
      <c r="G42" s="17"/>
      <c r="H42" s="17"/>
    </row>
    <row r="43" spans="2:10" x14ac:dyDescent="0.35">
      <c r="C43" s="8" t="s">
        <v>61</v>
      </c>
      <c r="D43" s="8" t="s">
        <v>62</v>
      </c>
      <c r="F43" s="17"/>
      <c r="G43" s="17"/>
      <c r="H43" s="17"/>
    </row>
    <row r="44" spans="2:10" x14ac:dyDescent="0.35">
      <c r="C44" s="72">
        <v>800</v>
      </c>
      <c r="D44" s="5" t="s">
        <v>287</v>
      </c>
      <c r="E44" t="s">
        <v>33</v>
      </c>
      <c r="F44" s="13">
        <v>1.8756550099999998</v>
      </c>
      <c r="G44" s="5"/>
      <c r="H44" s="5"/>
    </row>
    <row r="45" spans="2:10" x14ac:dyDescent="0.35">
      <c r="C45" s="72"/>
      <c r="D45" s="5" t="s">
        <v>68</v>
      </c>
      <c r="E45" t="s">
        <v>33</v>
      </c>
      <c r="F45" s="13">
        <v>6.1956831500000007</v>
      </c>
      <c r="G45" s="5"/>
      <c r="H45" s="5"/>
    </row>
    <row r="46" spans="2:10" x14ac:dyDescent="0.35">
      <c r="D46" s="8" t="s">
        <v>181</v>
      </c>
      <c r="E46" s="8" t="s">
        <v>33</v>
      </c>
      <c r="F46" s="6">
        <f>SUM(F44:F45)</f>
        <v>8.0713381599999998</v>
      </c>
      <c r="G46" s="6">
        <f>SUM(G44:G45)</f>
        <v>0</v>
      </c>
      <c r="H46" s="6">
        <f>SUM(H44:H45)</f>
        <v>0</v>
      </c>
    </row>
    <row r="47" spans="2:10" x14ac:dyDescent="0.35">
      <c r="F47" s="17"/>
      <c r="G47" s="17"/>
      <c r="H47" s="17"/>
    </row>
    <row r="48" spans="2:10" x14ac:dyDescent="0.35">
      <c r="B48" s="3" t="s">
        <v>83</v>
      </c>
      <c r="C48" s="2"/>
      <c r="D48" s="3"/>
      <c r="E48" s="3"/>
      <c r="F48" s="3"/>
      <c r="G48" s="3"/>
      <c r="H48" s="3"/>
    </row>
    <row r="49" spans="1:13" x14ac:dyDescent="0.35">
      <c r="F49" s="17"/>
      <c r="G49" s="17"/>
      <c r="H49" s="17"/>
      <c r="J49" s="9"/>
      <c r="K49" s="9"/>
      <c r="L49" s="9"/>
      <c r="M49" s="9"/>
    </row>
    <row r="50" spans="1:13" x14ac:dyDescent="0.35">
      <c r="D50" t="s">
        <v>71</v>
      </c>
      <c r="E50" t="s">
        <v>33</v>
      </c>
      <c r="F50" s="1">
        <f>F24</f>
        <v>69.541948029999986</v>
      </c>
      <c r="G50" s="1">
        <f>G24</f>
        <v>0</v>
      </c>
      <c r="H50" s="1">
        <f>H24</f>
        <v>0</v>
      </c>
      <c r="J50" s="9"/>
      <c r="K50" s="9"/>
      <c r="L50" s="9"/>
      <c r="M50" s="9"/>
    </row>
    <row r="51" spans="1:13" x14ac:dyDescent="0.35">
      <c r="D51" t="s">
        <v>81</v>
      </c>
      <c r="E51" t="s">
        <v>33</v>
      </c>
      <c r="F51" s="1">
        <f>F46</f>
        <v>8.0713381599999998</v>
      </c>
      <c r="G51" s="1">
        <f t="shared" ref="G51:H51" si="4">G46</f>
        <v>0</v>
      </c>
      <c r="H51" s="1">
        <f t="shared" si="4"/>
        <v>0</v>
      </c>
    </row>
    <row r="52" spans="1:13" x14ac:dyDescent="0.35">
      <c r="D52" s="8" t="s">
        <v>84</v>
      </c>
      <c r="E52" s="8" t="s">
        <v>33</v>
      </c>
      <c r="F52" s="6">
        <f>SUM(F50:F51)</f>
        <v>77.613286189999982</v>
      </c>
      <c r="G52" s="6">
        <f t="shared" ref="G52:H52" si="5">SUM(G50:G51)</f>
        <v>0</v>
      </c>
      <c r="H52" s="6">
        <f t="shared" si="5"/>
        <v>0</v>
      </c>
    </row>
    <row r="53" spans="1:13" x14ac:dyDescent="0.35">
      <c r="F53" s="17"/>
      <c r="G53" s="17"/>
      <c r="H53" s="17"/>
      <c r="J53" s="9"/>
      <c r="K53" s="9"/>
      <c r="L53" s="9"/>
      <c r="M53" s="9"/>
    </row>
    <row r="54" spans="1:13" x14ac:dyDescent="0.35">
      <c r="D54" t="s">
        <v>79</v>
      </c>
      <c r="E54" t="s">
        <v>52</v>
      </c>
      <c r="F54" s="1">
        <f>F39</f>
        <v>418.47189999999995</v>
      </c>
      <c r="G54" s="1">
        <f>G39</f>
        <v>0</v>
      </c>
      <c r="H54" s="1">
        <f>H39</f>
        <v>0</v>
      </c>
    </row>
    <row r="55" spans="1:13" x14ac:dyDescent="0.35">
      <c r="D55" s="8" t="s">
        <v>85</v>
      </c>
      <c r="E55" s="8" t="s">
        <v>52</v>
      </c>
      <c r="F55" s="6">
        <f>SUM(F54)</f>
        <v>418.47189999999995</v>
      </c>
      <c r="G55" s="6">
        <f t="shared" ref="G55:H55" si="6">SUM(G54)</f>
        <v>0</v>
      </c>
      <c r="H55" s="6">
        <f t="shared" si="6"/>
        <v>0</v>
      </c>
    </row>
    <row r="56" spans="1:13" x14ac:dyDescent="0.35">
      <c r="J56" s="9"/>
      <c r="K56" s="9"/>
      <c r="L56" s="9"/>
      <c r="M56" s="9"/>
    </row>
    <row r="57" spans="1:13" ht="18.5" x14ac:dyDescent="0.45">
      <c r="A57" s="30"/>
      <c r="B57" s="30" t="s">
        <v>182</v>
      </c>
      <c r="C57" s="31"/>
      <c r="D57" s="30"/>
      <c r="E57" s="30"/>
      <c r="F57" s="30"/>
      <c r="G57" s="30"/>
      <c r="H57" s="30"/>
    </row>
    <row r="59" spans="1:13" x14ac:dyDescent="0.35">
      <c r="B59" s="10" t="s">
        <v>183</v>
      </c>
      <c r="C59" s="16"/>
      <c r="D59" s="12"/>
      <c r="E59" s="12"/>
      <c r="F59" s="18"/>
      <c r="G59" s="18"/>
      <c r="H59" s="18"/>
    </row>
    <row r="61" spans="1:13" x14ac:dyDescent="0.35">
      <c r="D61" t="s">
        <v>184</v>
      </c>
      <c r="E61" t="s">
        <v>33</v>
      </c>
      <c r="F61" s="5">
        <v>3.5078759399999995</v>
      </c>
      <c r="G61" s="5"/>
      <c r="H61" s="5"/>
      <c r="M61" s="17"/>
    </row>
    <row r="62" spans="1:13" x14ac:dyDescent="0.35">
      <c r="D62" t="s">
        <v>185</v>
      </c>
      <c r="E62" t="s">
        <v>33</v>
      </c>
      <c r="F62" s="5">
        <v>1.4175033100000001</v>
      </c>
      <c r="G62" s="5"/>
      <c r="H62" s="5"/>
      <c r="M62" s="17"/>
    </row>
    <row r="63" spans="1:13" x14ac:dyDescent="0.35">
      <c r="D63" t="s">
        <v>186</v>
      </c>
      <c r="E63" t="s">
        <v>33</v>
      </c>
      <c r="F63" s="5">
        <v>0.58853648000000014</v>
      </c>
      <c r="G63" s="5"/>
      <c r="H63" s="5"/>
      <c r="M63" s="17"/>
    </row>
    <row r="64" spans="1:13" x14ac:dyDescent="0.35">
      <c r="D64" t="s">
        <v>187</v>
      </c>
      <c r="E64" t="s">
        <v>33</v>
      </c>
      <c r="F64" s="5">
        <v>6.6496177099999993</v>
      </c>
      <c r="G64" s="5"/>
      <c r="H64" s="5"/>
      <c r="J64" s="35"/>
      <c r="M64" s="17"/>
    </row>
    <row r="65" spans="2:13" x14ac:dyDescent="0.35">
      <c r="D65" t="s">
        <v>188</v>
      </c>
      <c r="E65" t="s">
        <v>33</v>
      </c>
      <c r="F65" s="5">
        <v>2.2105505499999998</v>
      </c>
      <c r="G65" s="5"/>
      <c r="H65" s="5"/>
      <c r="M65" s="17"/>
    </row>
    <row r="66" spans="2:13" x14ac:dyDescent="0.35">
      <c r="D66" t="s">
        <v>189</v>
      </c>
      <c r="E66" t="s">
        <v>33</v>
      </c>
      <c r="F66" s="5">
        <v>5.9532994154969474</v>
      </c>
      <c r="G66" s="5"/>
      <c r="H66" s="5"/>
      <c r="J66" s="28"/>
      <c r="M66" s="17"/>
    </row>
    <row r="67" spans="2:13" hidden="1" x14ac:dyDescent="0.35">
      <c r="D67" t="s">
        <v>296</v>
      </c>
      <c r="E67" t="s">
        <v>33</v>
      </c>
      <c r="F67" s="5">
        <v>0</v>
      </c>
      <c r="G67" s="5"/>
      <c r="H67" s="5"/>
      <c r="J67" s="28" t="s">
        <v>295</v>
      </c>
      <c r="M67" s="17"/>
    </row>
    <row r="68" spans="2:13" x14ac:dyDescent="0.35">
      <c r="D68" s="8" t="s">
        <v>190</v>
      </c>
      <c r="E68" s="8" t="s">
        <v>33</v>
      </c>
      <c r="F68" s="6">
        <f>SUM(F61:F67)</f>
        <v>20.327383405496946</v>
      </c>
      <c r="G68" s="6">
        <f t="shared" ref="G68:H68" si="7">SUM(G61:G67)</f>
        <v>0</v>
      </c>
      <c r="H68" s="6">
        <f t="shared" si="7"/>
        <v>0</v>
      </c>
      <c r="M68" s="17"/>
    </row>
    <row r="70" spans="2:13" x14ac:dyDescent="0.35">
      <c r="B70" s="10" t="s">
        <v>191</v>
      </c>
      <c r="C70" s="16"/>
      <c r="D70" s="12"/>
      <c r="E70" s="12"/>
      <c r="F70" s="18"/>
      <c r="G70" s="18"/>
      <c r="H70" s="18"/>
    </row>
    <row r="72" spans="2:13" x14ac:dyDescent="0.35">
      <c r="D72" t="s">
        <v>184</v>
      </c>
      <c r="E72" t="s">
        <v>52</v>
      </c>
      <c r="F72" s="5">
        <v>36.664900000000003</v>
      </c>
      <c r="G72" s="5"/>
      <c r="H72" s="5"/>
    </row>
    <row r="73" spans="2:13" x14ac:dyDescent="0.35">
      <c r="D73" t="s">
        <v>185</v>
      </c>
      <c r="E73" t="s">
        <v>52</v>
      </c>
      <c r="F73" s="5">
        <v>0</v>
      </c>
      <c r="G73" s="5"/>
      <c r="H73" s="5"/>
    </row>
    <row r="74" spans="2:13" x14ac:dyDescent="0.35">
      <c r="D74" t="s">
        <v>186</v>
      </c>
      <c r="E74" t="s">
        <v>52</v>
      </c>
      <c r="F74" s="5">
        <v>13</v>
      </c>
      <c r="G74" s="5"/>
      <c r="H74" s="5"/>
    </row>
    <row r="75" spans="2:13" x14ac:dyDescent="0.35">
      <c r="D75" t="s">
        <v>187</v>
      </c>
      <c r="E75" t="s">
        <v>52</v>
      </c>
      <c r="F75" s="5">
        <v>55</v>
      </c>
      <c r="G75" s="5"/>
      <c r="H75" s="5"/>
    </row>
    <row r="76" spans="2:13" x14ac:dyDescent="0.35">
      <c r="D76" t="s">
        <v>188</v>
      </c>
      <c r="E76" t="s">
        <v>52</v>
      </c>
      <c r="F76" s="5">
        <v>16</v>
      </c>
      <c r="G76" s="5"/>
      <c r="H76" s="5"/>
    </row>
    <row r="77" spans="2:13" x14ac:dyDescent="0.35">
      <c r="D77" t="s">
        <v>189</v>
      </c>
      <c r="E77" t="s">
        <v>52</v>
      </c>
      <c r="F77" s="5">
        <v>33</v>
      </c>
      <c r="G77" s="5"/>
      <c r="H77" s="5"/>
      <c r="J77" s="28"/>
    </row>
    <row r="78" spans="2:13" hidden="1" x14ac:dyDescent="0.35">
      <c r="D78" t="s">
        <v>296</v>
      </c>
      <c r="E78" t="s">
        <v>52</v>
      </c>
      <c r="F78" s="5">
        <v>0</v>
      </c>
      <c r="G78" s="5"/>
      <c r="H78" s="5"/>
      <c r="J78" s="28" t="s">
        <v>295</v>
      </c>
    </row>
    <row r="79" spans="2:13" x14ac:dyDescent="0.35">
      <c r="D79" s="8" t="s">
        <v>192</v>
      </c>
      <c r="E79" s="8" t="s">
        <v>52</v>
      </c>
      <c r="F79" s="6">
        <f>SUM(F72:F78)</f>
        <v>153.66489999999999</v>
      </c>
      <c r="G79" s="6">
        <f t="shared" ref="G79:H79" si="8">SUM(G72:G78)</f>
        <v>0</v>
      </c>
      <c r="H79" s="6">
        <f t="shared" si="8"/>
        <v>0</v>
      </c>
      <c r="J79" s="77"/>
    </row>
    <row r="81" spans="1:10" ht="18.5" x14ac:dyDescent="0.45">
      <c r="A81" s="30"/>
      <c r="B81" s="30" t="s">
        <v>193</v>
      </c>
      <c r="C81" s="31"/>
      <c r="D81" s="30"/>
      <c r="E81" s="30"/>
      <c r="F81" s="30"/>
      <c r="G81" s="30"/>
      <c r="H81" s="30"/>
    </row>
    <row r="83" spans="1:10" x14ac:dyDescent="0.35">
      <c r="B83" s="3" t="s">
        <v>194</v>
      </c>
      <c r="C83" s="2"/>
      <c r="D83" s="3"/>
      <c r="E83" s="3"/>
      <c r="F83" s="32"/>
      <c r="G83" s="32"/>
      <c r="H83" s="32"/>
    </row>
    <row r="85" spans="1:10" x14ac:dyDescent="0.35">
      <c r="D85" t="s">
        <v>195</v>
      </c>
      <c r="E85" t="s">
        <v>33</v>
      </c>
      <c r="F85" s="5">
        <v>2.6646446500000001</v>
      </c>
      <c r="G85" s="5"/>
      <c r="H85" s="5"/>
      <c r="J85" s="17"/>
    </row>
    <row r="86" spans="1:10" x14ac:dyDescent="0.35">
      <c r="D86" t="s">
        <v>196</v>
      </c>
      <c r="E86" t="s">
        <v>33</v>
      </c>
      <c r="F86" s="5">
        <v>3.0390091899999994</v>
      </c>
      <c r="G86" s="5"/>
      <c r="H86" s="5"/>
      <c r="J86" s="17"/>
    </row>
    <row r="87" spans="1:10" x14ac:dyDescent="0.35">
      <c r="D87" t="s">
        <v>197</v>
      </c>
      <c r="E87" t="s">
        <v>33</v>
      </c>
      <c r="F87" s="5">
        <v>2.3829236999999996</v>
      </c>
      <c r="G87" s="5"/>
      <c r="H87" s="5"/>
      <c r="J87" s="17"/>
    </row>
    <row r="88" spans="1:10" x14ac:dyDescent="0.35">
      <c r="D88" t="s">
        <v>198</v>
      </c>
      <c r="E88" t="s">
        <v>33</v>
      </c>
      <c r="F88" s="5">
        <v>1.9441961999999997</v>
      </c>
      <c r="G88" s="5"/>
      <c r="H88" s="5"/>
      <c r="J88" s="17"/>
    </row>
    <row r="89" spans="1:10" x14ac:dyDescent="0.35">
      <c r="D89" t="s">
        <v>199</v>
      </c>
      <c r="E89" t="s">
        <v>33</v>
      </c>
      <c r="F89" s="5">
        <v>0.91628219999999994</v>
      </c>
      <c r="G89" s="5"/>
      <c r="H89" s="5"/>
      <c r="J89" s="17"/>
    </row>
    <row r="90" spans="1:10" hidden="1" x14ac:dyDescent="0.35">
      <c r="D90" t="s">
        <v>297</v>
      </c>
      <c r="E90" t="s">
        <v>33</v>
      </c>
      <c r="F90" s="5">
        <v>0</v>
      </c>
      <c r="G90" s="5"/>
      <c r="H90" s="5"/>
      <c r="J90" s="17"/>
    </row>
    <row r="91" spans="1:10" x14ac:dyDescent="0.35">
      <c r="D91" t="s">
        <v>200</v>
      </c>
      <c r="E91" t="s">
        <v>33</v>
      </c>
      <c r="F91" s="5">
        <v>0.30959331000000001</v>
      </c>
      <c r="G91" s="5"/>
      <c r="H91" s="5"/>
      <c r="J91" s="17"/>
    </row>
    <row r="92" spans="1:10" x14ac:dyDescent="0.35">
      <c r="D92" s="8" t="s">
        <v>201</v>
      </c>
      <c r="E92" s="8" t="s">
        <v>33</v>
      </c>
      <c r="F92" s="6">
        <f>SUM(F85:F91)</f>
        <v>11.256649249999999</v>
      </c>
      <c r="G92" s="6">
        <f>SUM(G85:G91)</f>
        <v>0</v>
      </c>
      <c r="H92" s="6">
        <f>SUM(H85:H91)</f>
        <v>0</v>
      </c>
      <c r="J92" s="17"/>
    </row>
    <row r="93" spans="1:10" x14ac:dyDescent="0.35">
      <c r="J93" s="17"/>
    </row>
    <row r="94" spans="1:10" x14ac:dyDescent="0.35">
      <c r="B94" s="3" t="s">
        <v>202</v>
      </c>
      <c r="C94" s="2"/>
      <c r="D94" s="69"/>
      <c r="E94" s="3"/>
      <c r="F94" s="32"/>
      <c r="G94" s="32"/>
      <c r="H94" s="32"/>
      <c r="J94" s="17"/>
    </row>
    <row r="95" spans="1:10" x14ac:dyDescent="0.35">
      <c r="J95" s="17"/>
    </row>
    <row r="96" spans="1:10" x14ac:dyDescent="0.35">
      <c r="D96" t="s">
        <v>195</v>
      </c>
      <c r="E96" t="s">
        <v>52</v>
      </c>
      <c r="F96" s="5">
        <v>25.148600000000002</v>
      </c>
      <c r="G96" s="5"/>
      <c r="H96" s="5"/>
      <c r="J96" s="17"/>
    </row>
    <row r="97" spans="4:10" x14ac:dyDescent="0.35">
      <c r="D97" t="s">
        <v>196</v>
      </c>
      <c r="E97" t="s">
        <v>52</v>
      </c>
      <c r="F97" s="5">
        <v>4</v>
      </c>
      <c r="G97" s="5"/>
      <c r="H97" s="5"/>
      <c r="J97" s="17"/>
    </row>
    <row r="98" spans="4:10" x14ac:dyDescent="0.35">
      <c r="D98" t="s">
        <v>197</v>
      </c>
      <c r="E98" t="s">
        <v>52</v>
      </c>
      <c r="F98" s="5">
        <v>15.621600000000001</v>
      </c>
      <c r="G98" s="5"/>
      <c r="H98" s="5"/>
      <c r="J98" s="17"/>
    </row>
    <row r="99" spans="4:10" x14ac:dyDescent="0.35">
      <c r="D99" t="s">
        <v>198</v>
      </c>
      <c r="E99" t="s">
        <v>52</v>
      </c>
      <c r="F99" s="5">
        <v>6</v>
      </c>
      <c r="G99" s="5"/>
      <c r="H99" s="5"/>
      <c r="J99" s="17"/>
    </row>
    <row r="100" spans="4:10" x14ac:dyDescent="0.35">
      <c r="D100" t="s">
        <v>199</v>
      </c>
      <c r="E100" t="s">
        <v>52</v>
      </c>
      <c r="F100" s="5">
        <v>9</v>
      </c>
      <c r="G100" s="5"/>
      <c r="H100" s="5"/>
      <c r="J100" s="17"/>
    </row>
    <row r="101" spans="4:10" hidden="1" x14ac:dyDescent="0.35">
      <c r="D101" t="s">
        <v>297</v>
      </c>
      <c r="E101" t="s">
        <v>52</v>
      </c>
      <c r="F101" s="5">
        <v>0</v>
      </c>
      <c r="G101" s="5"/>
      <c r="H101" s="5"/>
      <c r="J101" s="17"/>
    </row>
    <row r="102" spans="4:10" x14ac:dyDescent="0.35">
      <c r="D102" t="s">
        <v>200</v>
      </c>
      <c r="E102" t="s">
        <v>52</v>
      </c>
      <c r="F102" s="5">
        <v>7</v>
      </c>
      <c r="G102" s="5"/>
      <c r="H102" s="5"/>
      <c r="J102" s="17"/>
    </row>
    <row r="103" spans="4:10" x14ac:dyDescent="0.35">
      <c r="D103" s="8" t="s">
        <v>203</v>
      </c>
      <c r="E103" s="8" t="s">
        <v>52</v>
      </c>
      <c r="F103" s="6">
        <f>SUM(F96:F102)</f>
        <v>66.770200000000003</v>
      </c>
      <c r="G103" s="6">
        <f>SUM(G96:G102)</f>
        <v>0</v>
      </c>
      <c r="H103" s="6">
        <f>SUM(H96:H102)</f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885C-D8BB-418A-87D9-4C8DB2143517}">
  <sheetPr>
    <tabColor rgb="FFF4B084"/>
  </sheetPr>
  <dimension ref="A1:M37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Contents!D28</f>
        <v>4.3 Cyber &amp; Physical Security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204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205</v>
      </c>
      <c r="E13" t="s">
        <v>33</v>
      </c>
      <c r="F13" s="13">
        <v>19.649341489999998</v>
      </c>
      <c r="G13" s="5"/>
      <c r="H13" s="5"/>
    </row>
    <row r="14" spans="1:10" x14ac:dyDescent="0.35">
      <c r="D14" s="8" t="s">
        <v>206</v>
      </c>
      <c r="E14" s="8" t="s">
        <v>33</v>
      </c>
      <c r="F14" s="6">
        <f>SUM(F13:F13)</f>
        <v>19.649341489999998</v>
      </c>
      <c r="G14" s="6">
        <f>SUM(G13:G13)</f>
        <v>0</v>
      </c>
      <c r="H14" s="6">
        <f>SUM(H13:H13)</f>
        <v>0</v>
      </c>
    </row>
    <row r="15" spans="1:10" x14ac:dyDescent="0.35">
      <c r="F15" s="17"/>
      <c r="G15" s="17"/>
      <c r="H15" s="17"/>
    </row>
    <row r="16" spans="1:10" x14ac:dyDescent="0.35">
      <c r="B16" s="3" t="s">
        <v>79</v>
      </c>
      <c r="C16" s="2"/>
      <c r="D16" s="3"/>
      <c r="E16" s="3"/>
      <c r="F16" s="32"/>
      <c r="G16" s="32"/>
      <c r="H16" s="32"/>
    </row>
    <row r="17" spans="1:13" x14ac:dyDescent="0.35">
      <c r="F17" s="17"/>
      <c r="G17" s="17"/>
      <c r="H17" s="17"/>
    </row>
    <row r="18" spans="1:13" x14ac:dyDescent="0.35">
      <c r="D18" t="s">
        <v>205</v>
      </c>
      <c r="E18" t="s">
        <v>52</v>
      </c>
      <c r="F18" s="13">
        <v>65.8108</v>
      </c>
      <c r="G18" s="5"/>
      <c r="H18" s="5"/>
    </row>
    <row r="19" spans="1:13" x14ac:dyDescent="0.35">
      <c r="D19" s="8" t="s">
        <v>207</v>
      </c>
      <c r="E19" s="8" t="s">
        <v>52</v>
      </c>
      <c r="F19" s="6">
        <f>SUM(F18:F18)</f>
        <v>65.8108</v>
      </c>
      <c r="G19" s="6">
        <f>SUM(G18:G18)</f>
        <v>0</v>
      </c>
      <c r="H19" s="6">
        <f>SUM(H18:H18)</f>
        <v>0</v>
      </c>
    </row>
    <row r="20" spans="1:13" x14ac:dyDescent="0.35">
      <c r="F20" s="17"/>
      <c r="G20" s="17"/>
      <c r="H20" s="17"/>
    </row>
    <row r="21" spans="1:13" x14ac:dyDescent="0.35">
      <c r="B21" s="3" t="s">
        <v>81</v>
      </c>
      <c r="C21" s="2"/>
      <c r="D21" s="3"/>
      <c r="E21" s="3"/>
      <c r="F21" s="32"/>
      <c r="G21" s="32"/>
      <c r="H21" s="32"/>
    </row>
    <row r="22" spans="1:13" x14ac:dyDescent="0.35">
      <c r="F22" s="17"/>
      <c r="G22" s="17"/>
      <c r="H22" s="17"/>
    </row>
    <row r="23" spans="1:13" x14ac:dyDescent="0.35">
      <c r="C23" s="8" t="s">
        <v>61</v>
      </c>
      <c r="D23" s="8" t="s">
        <v>62</v>
      </c>
      <c r="F23" s="17"/>
      <c r="G23" s="17"/>
      <c r="H23" s="17"/>
    </row>
    <row r="24" spans="1:13" x14ac:dyDescent="0.35">
      <c r="A24" s="70"/>
      <c r="B24" s="70"/>
      <c r="C24" s="75"/>
      <c r="D24" s="71" t="s">
        <v>288</v>
      </c>
      <c r="E24" s="70" t="s">
        <v>33</v>
      </c>
      <c r="F24" s="13">
        <v>3.1709622799999999</v>
      </c>
      <c r="G24" s="71"/>
      <c r="H24" s="71"/>
    </row>
    <row r="25" spans="1:13" x14ac:dyDescent="0.35">
      <c r="A25" s="70"/>
      <c r="B25" s="70"/>
      <c r="C25" s="75">
        <v>780</v>
      </c>
      <c r="D25" s="71" t="s">
        <v>289</v>
      </c>
      <c r="E25" s="70" t="s">
        <v>33</v>
      </c>
      <c r="F25" s="13">
        <v>5.22214796</v>
      </c>
      <c r="G25" s="71"/>
      <c r="H25" s="71"/>
    </row>
    <row r="26" spans="1:13" x14ac:dyDescent="0.35">
      <c r="D26" s="8" t="s">
        <v>208</v>
      </c>
      <c r="E26" s="8" t="s">
        <v>33</v>
      </c>
      <c r="F26" s="6">
        <f>SUM(F24:F25)</f>
        <v>8.3931102400000004</v>
      </c>
      <c r="G26" s="6">
        <f t="shared" ref="G26:H26" si="0">SUM(G24:G25)</f>
        <v>0</v>
      </c>
      <c r="H26" s="6">
        <f t="shared" si="0"/>
        <v>0</v>
      </c>
    </row>
    <row r="27" spans="1:13" x14ac:dyDescent="0.35">
      <c r="F27" s="17"/>
      <c r="G27" s="17"/>
      <c r="H27" s="17"/>
    </row>
    <row r="28" spans="1:13" x14ac:dyDescent="0.35">
      <c r="B28" s="3" t="s">
        <v>83</v>
      </c>
      <c r="C28" s="2"/>
      <c r="D28" s="3"/>
      <c r="E28" s="3"/>
      <c r="F28" s="3"/>
      <c r="G28" s="3"/>
      <c r="H28" s="3"/>
    </row>
    <row r="29" spans="1:13" x14ac:dyDescent="0.35">
      <c r="F29" s="17"/>
      <c r="G29" s="17"/>
      <c r="H29" s="17"/>
    </row>
    <row r="30" spans="1:13" x14ac:dyDescent="0.35">
      <c r="D30" t="s">
        <v>71</v>
      </c>
      <c r="E30" t="s">
        <v>33</v>
      </c>
      <c r="F30" s="1">
        <f>F14</f>
        <v>19.649341489999998</v>
      </c>
      <c r="G30" s="1">
        <f>G14</f>
        <v>0</v>
      </c>
      <c r="H30" s="1">
        <f>H14</f>
        <v>0</v>
      </c>
      <c r="J30" s="9"/>
      <c r="K30" s="9"/>
      <c r="L30" s="9"/>
      <c r="M30" s="9"/>
    </row>
    <row r="31" spans="1:13" x14ac:dyDescent="0.35">
      <c r="D31" t="s">
        <v>81</v>
      </c>
      <c r="E31" t="s">
        <v>33</v>
      </c>
      <c r="F31" s="1">
        <f>F26</f>
        <v>8.3931102400000004</v>
      </c>
      <c r="G31" s="1">
        <f t="shared" ref="G31:H31" si="1">G26</f>
        <v>0</v>
      </c>
      <c r="H31" s="1">
        <f t="shared" si="1"/>
        <v>0</v>
      </c>
      <c r="J31" s="9"/>
      <c r="K31" s="9"/>
      <c r="L31" s="9"/>
      <c r="M31" s="9"/>
    </row>
    <row r="32" spans="1:13" x14ac:dyDescent="0.35">
      <c r="D32" s="8" t="s">
        <v>84</v>
      </c>
      <c r="E32" s="8" t="s">
        <v>33</v>
      </c>
      <c r="F32" s="6">
        <f>SUM(F30:F31)</f>
        <v>28.042451729999996</v>
      </c>
      <c r="G32" s="6">
        <f t="shared" ref="G32:H32" si="2">SUM(G30:G31)</f>
        <v>0</v>
      </c>
      <c r="H32" s="6">
        <f t="shared" si="2"/>
        <v>0</v>
      </c>
    </row>
    <row r="33" spans="4:13" x14ac:dyDescent="0.35">
      <c r="F33" s="17"/>
      <c r="G33" s="17"/>
      <c r="H33" s="17"/>
    </row>
    <row r="34" spans="4:13" x14ac:dyDescent="0.35">
      <c r="D34" t="s">
        <v>79</v>
      </c>
      <c r="E34" t="s">
        <v>52</v>
      </c>
      <c r="F34" s="1">
        <f>F19</f>
        <v>65.8108</v>
      </c>
      <c r="G34" s="1">
        <f>G19</f>
        <v>0</v>
      </c>
      <c r="H34" s="1">
        <f>H19</f>
        <v>0</v>
      </c>
      <c r="J34" s="9"/>
      <c r="K34" s="9"/>
      <c r="L34" s="9"/>
      <c r="M34" s="9"/>
    </row>
    <row r="35" spans="4:13" x14ac:dyDescent="0.35">
      <c r="D35" s="8" t="s">
        <v>85</v>
      </c>
      <c r="E35" s="8" t="s">
        <v>52</v>
      </c>
      <c r="F35" s="6">
        <f>SUM(F34)</f>
        <v>65.8108</v>
      </c>
      <c r="G35" s="6">
        <f t="shared" ref="G35:H35" si="3">SUM(G34)</f>
        <v>0</v>
      </c>
      <c r="H35" s="6">
        <f t="shared" si="3"/>
        <v>0</v>
      </c>
    </row>
    <row r="37" spans="4:13" x14ac:dyDescent="0.35">
      <c r="J37" s="9"/>
      <c r="K37" s="9"/>
      <c r="L37" s="9"/>
      <c r="M37" s="9"/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0166-3EB6-4F07-9415-D3F51F4AB95E}">
  <sheetPr>
    <tabColor rgb="FFF4B084"/>
  </sheetPr>
  <dimension ref="A1:M43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Contents!D29</f>
        <v>4.4 Digital &amp; Technology Support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209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210</v>
      </c>
      <c r="E13" t="s">
        <v>33</v>
      </c>
      <c r="F13" s="13">
        <v>121.03034556999998</v>
      </c>
      <c r="G13" s="5"/>
      <c r="H13" s="5"/>
    </row>
    <row r="14" spans="1:10" x14ac:dyDescent="0.35">
      <c r="D14" t="s">
        <v>211</v>
      </c>
      <c r="E14" t="s">
        <v>33</v>
      </c>
      <c r="F14" s="13">
        <v>5.9767561900000015</v>
      </c>
      <c r="G14" s="5"/>
      <c r="H14" s="5"/>
    </row>
    <row r="15" spans="1:10" x14ac:dyDescent="0.35">
      <c r="D15" t="s">
        <v>212</v>
      </c>
      <c r="E15" t="s">
        <v>33</v>
      </c>
      <c r="F15" s="13">
        <v>8.9529294000000004</v>
      </c>
      <c r="G15" s="5"/>
      <c r="H15" s="5"/>
    </row>
    <row r="16" spans="1:10" x14ac:dyDescent="0.35">
      <c r="D16" s="8" t="s">
        <v>213</v>
      </c>
      <c r="E16" s="8" t="s">
        <v>33</v>
      </c>
      <c r="F16" s="6">
        <f>SUM(F13:F15)</f>
        <v>135.96003115999997</v>
      </c>
      <c r="G16" s="6">
        <f>SUM(G13:G15)</f>
        <v>0</v>
      </c>
      <c r="H16" s="6">
        <f>SUM(H13:H15)</f>
        <v>0</v>
      </c>
    </row>
    <row r="17" spans="2:8" x14ac:dyDescent="0.35">
      <c r="F17" s="17"/>
      <c r="G17" s="17"/>
      <c r="H17" s="17"/>
    </row>
    <row r="18" spans="2:8" x14ac:dyDescent="0.35">
      <c r="B18" s="3" t="s">
        <v>79</v>
      </c>
      <c r="C18" s="2"/>
      <c r="D18" s="3"/>
      <c r="E18" s="3"/>
      <c r="F18" s="32"/>
      <c r="G18" s="32"/>
      <c r="H18" s="32"/>
    </row>
    <row r="19" spans="2:8" x14ac:dyDescent="0.35">
      <c r="F19" s="17"/>
      <c r="G19" s="17"/>
      <c r="H19" s="17"/>
    </row>
    <row r="20" spans="2:8" x14ac:dyDescent="0.35">
      <c r="D20" t="s">
        <v>210</v>
      </c>
      <c r="E20" t="s">
        <v>52</v>
      </c>
      <c r="F20" s="13">
        <v>3</v>
      </c>
      <c r="G20" s="5"/>
      <c r="H20" s="5"/>
    </row>
    <row r="21" spans="2:8" x14ac:dyDescent="0.35">
      <c r="D21" t="s">
        <v>211</v>
      </c>
      <c r="E21" t="s">
        <v>52</v>
      </c>
      <c r="F21" s="13">
        <v>48.4</v>
      </c>
      <c r="G21" s="5"/>
      <c r="H21" s="5"/>
    </row>
    <row r="22" spans="2:8" x14ac:dyDescent="0.35">
      <c r="D22" t="s">
        <v>212</v>
      </c>
      <c r="E22" t="s">
        <v>52</v>
      </c>
      <c r="F22" s="13">
        <v>56.486499999999999</v>
      </c>
      <c r="G22" s="5"/>
      <c r="H22" s="5"/>
    </row>
    <row r="23" spans="2:8" x14ac:dyDescent="0.35">
      <c r="D23" s="8" t="s">
        <v>214</v>
      </c>
      <c r="E23" s="8" t="s">
        <v>52</v>
      </c>
      <c r="F23" s="6">
        <f>SUM(F20:F22)</f>
        <v>107.8865</v>
      </c>
      <c r="G23" s="6">
        <f>SUM(G20:G22)</f>
        <v>0</v>
      </c>
      <c r="H23" s="6">
        <f>SUM(H20:H22)</f>
        <v>0</v>
      </c>
    </row>
    <row r="24" spans="2:8" x14ac:dyDescent="0.35">
      <c r="F24" s="17"/>
      <c r="G24" s="17"/>
      <c r="H24" s="17"/>
    </row>
    <row r="25" spans="2:8" x14ac:dyDescent="0.35">
      <c r="B25" s="3" t="s">
        <v>81</v>
      </c>
      <c r="C25" s="2"/>
      <c r="D25" s="3"/>
      <c r="E25" s="3"/>
      <c r="F25" s="32"/>
      <c r="G25" s="32"/>
      <c r="H25" s="32"/>
    </row>
    <row r="26" spans="2:8" x14ac:dyDescent="0.35">
      <c r="F26" s="17"/>
      <c r="G26" s="17"/>
      <c r="H26" s="17"/>
    </row>
    <row r="27" spans="2:8" x14ac:dyDescent="0.35">
      <c r="C27" s="8" t="s">
        <v>61</v>
      </c>
      <c r="D27" s="8" t="s">
        <v>62</v>
      </c>
      <c r="F27" s="17"/>
      <c r="G27" s="17"/>
      <c r="H27" s="17"/>
    </row>
    <row r="28" spans="2:8" x14ac:dyDescent="0.35">
      <c r="C28" s="5"/>
      <c r="D28" s="5" t="s">
        <v>290</v>
      </c>
      <c r="E28" t="s">
        <v>33</v>
      </c>
      <c r="F28" s="13">
        <v>2.3713670000000974E-2</v>
      </c>
      <c r="G28" s="5"/>
      <c r="H28" s="5"/>
    </row>
    <row r="29" spans="2:8" x14ac:dyDescent="0.35">
      <c r="C29" s="5"/>
      <c r="D29" s="5" t="s">
        <v>291</v>
      </c>
      <c r="E29" t="s">
        <v>33</v>
      </c>
      <c r="F29" s="13">
        <v>1.2966946600000007</v>
      </c>
      <c r="G29" s="5"/>
      <c r="H29" s="5"/>
    </row>
    <row r="30" spans="2:8" x14ac:dyDescent="0.35">
      <c r="D30" s="8" t="s">
        <v>215</v>
      </c>
      <c r="E30" s="8" t="s">
        <v>33</v>
      </c>
      <c r="F30" s="6">
        <f>SUM(F28:F29)</f>
        <v>1.3204083300000016</v>
      </c>
      <c r="G30" s="6">
        <f>SUM(G28:G29)</f>
        <v>0</v>
      </c>
      <c r="H30" s="6">
        <f>SUM(H28:H29)</f>
        <v>0</v>
      </c>
    </row>
    <row r="31" spans="2:8" x14ac:dyDescent="0.35">
      <c r="F31" s="17"/>
      <c r="G31" s="17"/>
      <c r="H31" s="17"/>
    </row>
    <row r="32" spans="2:8" x14ac:dyDescent="0.35">
      <c r="B32" s="3" t="s">
        <v>83</v>
      </c>
      <c r="C32" s="2"/>
      <c r="D32" s="3"/>
      <c r="E32" s="3"/>
      <c r="F32" s="3"/>
      <c r="G32" s="3"/>
      <c r="H32" s="3"/>
    </row>
    <row r="33" spans="4:13" x14ac:dyDescent="0.35">
      <c r="F33" s="17"/>
      <c r="G33" s="17"/>
      <c r="H33" s="17"/>
      <c r="J33" s="9"/>
      <c r="K33" s="9"/>
      <c r="L33" s="9"/>
      <c r="M33" s="9"/>
    </row>
    <row r="34" spans="4:13" x14ac:dyDescent="0.35">
      <c r="D34" t="s">
        <v>71</v>
      </c>
      <c r="E34" t="s">
        <v>33</v>
      </c>
      <c r="F34" s="1">
        <f>F16</f>
        <v>135.96003115999997</v>
      </c>
      <c r="G34" s="1">
        <f>G16</f>
        <v>0</v>
      </c>
      <c r="H34" s="1">
        <f>H16</f>
        <v>0</v>
      </c>
      <c r="J34" s="9"/>
      <c r="K34" s="9"/>
      <c r="L34" s="9"/>
      <c r="M34" s="9"/>
    </row>
    <row r="35" spans="4:13" x14ac:dyDescent="0.35">
      <c r="D35" t="s">
        <v>81</v>
      </c>
      <c r="E35" t="s">
        <v>33</v>
      </c>
      <c r="F35" s="1">
        <f>F30</f>
        <v>1.3204083300000016</v>
      </c>
      <c r="G35" s="1">
        <f t="shared" ref="G35:H35" si="0">G30</f>
        <v>0</v>
      </c>
      <c r="H35" s="1">
        <f t="shared" si="0"/>
        <v>0</v>
      </c>
    </row>
    <row r="36" spans="4:13" x14ac:dyDescent="0.35">
      <c r="D36" s="8" t="s">
        <v>84</v>
      </c>
      <c r="E36" s="8" t="s">
        <v>33</v>
      </c>
      <c r="F36" s="6">
        <f>SUM(F34:F35)</f>
        <v>137.28043948999996</v>
      </c>
      <c r="G36" s="6">
        <f>SUM(G34:G35)</f>
        <v>0</v>
      </c>
      <c r="H36" s="6">
        <f>SUM(H34:H35)</f>
        <v>0</v>
      </c>
    </row>
    <row r="37" spans="4:13" x14ac:dyDescent="0.35">
      <c r="F37" s="17"/>
      <c r="G37" s="17"/>
      <c r="H37" s="17"/>
      <c r="J37" s="9"/>
      <c r="K37" s="9"/>
      <c r="L37" s="9"/>
      <c r="M37" s="9"/>
    </row>
    <row r="38" spans="4:13" x14ac:dyDescent="0.35">
      <c r="D38" t="s">
        <v>79</v>
      </c>
      <c r="E38" t="s">
        <v>52</v>
      </c>
      <c r="F38" s="1">
        <f>F23</f>
        <v>107.8865</v>
      </c>
      <c r="G38" s="1">
        <f>G23</f>
        <v>0</v>
      </c>
      <c r="H38" s="1">
        <f>H23</f>
        <v>0</v>
      </c>
    </row>
    <row r="39" spans="4:13" x14ac:dyDescent="0.35">
      <c r="D39" s="8" t="s">
        <v>85</v>
      </c>
      <c r="E39" s="8" t="s">
        <v>52</v>
      </c>
      <c r="F39" s="6">
        <f>SUM(F38)</f>
        <v>107.8865</v>
      </c>
      <c r="G39" s="6">
        <f t="shared" ref="G39:H39" si="1">SUM(G38)</f>
        <v>0</v>
      </c>
      <c r="H39" s="6">
        <f t="shared" si="1"/>
        <v>0</v>
      </c>
    </row>
    <row r="40" spans="4:13" x14ac:dyDescent="0.35">
      <c r="J40" s="9"/>
      <c r="K40" s="9"/>
      <c r="L40" s="9"/>
      <c r="M40" s="9"/>
    </row>
    <row r="43" spans="4:13" x14ac:dyDescent="0.35">
      <c r="J43" s="9"/>
      <c r="K43" s="9"/>
      <c r="L43" s="9"/>
      <c r="M43" s="9"/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8EDB-E039-4575-9552-CA69C2C8CD18}">
  <sheetPr>
    <tabColor rgb="FFF4B084"/>
  </sheetPr>
  <dimension ref="A1:M44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Contents!D30</f>
        <v>4.5 Transformation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216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D13" t="s">
        <v>292</v>
      </c>
      <c r="E13" t="s">
        <v>33</v>
      </c>
      <c r="F13" s="13">
        <v>3.7145948400000006</v>
      </c>
      <c r="G13" s="5"/>
      <c r="H13" s="5"/>
    </row>
    <row r="14" spans="1:10" x14ac:dyDescent="0.35">
      <c r="D14" t="s">
        <v>220</v>
      </c>
      <c r="E14" t="s">
        <v>33</v>
      </c>
      <c r="F14" s="13">
        <v>0.26592193000000008</v>
      </c>
      <c r="G14" s="5"/>
      <c r="H14" s="5"/>
    </row>
    <row r="15" spans="1:10" x14ac:dyDescent="0.35">
      <c r="D15" s="70" t="s">
        <v>66</v>
      </c>
      <c r="E15" t="s">
        <v>33</v>
      </c>
      <c r="F15" s="13">
        <v>0</v>
      </c>
      <c r="G15" s="5"/>
      <c r="H15" s="5"/>
      <c r="J15" s="28"/>
    </row>
    <row r="16" spans="1:10" x14ac:dyDescent="0.35">
      <c r="D16" s="70" t="s">
        <v>298</v>
      </c>
      <c r="E16" t="s">
        <v>33</v>
      </c>
      <c r="F16" s="13">
        <v>0</v>
      </c>
      <c r="G16" s="5"/>
      <c r="H16" s="5"/>
      <c r="J16" s="28"/>
    </row>
    <row r="17" spans="2:10" x14ac:dyDescent="0.35">
      <c r="D17" s="8" t="s">
        <v>217</v>
      </c>
      <c r="E17" s="8" t="s">
        <v>33</v>
      </c>
      <c r="F17" s="6">
        <f>SUM(F13:F14)</f>
        <v>3.9805167700000008</v>
      </c>
      <c r="G17" s="6">
        <f>SUM(G13:G14)</f>
        <v>0</v>
      </c>
      <c r="H17" s="6">
        <f>SUM(H13:H14)</f>
        <v>0</v>
      </c>
    </row>
    <row r="18" spans="2:10" x14ac:dyDescent="0.35">
      <c r="F18" s="17"/>
      <c r="G18" s="17"/>
      <c r="H18" s="17"/>
    </row>
    <row r="19" spans="2:10" x14ac:dyDescent="0.35">
      <c r="B19" s="3" t="s">
        <v>79</v>
      </c>
      <c r="C19" s="2"/>
      <c r="D19" s="3"/>
      <c r="E19" s="3"/>
      <c r="F19" s="32"/>
      <c r="G19" s="32"/>
      <c r="H19" s="32"/>
    </row>
    <row r="20" spans="2:10" x14ac:dyDescent="0.35">
      <c r="F20" s="17"/>
      <c r="G20" s="17"/>
      <c r="H20" s="17"/>
    </row>
    <row r="21" spans="2:10" x14ac:dyDescent="0.35">
      <c r="D21" t="s">
        <v>292</v>
      </c>
      <c r="E21" t="s">
        <v>52</v>
      </c>
      <c r="F21" s="13">
        <v>82</v>
      </c>
      <c r="G21" s="5"/>
      <c r="H21" s="5"/>
    </row>
    <row r="22" spans="2:10" x14ac:dyDescent="0.35">
      <c r="D22" t="s">
        <v>220</v>
      </c>
      <c r="E22" t="s">
        <v>52</v>
      </c>
      <c r="F22" s="13">
        <v>5</v>
      </c>
      <c r="G22" s="5"/>
      <c r="H22" s="5"/>
    </row>
    <row r="23" spans="2:10" x14ac:dyDescent="0.35">
      <c r="D23" s="70" t="s">
        <v>66</v>
      </c>
      <c r="E23" t="s">
        <v>52</v>
      </c>
      <c r="F23" s="13">
        <v>0</v>
      </c>
      <c r="G23" s="5"/>
      <c r="H23" s="5"/>
      <c r="J23" s="28"/>
    </row>
    <row r="24" spans="2:10" x14ac:dyDescent="0.35">
      <c r="D24" s="70" t="s">
        <v>298</v>
      </c>
      <c r="E24" t="s">
        <v>52</v>
      </c>
      <c r="F24" s="13">
        <v>0</v>
      </c>
      <c r="G24" s="5"/>
      <c r="H24" s="5"/>
      <c r="J24" s="28"/>
    </row>
    <row r="25" spans="2:10" x14ac:dyDescent="0.35">
      <c r="D25" s="8" t="s">
        <v>218</v>
      </c>
      <c r="E25" s="8" t="s">
        <v>52</v>
      </c>
      <c r="F25" s="6">
        <f>SUM(F21:F22)</f>
        <v>87</v>
      </c>
      <c r="G25" s="6">
        <f>SUM(G21:G22)</f>
        <v>0</v>
      </c>
      <c r="H25" s="6">
        <f>SUM(H21:H22)</f>
        <v>0</v>
      </c>
    </row>
    <row r="26" spans="2:10" x14ac:dyDescent="0.35">
      <c r="F26" s="17"/>
      <c r="G26" s="17"/>
      <c r="H26" s="17"/>
    </row>
    <row r="27" spans="2:10" x14ac:dyDescent="0.35">
      <c r="B27" s="3" t="s">
        <v>81</v>
      </c>
      <c r="C27" s="2"/>
      <c r="D27" s="3"/>
      <c r="E27" s="3"/>
      <c r="F27" s="32"/>
      <c r="G27" s="32"/>
      <c r="H27" s="32"/>
    </row>
    <row r="28" spans="2:10" x14ac:dyDescent="0.35">
      <c r="F28" s="17"/>
      <c r="G28" s="17"/>
      <c r="H28" s="17"/>
    </row>
    <row r="29" spans="2:10" x14ac:dyDescent="0.35">
      <c r="C29" s="8" t="s">
        <v>61</v>
      </c>
      <c r="D29" s="8" t="s">
        <v>62</v>
      </c>
      <c r="F29" s="17"/>
      <c r="G29" s="17"/>
      <c r="H29" s="17"/>
    </row>
    <row r="30" spans="2:10" x14ac:dyDescent="0.35">
      <c r="C30" s="72">
        <v>810</v>
      </c>
      <c r="D30" s="5" t="s">
        <v>66</v>
      </c>
      <c r="E30" t="s">
        <v>33</v>
      </c>
      <c r="F30" s="13">
        <v>0.22899496000000003</v>
      </c>
      <c r="G30" s="5"/>
      <c r="H30" s="5"/>
      <c r="J30" s="17"/>
    </row>
    <row r="31" spans="2:10" x14ac:dyDescent="0.35">
      <c r="C31" s="73"/>
      <c r="D31" s="5" t="s">
        <v>220</v>
      </c>
      <c r="E31" t="s">
        <v>33</v>
      </c>
      <c r="F31" s="13">
        <v>3.7049716000000004</v>
      </c>
      <c r="G31" s="5"/>
      <c r="H31" s="5"/>
      <c r="J31" s="17"/>
    </row>
    <row r="32" spans="2:10" x14ac:dyDescent="0.35">
      <c r="C32" s="73"/>
      <c r="D32" s="5" t="s">
        <v>293</v>
      </c>
      <c r="E32" t="s">
        <v>33</v>
      </c>
      <c r="F32" s="13">
        <v>64.766970100000009</v>
      </c>
      <c r="G32" s="5"/>
      <c r="H32" s="5"/>
      <c r="J32" s="17"/>
    </row>
    <row r="33" spans="2:13" x14ac:dyDescent="0.35">
      <c r="C33" s="73"/>
      <c r="D33" s="5" t="s">
        <v>294</v>
      </c>
      <c r="E33" t="s">
        <v>33</v>
      </c>
      <c r="F33" s="13">
        <v>2.6454651299999998</v>
      </c>
      <c r="G33" s="5"/>
      <c r="H33" s="5"/>
      <c r="J33" s="17"/>
    </row>
    <row r="34" spans="2:13" x14ac:dyDescent="0.35">
      <c r="D34" s="8" t="s">
        <v>219</v>
      </c>
      <c r="E34" s="8" t="s">
        <v>33</v>
      </c>
      <c r="F34" s="6">
        <f>SUM(F30:F33)</f>
        <v>71.346401790000016</v>
      </c>
      <c r="G34" s="6">
        <f>SUM(G30:G33)</f>
        <v>0</v>
      </c>
      <c r="H34" s="6">
        <f>SUM(H30:H33)</f>
        <v>0</v>
      </c>
    </row>
    <row r="35" spans="2:13" x14ac:dyDescent="0.35">
      <c r="F35" s="17"/>
      <c r="G35" s="17"/>
      <c r="H35" s="17"/>
    </row>
    <row r="36" spans="2:13" x14ac:dyDescent="0.35">
      <c r="B36" s="3" t="s">
        <v>83</v>
      </c>
      <c r="C36" s="2"/>
      <c r="D36" s="3"/>
      <c r="E36" s="3"/>
      <c r="F36" s="3"/>
      <c r="G36" s="3"/>
      <c r="H36" s="3"/>
    </row>
    <row r="37" spans="2:13" x14ac:dyDescent="0.35">
      <c r="F37" s="17"/>
      <c r="G37" s="17"/>
      <c r="H37" s="17"/>
      <c r="J37" s="9"/>
      <c r="K37" s="9"/>
      <c r="L37" s="9"/>
      <c r="M37" s="9"/>
    </row>
    <row r="38" spans="2:13" x14ac:dyDescent="0.35">
      <c r="D38" t="s">
        <v>71</v>
      </c>
      <c r="E38" t="s">
        <v>33</v>
      </c>
      <c r="F38" s="1">
        <f>F17</f>
        <v>3.9805167700000008</v>
      </c>
      <c r="G38" s="1">
        <f>G17</f>
        <v>0</v>
      </c>
      <c r="H38" s="1">
        <f>H17</f>
        <v>0</v>
      </c>
      <c r="J38" s="9"/>
      <c r="K38" s="9"/>
      <c r="L38" s="9"/>
      <c r="M38" s="9"/>
    </row>
    <row r="39" spans="2:13" x14ac:dyDescent="0.35">
      <c r="D39" t="s">
        <v>81</v>
      </c>
      <c r="E39" t="s">
        <v>33</v>
      </c>
      <c r="F39" s="1">
        <f>F34</f>
        <v>71.346401790000016</v>
      </c>
      <c r="G39" s="1">
        <f t="shared" ref="G39:H39" si="0">G34</f>
        <v>0</v>
      </c>
      <c r="H39" s="1">
        <f t="shared" si="0"/>
        <v>0</v>
      </c>
    </row>
    <row r="40" spans="2:13" x14ac:dyDescent="0.35">
      <c r="D40" s="8" t="s">
        <v>84</v>
      </c>
      <c r="E40" s="8" t="s">
        <v>33</v>
      </c>
      <c r="F40" s="6">
        <f>SUM(F38:F39)</f>
        <v>75.32691856000001</v>
      </c>
      <c r="G40" s="6">
        <f t="shared" ref="G40:H40" si="1">SUM(G38:G39)</f>
        <v>0</v>
      </c>
      <c r="H40" s="6">
        <f t="shared" si="1"/>
        <v>0</v>
      </c>
    </row>
    <row r="41" spans="2:13" x14ac:dyDescent="0.35">
      <c r="F41" s="17"/>
      <c r="G41" s="17"/>
      <c r="H41" s="17"/>
      <c r="J41" s="9"/>
      <c r="K41" s="9"/>
      <c r="L41" s="9"/>
      <c r="M41" s="9"/>
    </row>
    <row r="42" spans="2:13" x14ac:dyDescent="0.35">
      <c r="D42" t="s">
        <v>79</v>
      </c>
      <c r="E42" t="s">
        <v>52</v>
      </c>
      <c r="F42" s="1">
        <f>F25</f>
        <v>87</v>
      </c>
      <c r="G42" s="1">
        <f>G25</f>
        <v>0</v>
      </c>
      <c r="H42" s="1">
        <f>H25</f>
        <v>0</v>
      </c>
    </row>
    <row r="43" spans="2:13" x14ac:dyDescent="0.35">
      <c r="D43" s="8" t="s">
        <v>85</v>
      </c>
      <c r="E43" s="8" t="s">
        <v>52</v>
      </c>
      <c r="F43" s="6">
        <f>SUM(F42)</f>
        <v>87</v>
      </c>
      <c r="G43" s="6">
        <f t="shared" ref="G43:H43" si="2">SUM(G42)</f>
        <v>0</v>
      </c>
      <c r="H43" s="6">
        <f t="shared" si="2"/>
        <v>0</v>
      </c>
    </row>
    <row r="44" spans="2:13" x14ac:dyDescent="0.35">
      <c r="J44" s="9"/>
      <c r="K44" s="9"/>
      <c r="L44" s="9"/>
      <c r="M44" s="9"/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7924-3690-4E81-BDB0-3BEDDF0E5792}">
  <sheetPr>
    <tabColor theme="0" tint="-0.34998626667073579"/>
  </sheetPr>
  <dimension ref="A1:J31"/>
  <sheetViews>
    <sheetView workbookViewId="0"/>
  </sheetViews>
  <sheetFormatPr defaultRowHeight="14.5" x14ac:dyDescent="0.35"/>
  <cols>
    <col min="1" max="1" width="4.7265625" customWidth="1"/>
    <col min="2" max="2" width="8.26953125" style="9" customWidth="1"/>
    <col min="3" max="3" width="26.453125" style="9" customWidth="1"/>
    <col min="4" max="4" width="36.26953125" customWidth="1"/>
    <col min="5" max="5" width="12.453125" customWidth="1"/>
  </cols>
  <sheetData>
    <row r="1" spans="1:10" s="22" customFormat="1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2" customFormat="1" ht="26" x14ac:dyDescent="0.6">
      <c r="A2" s="36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22" customFormat="1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5" spans="1:10" s="9" customFormat="1" x14ac:dyDescent="0.35">
      <c r="B5" s="8" t="s">
        <v>0</v>
      </c>
      <c r="C5" s="8" t="s">
        <v>1</v>
      </c>
      <c r="D5" s="8" t="s">
        <v>2</v>
      </c>
      <c r="E5" s="8" t="s">
        <v>3</v>
      </c>
    </row>
    <row r="7" spans="1:10" ht="15" customHeight="1" x14ac:dyDescent="0.35">
      <c r="B7" s="37">
        <v>1</v>
      </c>
      <c r="C7" s="38" t="s">
        <v>4</v>
      </c>
      <c r="H7" s="19"/>
    </row>
    <row r="8" spans="1:10" x14ac:dyDescent="0.35">
      <c r="B8" s="37"/>
      <c r="C8" s="37"/>
      <c r="D8" t="s">
        <v>5</v>
      </c>
      <c r="E8" s="39" t="s">
        <v>6</v>
      </c>
    </row>
    <row r="9" spans="1:10" x14ac:dyDescent="0.35">
      <c r="B9" s="37"/>
      <c r="C9" s="37"/>
    </row>
    <row r="10" spans="1:10" x14ac:dyDescent="0.35">
      <c r="B10" s="37">
        <v>2</v>
      </c>
      <c r="C10" s="40" t="s">
        <v>7</v>
      </c>
    </row>
    <row r="11" spans="1:10" ht="17.5" x14ac:dyDescent="0.35">
      <c r="B11" s="37"/>
      <c r="C11" s="37"/>
      <c r="D11" t="s">
        <v>8</v>
      </c>
      <c r="E11" s="39" t="s">
        <v>6</v>
      </c>
      <c r="H11" s="19"/>
    </row>
    <row r="12" spans="1:10" x14ac:dyDescent="0.35">
      <c r="B12" s="37"/>
      <c r="C12" s="37"/>
      <c r="D12" t="s">
        <v>9</v>
      </c>
      <c r="E12" s="39" t="s">
        <v>6</v>
      </c>
    </row>
    <row r="13" spans="1:10" x14ac:dyDescent="0.35">
      <c r="B13" s="37"/>
      <c r="C13" s="37"/>
      <c r="D13" t="s">
        <v>10</v>
      </c>
      <c r="E13" s="39" t="s">
        <v>6</v>
      </c>
      <c r="F13" s="20"/>
    </row>
    <row r="14" spans="1:10" x14ac:dyDescent="0.35">
      <c r="B14" s="37"/>
      <c r="C14" s="37"/>
    </row>
    <row r="15" spans="1:10" x14ac:dyDescent="0.35">
      <c r="B15" s="37">
        <v>3</v>
      </c>
      <c r="C15" s="41" t="s">
        <v>11</v>
      </c>
    </row>
    <row r="16" spans="1:10" x14ac:dyDescent="0.35">
      <c r="B16" s="37"/>
      <c r="C16" s="37"/>
      <c r="D16" t="s">
        <v>12</v>
      </c>
      <c r="E16" s="39" t="s">
        <v>6</v>
      </c>
    </row>
    <row r="17" spans="2:6" x14ac:dyDescent="0.35">
      <c r="B17" s="37"/>
      <c r="C17" s="37"/>
      <c r="D17" t="s">
        <v>13</v>
      </c>
      <c r="E17" s="39" t="s">
        <v>6</v>
      </c>
    </row>
    <row r="18" spans="2:6" x14ac:dyDescent="0.35">
      <c r="B18" s="37"/>
      <c r="C18" s="37"/>
      <c r="D18" t="s">
        <v>14</v>
      </c>
      <c r="E18" s="39" t="s">
        <v>6</v>
      </c>
    </row>
    <row r="19" spans="2:6" x14ac:dyDescent="0.35">
      <c r="B19" s="37"/>
      <c r="C19" s="37"/>
      <c r="D19" t="s">
        <v>15</v>
      </c>
      <c r="E19" s="39" t="s">
        <v>6</v>
      </c>
    </row>
    <row r="20" spans="2:6" x14ac:dyDescent="0.35">
      <c r="B20" s="37"/>
      <c r="C20" s="37"/>
      <c r="D20" t="s">
        <v>16</v>
      </c>
      <c r="E20" s="39" t="s">
        <v>6</v>
      </c>
    </row>
    <row r="21" spans="2:6" x14ac:dyDescent="0.35">
      <c r="B21" s="37"/>
      <c r="C21" s="37"/>
      <c r="D21" t="s">
        <v>17</v>
      </c>
      <c r="E21" s="39" t="s">
        <v>6</v>
      </c>
    </row>
    <row r="22" spans="2:6" x14ac:dyDescent="0.35">
      <c r="B22" s="37"/>
      <c r="C22" s="37"/>
      <c r="D22" t="s">
        <v>18</v>
      </c>
      <c r="E22" s="39" t="s">
        <v>6</v>
      </c>
    </row>
    <row r="23" spans="2:6" x14ac:dyDescent="0.35">
      <c r="B23" s="37"/>
      <c r="C23" s="37"/>
      <c r="D23" t="s">
        <v>19</v>
      </c>
      <c r="E23" s="39" t="s">
        <v>6</v>
      </c>
      <c r="F23" s="9"/>
    </row>
    <row r="24" spans="2:6" x14ac:dyDescent="0.35">
      <c r="B24" s="37"/>
      <c r="C24" s="37"/>
      <c r="F24" s="9"/>
    </row>
    <row r="25" spans="2:6" x14ac:dyDescent="0.35">
      <c r="B25" s="37">
        <v>4</v>
      </c>
      <c r="C25" s="42" t="s">
        <v>20</v>
      </c>
    </row>
    <row r="26" spans="2:6" x14ac:dyDescent="0.35">
      <c r="B26" s="37"/>
      <c r="C26" s="37"/>
      <c r="D26" t="s">
        <v>21</v>
      </c>
      <c r="E26" s="39" t="s">
        <v>6</v>
      </c>
    </row>
    <row r="27" spans="2:6" x14ac:dyDescent="0.35">
      <c r="B27" s="37"/>
      <c r="C27" s="37"/>
      <c r="D27" t="s">
        <v>22</v>
      </c>
      <c r="E27" s="39" t="s">
        <v>6</v>
      </c>
    </row>
    <row r="28" spans="2:6" x14ac:dyDescent="0.35">
      <c r="B28" s="37"/>
      <c r="C28" s="37"/>
      <c r="D28" t="s">
        <v>23</v>
      </c>
      <c r="E28" s="39" t="s">
        <v>6</v>
      </c>
    </row>
    <row r="29" spans="2:6" x14ac:dyDescent="0.35">
      <c r="B29" s="37"/>
      <c r="C29" s="37"/>
      <c r="D29" t="s">
        <v>24</v>
      </c>
      <c r="E29" s="39" t="s">
        <v>6</v>
      </c>
    </row>
    <row r="30" spans="2:6" x14ac:dyDescent="0.35">
      <c r="B30" s="37"/>
      <c r="C30" s="37"/>
      <c r="D30" t="s">
        <v>25</v>
      </c>
      <c r="E30" s="39" t="s">
        <v>6</v>
      </c>
    </row>
    <row r="31" spans="2:6" x14ac:dyDescent="0.35">
      <c r="B31" s="37"/>
      <c r="C31" s="37"/>
    </row>
  </sheetData>
  <hyperlinks>
    <hyperlink ref="E8" location="'1.1 Total Costs'!A1" display="Go" xr:uid="{BFD2827F-5214-4417-914D-50A9542B067B}"/>
    <hyperlink ref="E11" location="'2.1 Operational Costs'!A1" display="Go" xr:uid="{40A4F4E6-2737-4514-833C-98C0121DBCAB}"/>
    <hyperlink ref="E12" location="'2.2 FTE'!A1" display="Go" xr:uid="{0B91BE98-F089-48D2-BEB2-F118B3BA2A59}"/>
    <hyperlink ref="E13" location="'2.3 Investment Costs'!A1" display="Go" xr:uid="{44586B5A-B5EC-4D16-8F60-07784CFEFFEC}"/>
    <hyperlink ref="E16" location="'3.1 Energy Markets'!A1" display="Go" xr:uid="{91B1A404-9265-47C7-80FB-1BCB41BE964D}"/>
    <hyperlink ref="E17" location="'3.2 Strategic Energy Planning'!A1" display="Go" xr:uid="{4C26D00C-21CE-44D4-9F0C-6D4E0E72A78F}"/>
    <hyperlink ref="E18" location="'3.3 Energy Insights'!A1" display="Go" xr:uid="{AEF0C893-3739-46B5-A09C-F5F0519DF723}"/>
    <hyperlink ref="E19" location="'3.4 Security of Supply'!A1" display="Go" xr:uid="{7B991A23-67E1-41A3-B58F-A7FCBE8463B6}"/>
    <hyperlink ref="E20" location="'3.5 Energy System Resilience'!A1" display="Go" xr:uid="{F7821ED8-3BB3-4941-AAF3-814BF055DF7B}"/>
    <hyperlink ref="E21" location="'3.6 System Operations'!A1" display="Go" xr:uid="{0E62AB92-F382-41E8-96CC-30DB0834C2C4}"/>
    <hyperlink ref="E22" location="'3.7 Network Operability'!A1" display="Go" xr:uid="{9432D51D-894E-4C57-8DA8-315582577EAF}"/>
    <hyperlink ref="E23" location="'3.8 Facilitating Sector'!A1" display="Go" xr:uid="{1DEFEA99-6658-431E-BF98-71AD602EFDA5}"/>
    <hyperlink ref="E26" location="'4.1 Role Delivery Support'!A1" display="Go" xr:uid="{E42ADD18-EB69-4327-845D-338963FD361E}"/>
    <hyperlink ref="E27" location="'4.2 Corporate Functions'!A1" display="Go" xr:uid="{8E9B48A1-07B9-4A86-9F80-0DAB8A93FE91}"/>
    <hyperlink ref="E28" location="'4.3 Cyber &amp; Physical Security'!A1" display="Go" xr:uid="{DD0AA3FD-4140-45BE-AF63-63EC2D3E72CD}"/>
    <hyperlink ref="E29" location="'4.4 Digital &amp; Technology Suppor'!A1" display="Go" xr:uid="{2A3039F8-9C3B-4F76-A245-02A6BA9FA5DB}"/>
    <hyperlink ref="E30" location="'4.5 Transformation'!A1" display="Go" xr:uid="{70284DD1-C9AB-4671-9D50-483969A80788}"/>
  </hyperlinks>
  <pageMargins left="0.7" right="0.7" top="0.75" bottom="0.75" header="0.3" footer="0.3"/>
  <headerFooter>
    <oddHeader>&amp;L&amp;"Poppins"&amp;12&amp;KFF00FF 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38E9-B6BC-4B39-BC03-5420DCC0E6D7}">
  <sheetPr>
    <tabColor theme="6" tint="0.59999389629810485"/>
  </sheetPr>
  <dimension ref="A1:M31"/>
  <sheetViews>
    <sheetView workbookViewId="0"/>
  </sheetViews>
  <sheetFormatPr defaultRowHeight="14.5" x14ac:dyDescent="0.35"/>
  <cols>
    <col min="2" max="2" width="9" customWidth="1"/>
    <col min="3" max="3" width="33.1796875" customWidth="1"/>
    <col min="4" max="4" width="14.453125" customWidth="1"/>
    <col min="5" max="7" width="11.26953125" customWidth="1"/>
  </cols>
  <sheetData>
    <row r="1" spans="1:11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26" x14ac:dyDescent="0.6">
      <c r="A4" s="29" t="str">
        <f>Contents!D8</f>
        <v>1.1 Total Costs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x14ac:dyDescent="0.35">
      <c r="E6" s="7" t="s">
        <v>26</v>
      </c>
      <c r="F6" s="85" t="s">
        <v>27</v>
      </c>
      <c r="G6" s="85"/>
    </row>
    <row r="7" spans="1:11" x14ac:dyDescent="0.35">
      <c r="E7" s="11" t="s">
        <v>28</v>
      </c>
      <c r="F7" s="11" t="s">
        <v>29</v>
      </c>
      <c r="G7" s="11" t="s">
        <v>30</v>
      </c>
    </row>
    <row r="9" spans="1:11" ht="18.5" x14ac:dyDescent="0.45">
      <c r="A9" s="30"/>
      <c r="B9" s="30" t="s">
        <v>31</v>
      </c>
      <c r="C9" s="31"/>
      <c r="D9" s="30"/>
      <c r="E9" s="30"/>
      <c r="F9" s="30"/>
      <c r="G9" s="30"/>
      <c r="I9" s="76"/>
    </row>
    <row r="11" spans="1:11" x14ac:dyDescent="0.35">
      <c r="C11" t="s">
        <v>32</v>
      </c>
      <c r="D11" t="s">
        <v>33</v>
      </c>
      <c r="E11" s="1">
        <f>'3.1 Energy Markets'!F48</f>
        <v>48.172764409999999</v>
      </c>
      <c r="F11" s="1">
        <f>'3.1 Energy Markets'!G48</f>
        <v>0</v>
      </c>
      <c r="G11" s="1">
        <f>'3.1 Energy Markets'!H48</f>
        <v>0</v>
      </c>
      <c r="I11" s="37"/>
    </row>
    <row r="12" spans="1:11" x14ac:dyDescent="0.35">
      <c r="C12" t="s">
        <v>34</v>
      </c>
      <c r="D12" t="s">
        <v>33</v>
      </c>
      <c r="E12" s="1">
        <f>'3.2 Strategic Energy Planning'!F48</f>
        <v>58.157173749999998</v>
      </c>
      <c r="F12" s="1">
        <f>'3.2 Strategic Energy Planning'!G48</f>
        <v>0</v>
      </c>
      <c r="G12" s="1">
        <f>'3.2 Strategic Energy Planning'!H48</f>
        <v>0</v>
      </c>
      <c r="I12" s="37"/>
    </row>
    <row r="13" spans="1:11" x14ac:dyDescent="0.35">
      <c r="C13" t="s">
        <v>35</v>
      </c>
      <c r="D13" t="s">
        <v>33</v>
      </c>
      <c r="E13" s="1">
        <f>'3.3 Energy Insights'!F38</f>
        <v>10.628472369999999</v>
      </c>
      <c r="F13" s="1">
        <f>'3.3 Energy Insights'!G38</f>
        <v>0</v>
      </c>
      <c r="G13" s="1">
        <f>'3.3 Energy Insights'!H38</f>
        <v>0</v>
      </c>
      <c r="I13" s="37"/>
    </row>
    <row r="14" spans="1:11" x14ac:dyDescent="0.35">
      <c r="C14" t="s">
        <v>36</v>
      </c>
      <c r="D14" t="s">
        <v>33</v>
      </c>
      <c r="E14" s="1">
        <f>'3.4 Security of Supply'!F36</f>
        <v>3.7370691099999997</v>
      </c>
      <c r="F14" s="1">
        <f>'3.4 Security of Supply'!G36</f>
        <v>0</v>
      </c>
      <c r="G14" s="1">
        <f>'3.4 Security of Supply'!H36</f>
        <v>0</v>
      </c>
      <c r="I14" s="37"/>
      <c r="K14" s="17"/>
    </row>
    <row r="15" spans="1:11" x14ac:dyDescent="0.35">
      <c r="C15" t="s">
        <v>37</v>
      </c>
      <c r="D15" t="s">
        <v>33</v>
      </c>
      <c r="E15" s="1">
        <f>'3.5 Energy System Resilience'!F37</f>
        <v>11.497831609999999</v>
      </c>
      <c r="F15" s="1">
        <f>'3.5 Energy System Resilience'!G37</f>
        <v>0</v>
      </c>
      <c r="G15" s="1">
        <f>'3.5 Energy System Resilience'!H37</f>
        <v>0</v>
      </c>
      <c r="I15" s="37"/>
    </row>
    <row r="16" spans="1:11" x14ac:dyDescent="0.35">
      <c r="C16" t="s">
        <v>38</v>
      </c>
      <c r="D16" t="s">
        <v>33</v>
      </c>
      <c r="E16" s="1">
        <f>'3.6 System Operations'!F61</f>
        <v>122.88945838999999</v>
      </c>
      <c r="F16" s="1">
        <f>'3.6 System Operations'!G61</f>
        <v>0</v>
      </c>
      <c r="G16" s="1">
        <f>'3.6 System Operations'!H61</f>
        <v>0</v>
      </c>
      <c r="I16" s="37"/>
    </row>
    <row r="17" spans="3:13" x14ac:dyDescent="0.35">
      <c r="C17" t="s">
        <v>39</v>
      </c>
      <c r="D17" t="s">
        <v>33</v>
      </c>
      <c r="E17" s="1">
        <f>'3.7 Network Operability'!F47</f>
        <v>60.449273670000004</v>
      </c>
      <c r="F17" s="1">
        <f>'3.7 Network Operability'!G47</f>
        <v>0</v>
      </c>
      <c r="G17" s="1">
        <f>'3.7 Network Operability'!H47</f>
        <v>0</v>
      </c>
      <c r="I17" s="37"/>
    </row>
    <row r="18" spans="3:13" x14ac:dyDescent="0.35">
      <c r="C18" t="s">
        <v>40</v>
      </c>
      <c r="D18" t="s">
        <v>33</v>
      </c>
      <c r="E18" s="1">
        <f>'3.8 Facilitating Sector'!F33</f>
        <v>4.1637194100000006</v>
      </c>
      <c r="F18" s="1">
        <f>'3.8 Facilitating Sector'!G33</f>
        <v>0</v>
      </c>
      <c r="G18" s="1">
        <f>'3.8 Facilitating Sector'!H33</f>
        <v>0</v>
      </c>
      <c r="I18" s="37"/>
      <c r="M18" s="28"/>
    </row>
    <row r="19" spans="3:13" x14ac:dyDescent="0.35">
      <c r="C19" s="8" t="s">
        <v>41</v>
      </c>
      <c r="D19" s="8" t="s">
        <v>33</v>
      </c>
      <c r="E19" s="6">
        <f>SUM(E11:E18)</f>
        <v>319.69576272</v>
      </c>
      <c r="F19" s="6">
        <f t="shared" ref="F19:G19" si="0">SUM(F11:F18)</f>
        <v>0</v>
      </c>
      <c r="G19" s="6">
        <f t="shared" si="0"/>
        <v>0</v>
      </c>
    </row>
    <row r="20" spans="3:13" x14ac:dyDescent="0.35">
      <c r="E20" s="17"/>
      <c r="F20" s="17"/>
      <c r="G20" s="17"/>
    </row>
    <row r="21" spans="3:13" x14ac:dyDescent="0.35">
      <c r="C21" t="s">
        <v>42</v>
      </c>
      <c r="D21" t="s">
        <v>33</v>
      </c>
      <c r="E21" s="1">
        <f>'4.1 Role Delivery Support'!F44</f>
        <v>47.676004169999992</v>
      </c>
      <c r="F21" s="1">
        <f>'4.1 Role Delivery Support'!G44</f>
        <v>0</v>
      </c>
      <c r="G21" s="1">
        <f>'4.1 Role Delivery Support'!H44</f>
        <v>0</v>
      </c>
      <c r="I21" s="37"/>
    </row>
    <row r="22" spans="3:13" x14ac:dyDescent="0.35">
      <c r="C22" t="s">
        <v>43</v>
      </c>
      <c r="D22" t="s">
        <v>33</v>
      </c>
      <c r="E22" s="1">
        <f>'4.2 Corporate Functions'!F52</f>
        <v>77.613286189999982</v>
      </c>
      <c r="F22" s="1">
        <f>'4.2 Corporate Functions'!G52</f>
        <v>0</v>
      </c>
      <c r="G22" s="1">
        <f>'4.2 Corporate Functions'!H52</f>
        <v>0</v>
      </c>
      <c r="I22" s="37"/>
    </row>
    <row r="23" spans="3:13" x14ac:dyDescent="0.35">
      <c r="C23" t="s">
        <v>44</v>
      </c>
      <c r="D23" t="s">
        <v>33</v>
      </c>
      <c r="E23" s="1">
        <f>'4.3 Cyber &amp; Physical Security'!F32</f>
        <v>28.042451729999996</v>
      </c>
      <c r="F23" s="1">
        <f>'4.3 Cyber &amp; Physical Security'!G32</f>
        <v>0</v>
      </c>
      <c r="G23" s="1">
        <f>'4.3 Cyber &amp; Physical Security'!H32</f>
        <v>0</v>
      </c>
      <c r="I23" s="37"/>
    </row>
    <row r="24" spans="3:13" x14ac:dyDescent="0.35">
      <c r="C24" t="s">
        <v>45</v>
      </c>
      <c r="D24" t="s">
        <v>33</v>
      </c>
      <c r="E24" s="1">
        <f>'4.4 Digital &amp; Technology Suppor'!F36</f>
        <v>137.28043948999996</v>
      </c>
      <c r="F24" s="1">
        <f>'4.4 Digital &amp; Technology Suppor'!G36</f>
        <v>0</v>
      </c>
      <c r="G24" s="1">
        <f>'4.4 Digital &amp; Technology Suppor'!H36</f>
        <v>0</v>
      </c>
      <c r="I24" s="37"/>
    </row>
    <row r="25" spans="3:13" x14ac:dyDescent="0.35">
      <c r="C25" t="s">
        <v>46</v>
      </c>
      <c r="D25" t="s">
        <v>33</v>
      </c>
      <c r="E25" s="1">
        <f>'4.5 Transformation'!F40</f>
        <v>75.32691856000001</v>
      </c>
      <c r="F25" s="1">
        <f>'4.5 Transformation'!G40</f>
        <v>0</v>
      </c>
      <c r="G25" s="1">
        <f>'4.5 Transformation'!H40</f>
        <v>0</v>
      </c>
      <c r="I25" s="37"/>
      <c r="M25" s="28"/>
    </row>
    <row r="26" spans="3:13" x14ac:dyDescent="0.35">
      <c r="C26" s="8" t="s">
        <v>240</v>
      </c>
      <c r="D26" s="8" t="s">
        <v>33</v>
      </c>
      <c r="E26" s="6">
        <f>SUM(E21:E25)</f>
        <v>365.93910013999999</v>
      </c>
      <c r="F26" s="6">
        <f t="shared" ref="F26:G26" si="1">SUM(F21:F25)</f>
        <v>0</v>
      </c>
      <c r="G26" s="6">
        <f t="shared" si="1"/>
        <v>0</v>
      </c>
    </row>
    <row r="28" spans="3:13" x14ac:dyDescent="0.35">
      <c r="C28" s="8" t="s">
        <v>249</v>
      </c>
      <c r="D28" s="8" t="s">
        <v>33</v>
      </c>
      <c r="E28" s="6">
        <f>E19+E26</f>
        <v>685.63486286</v>
      </c>
      <c r="F28" s="6">
        <f>F19+F26</f>
        <v>0</v>
      </c>
      <c r="G28" s="6">
        <f>G19+G26</f>
        <v>0</v>
      </c>
      <c r="I28" s="37"/>
    </row>
    <row r="30" spans="3:13" x14ac:dyDescent="0.35">
      <c r="C30" t="s">
        <v>248</v>
      </c>
      <c r="D30" t="s">
        <v>33</v>
      </c>
      <c r="E30" s="1">
        <v>0</v>
      </c>
      <c r="F30" s="1">
        <v>0</v>
      </c>
      <c r="G30" s="1">
        <v>0</v>
      </c>
    </row>
    <row r="31" spans="3:13" x14ac:dyDescent="0.35">
      <c r="C31" s="8" t="s">
        <v>47</v>
      </c>
      <c r="D31" s="8" t="s">
        <v>33</v>
      </c>
      <c r="E31" s="6">
        <f>E28+E30</f>
        <v>685.63486286</v>
      </c>
      <c r="F31" s="6">
        <f t="shared" ref="F31:G31" si="2">F28+F30</f>
        <v>0</v>
      </c>
      <c r="G31" s="6">
        <f t="shared" si="2"/>
        <v>0</v>
      </c>
    </row>
  </sheetData>
  <mergeCells count="1">
    <mergeCell ref="F6:G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D85-AB99-43F9-A2AC-EC809E603C0B}">
  <sheetPr>
    <tabColor theme="5" tint="0.59999389629810485"/>
  </sheetPr>
  <dimension ref="A1:N28"/>
  <sheetViews>
    <sheetView workbookViewId="0"/>
  </sheetViews>
  <sheetFormatPr defaultRowHeight="14.5" x14ac:dyDescent="0.35"/>
  <cols>
    <col min="2" max="2" width="9" customWidth="1"/>
    <col min="3" max="3" width="39.1796875" customWidth="1"/>
    <col min="4" max="4" width="14.7265625" customWidth="1"/>
    <col min="5" max="7" width="11.26953125" customWidth="1"/>
  </cols>
  <sheetData>
    <row r="1" spans="1:10" ht="25" x14ac:dyDescent="0.5">
      <c r="A1" s="21" t="str">
        <f>Cover!$C$6</f>
        <v>NESO Cost Reporting Tables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Contents!D11</f>
        <v>2.1 Operational Costs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E6" s="7" t="s">
        <v>26</v>
      </c>
      <c r="F6" s="85" t="s">
        <v>27</v>
      </c>
      <c r="G6" s="85"/>
    </row>
    <row r="7" spans="1:10" x14ac:dyDescent="0.35">
      <c r="E7" s="11" t="s">
        <v>28</v>
      </c>
      <c r="F7" s="11" t="s">
        <v>29</v>
      </c>
      <c r="G7" s="11" t="s">
        <v>30</v>
      </c>
    </row>
    <row r="9" spans="1:10" ht="18.5" x14ac:dyDescent="0.45">
      <c r="A9" s="30"/>
      <c r="B9" s="30" t="s">
        <v>48</v>
      </c>
      <c r="C9" s="31"/>
      <c r="D9" s="30"/>
      <c r="E9" s="30"/>
      <c r="F9" s="30"/>
      <c r="G9" s="30"/>
      <c r="I9" s="76"/>
    </row>
    <row r="11" spans="1:10" x14ac:dyDescent="0.35">
      <c r="C11" t="s">
        <v>32</v>
      </c>
      <c r="D11" t="s">
        <v>33</v>
      </c>
      <c r="E11" s="1">
        <f>'3.1 Energy Markets'!F46</f>
        <v>21.663944640000004</v>
      </c>
      <c r="F11" s="1">
        <f>'3.1 Energy Markets'!G46</f>
        <v>0</v>
      </c>
      <c r="G11" s="1">
        <f>'3.1 Energy Markets'!H46</f>
        <v>0</v>
      </c>
      <c r="I11" s="37"/>
    </row>
    <row r="12" spans="1:10" x14ac:dyDescent="0.35">
      <c r="C12" t="s">
        <v>34</v>
      </c>
      <c r="D12" t="s">
        <v>33</v>
      </c>
      <c r="E12" s="1">
        <f>'3.2 Strategic Energy Planning'!F46</f>
        <v>49.701879050000002</v>
      </c>
      <c r="F12" s="1">
        <f>'3.2 Strategic Energy Planning'!G46</f>
        <v>0</v>
      </c>
      <c r="G12" s="1">
        <f>'3.2 Strategic Energy Planning'!H46</f>
        <v>0</v>
      </c>
      <c r="I12" s="37"/>
    </row>
    <row r="13" spans="1:10" x14ac:dyDescent="0.35">
      <c r="C13" t="s">
        <v>35</v>
      </c>
      <c r="D13" t="s">
        <v>33</v>
      </c>
      <c r="E13" s="1">
        <f>'3.3 Energy Insights'!F36</f>
        <v>10.628472369999999</v>
      </c>
      <c r="F13" s="1">
        <f>'3.3 Energy Insights'!G36</f>
        <v>0</v>
      </c>
      <c r="G13" s="1">
        <f>'3.3 Energy Insights'!H36</f>
        <v>0</v>
      </c>
      <c r="I13" s="37"/>
    </row>
    <row r="14" spans="1:10" x14ac:dyDescent="0.35">
      <c r="C14" t="s">
        <v>36</v>
      </c>
      <c r="D14" t="s">
        <v>33</v>
      </c>
      <c r="E14" s="1">
        <f>'3.4 Security of Supply'!F34</f>
        <v>3.7370691099999997</v>
      </c>
      <c r="F14" s="1">
        <f>'3.4 Security of Supply'!G34</f>
        <v>0</v>
      </c>
      <c r="G14" s="1">
        <f>'3.4 Security of Supply'!H34</f>
        <v>0</v>
      </c>
      <c r="I14" s="37"/>
    </row>
    <row r="15" spans="1:10" x14ac:dyDescent="0.35">
      <c r="C15" t="s">
        <v>37</v>
      </c>
      <c r="D15" t="s">
        <v>33</v>
      </c>
      <c r="E15" s="1">
        <f>'3.5 Energy System Resilience'!F35</f>
        <v>9.2723789099999987</v>
      </c>
      <c r="F15" s="1">
        <f>'3.5 Energy System Resilience'!G35</f>
        <v>0</v>
      </c>
      <c r="G15" s="1">
        <f>'3.5 Energy System Resilience'!H35</f>
        <v>0</v>
      </c>
      <c r="I15" s="37"/>
    </row>
    <row r="16" spans="1:10" x14ac:dyDescent="0.35">
      <c r="C16" t="s">
        <v>38</v>
      </c>
      <c r="D16" t="s">
        <v>33</v>
      </c>
      <c r="E16" s="1">
        <f>'3.6 System Operations'!F59</f>
        <v>52.239542999999998</v>
      </c>
      <c r="F16" s="1">
        <f>'3.6 System Operations'!G59</f>
        <v>0</v>
      </c>
      <c r="G16" s="1">
        <f>'3.6 System Operations'!H59</f>
        <v>0</v>
      </c>
      <c r="I16" s="37"/>
    </row>
    <row r="17" spans="3:14" x14ac:dyDescent="0.35">
      <c r="C17" t="s">
        <v>39</v>
      </c>
      <c r="D17" t="s">
        <v>33</v>
      </c>
      <c r="E17" s="1">
        <f>'3.7 Network Operability'!F45</f>
        <v>46.722725930000003</v>
      </c>
      <c r="F17" s="1">
        <f>'3.7 Network Operability'!G45</f>
        <v>0</v>
      </c>
      <c r="G17" s="1">
        <f>'3.7 Network Operability'!H45</f>
        <v>0</v>
      </c>
      <c r="I17" s="37"/>
    </row>
    <row r="18" spans="3:14" x14ac:dyDescent="0.35">
      <c r="C18" t="s">
        <v>40</v>
      </c>
      <c r="D18" t="s">
        <v>33</v>
      </c>
      <c r="E18" s="1">
        <f>'3.8 Facilitating Sector'!F31</f>
        <v>0.15</v>
      </c>
      <c r="F18" s="1">
        <f>'3.8 Facilitating Sector'!G31</f>
        <v>0</v>
      </c>
      <c r="G18" s="1">
        <f>'3.8 Facilitating Sector'!H31</f>
        <v>0</v>
      </c>
      <c r="I18" s="37"/>
      <c r="N18" s="28"/>
    </row>
    <row r="19" spans="3:14" x14ac:dyDescent="0.35">
      <c r="C19" s="8" t="s">
        <v>49</v>
      </c>
      <c r="D19" s="8" t="s">
        <v>33</v>
      </c>
      <c r="E19" s="6">
        <f>SUM(E11:E18)</f>
        <v>194.11601301000002</v>
      </c>
      <c r="F19" s="6">
        <f t="shared" ref="F19:G19" si="0">SUM(F11:F18)</f>
        <v>0</v>
      </c>
      <c r="G19" s="6">
        <f t="shared" si="0"/>
        <v>0</v>
      </c>
    </row>
    <row r="20" spans="3:14" x14ac:dyDescent="0.35">
      <c r="E20" s="17"/>
      <c r="F20" s="17"/>
      <c r="G20" s="17"/>
    </row>
    <row r="21" spans="3:14" x14ac:dyDescent="0.35">
      <c r="C21" t="s">
        <v>42</v>
      </c>
      <c r="D21" t="s">
        <v>33</v>
      </c>
      <c r="E21" s="1">
        <f>'4.1 Role Delivery Support'!F42</f>
        <v>22.017618839999997</v>
      </c>
      <c r="F21" s="1">
        <f>'4.1 Role Delivery Support'!G42</f>
        <v>0</v>
      </c>
      <c r="G21" s="1">
        <f>'4.1 Role Delivery Support'!H42</f>
        <v>0</v>
      </c>
      <c r="I21" s="37"/>
    </row>
    <row r="22" spans="3:14" x14ac:dyDescent="0.35">
      <c r="C22" t="s">
        <v>43</v>
      </c>
      <c r="D22" t="s">
        <v>33</v>
      </c>
      <c r="E22" s="1">
        <f>'4.2 Corporate Functions'!F50</f>
        <v>69.541948029999986</v>
      </c>
      <c r="F22" s="1">
        <f>'4.2 Corporate Functions'!G50</f>
        <v>0</v>
      </c>
      <c r="G22" s="1">
        <f>'4.2 Corporate Functions'!H50</f>
        <v>0</v>
      </c>
      <c r="I22" s="37"/>
    </row>
    <row r="23" spans="3:14" x14ac:dyDescent="0.35">
      <c r="C23" t="s">
        <v>44</v>
      </c>
      <c r="D23" t="s">
        <v>33</v>
      </c>
      <c r="E23" s="1">
        <f>'4.3 Cyber &amp; Physical Security'!F30</f>
        <v>19.649341489999998</v>
      </c>
      <c r="F23" s="1">
        <f>'4.3 Cyber &amp; Physical Security'!G30</f>
        <v>0</v>
      </c>
      <c r="G23" s="1">
        <f>'4.3 Cyber &amp; Physical Security'!H30</f>
        <v>0</v>
      </c>
      <c r="I23" s="37"/>
    </row>
    <row r="24" spans="3:14" x14ac:dyDescent="0.35">
      <c r="C24" t="s">
        <v>45</v>
      </c>
      <c r="D24" t="s">
        <v>33</v>
      </c>
      <c r="E24" s="1">
        <f>'4.4 Digital &amp; Technology Suppor'!F34</f>
        <v>135.96003115999997</v>
      </c>
      <c r="F24" s="1">
        <f>'4.4 Digital &amp; Technology Suppor'!G34</f>
        <v>0</v>
      </c>
      <c r="G24" s="1">
        <f>'4.4 Digital &amp; Technology Suppor'!H34</f>
        <v>0</v>
      </c>
      <c r="I24" s="37"/>
    </row>
    <row r="25" spans="3:14" x14ac:dyDescent="0.35">
      <c r="C25" t="s">
        <v>46</v>
      </c>
      <c r="D25" t="s">
        <v>33</v>
      </c>
      <c r="E25" s="1">
        <f>'4.5 Transformation'!F38</f>
        <v>3.9805167700000008</v>
      </c>
      <c r="F25" s="1">
        <f>'4.5 Transformation'!G38</f>
        <v>0</v>
      </c>
      <c r="G25" s="1">
        <f>'4.5 Transformation'!H38</f>
        <v>0</v>
      </c>
      <c r="I25" s="37"/>
    </row>
    <row r="26" spans="3:14" x14ac:dyDescent="0.35">
      <c r="C26" s="8" t="s">
        <v>241</v>
      </c>
      <c r="D26" s="8" t="s">
        <v>33</v>
      </c>
      <c r="E26" s="6">
        <f>SUM(E21:E25)</f>
        <v>251.14945628999996</v>
      </c>
      <c r="F26" s="6">
        <f t="shared" ref="F26:G26" si="1">SUM(F21:F25)</f>
        <v>0</v>
      </c>
      <c r="G26" s="6">
        <f t="shared" si="1"/>
        <v>0</v>
      </c>
    </row>
    <row r="28" spans="3:14" x14ac:dyDescent="0.35">
      <c r="C28" s="8" t="s">
        <v>50</v>
      </c>
      <c r="D28" s="8" t="s">
        <v>33</v>
      </c>
      <c r="E28" s="6">
        <f>E19+E26</f>
        <v>445.26546929999995</v>
      </c>
      <c r="F28" s="6">
        <f>F19+F26</f>
        <v>0</v>
      </c>
      <c r="G28" s="6">
        <f>G19+G26</f>
        <v>0</v>
      </c>
      <c r="I28" s="37"/>
    </row>
  </sheetData>
  <mergeCells count="1">
    <mergeCell ref="F6:G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CD21-9D29-49BB-AB3E-10B44B7276A6}">
  <sheetPr>
    <tabColor theme="5" tint="0.59999389629810485"/>
  </sheetPr>
  <dimension ref="A1:J28"/>
  <sheetViews>
    <sheetView workbookViewId="0"/>
  </sheetViews>
  <sheetFormatPr defaultRowHeight="14.5" x14ac:dyDescent="0.35"/>
  <cols>
    <col min="3" max="3" width="39.1796875" customWidth="1"/>
    <col min="4" max="4" width="12.81640625" customWidth="1"/>
    <col min="5" max="7" width="11.269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Contents!D12</f>
        <v>2.2 FTE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E6" s="7" t="s">
        <v>26</v>
      </c>
      <c r="F6" s="85" t="s">
        <v>27</v>
      </c>
      <c r="G6" s="85"/>
    </row>
    <row r="7" spans="1:10" x14ac:dyDescent="0.35">
      <c r="E7" s="11" t="s">
        <v>28</v>
      </c>
      <c r="F7" s="11" t="s">
        <v>29</v>
      </c>
      <c r="G7" s="11" t="s">
        <v>30</v>
      </c>
    </row>
    <row r="9" spans="1:10" ht="18.5" x14ac:dyDescent="0.45">
      <c r="A9" s="30"/>
      <c r="B9" s="30" t="s">
        <v>51</v>
      </c>
      <c r="C9" s="31"/>
      <c r="D9" s="30"/>
      <c r="E9" s="30"/>
      <c r="F9" s="30"/>
      <c r="G9" s="30"/>
      <c r="I9" s="76"/>
    </row>
    <row r="11" spans="1:10" x14ac:dyDescent="0.35">
      <c r="C11" t="s">
        <v>32</v>
      </c>
      <c r="D11" t="s">
        <v>52</v>
      </c>
      <c r="E11" s="1">
        <f>'3.1 Energy Markets'!F50</f>
        <v>241.4837</v>
      </c>
      <c r="F11" s="1">
        <f>'3.1 Energy Markets'!G50</f>
        <v>0</v>
      </c>
      <c r="G11" s="1">
        <f>'3.1 Energy Markets'!H50</f>
        <v>0</v>
      </c>
      <c r="I11" s="37"/>
    </row>
    <row r="12" spans="1:10" x14ac:dyDescent="0.35">
      <c r="C12" t="s">
        <v>34</v>
      </c>
      <c r="D12" t="s">
        <v>52</v>
      </c>
      <c r="E12" s="1">
        <f>'3.2 Strategic Energy Planning'!F50</f>
        <v>383.78429999999997</v>
      </c>
      <c r="F12" s="1">
        <f>'3.2 Strategic Energy Planning'!G50</f>
        <v>0</v>
      </c>
      <c r="G12" s="1">
        <f>'3.2 Strategic Energy Planning'!H50</f>
        <v>0</v>
      </c>
      <c r="I12" s="37"/>
    </row>
    <row r="13" spans="1:10" x14ac:dyDescent="0.35">
      <c r="C13" t="s">
        <v>35</v>
      </c>
      <c r="D13" t="s">
        <v>52</v>
      </c>
      <c r="E13" s="1">
        <f>'3.3 Energy Insights'!F40</f>
        <v>93.703400000000002</v>
      </c>
      <c r="F13" s="1">
        <f>'3.3 Energy Insights'!G40</f>
        <v>0</v>
      </c>
      <c r="G13" s="1">
        <f>'3.3 Energy Insights'!H40</f>
        <v>0</v>
      </c>
      <c r="I13" s="37"/>
    </row>
    <row r="14" spans="1:10" x14ac:dyDescent="0.35">
      <c r="C14" t="s">
        <v>36</v>
      </c>
      <c r="D14" t="s">
        <v>52</v>
      </c>
      <c r="E14" s="1">
        <f>'3.4 Security of Supply'!F38</f>
        <v>36.324300000000001</v>
      </c>
      <c r="F14" s="1">
        <f>'3.4 Security of Supply'!G38</f>
        <v>0</v>
      </c>
      <c r="G14" s="1">
        <f>'3.4 Security of Supply'!H38</f>
        <v>0</v>
      </c>
      <c r="I14" s="37"/>
    </row>
    <row r="15" spans="1:10" x14ac:dyDescent="0.35">
      <c r="C15" t="s">
        <v>37</v>
      </c>
      <c r="D15" t="s">
        <v>52</v>
      </c>
      <c r="E15" s="1">
        <f>'3.5 Energy System Resilience'!F39</f>
        <v>92.756799999999998</v>
      </c>
      <c r="F15" s="1">
        <f>'3.5 Energy System Resilience'!G39</f>
        <v>0</v>
      </c>
      <c r="G15" s="1">
        <f>'3.5 Energy System Resilience'!H39</f>
        <v>0</v>
      </c>
      <c r="I15" s="37"/>
    </row>
    <row r="16" spans="1:10" x14ac:dyDescent="0.35">
      <c r="C16" t="s">
        <v>38</v>
      </c>
      <c r="D16" t="s">
        <v>52</v>
      </c>
      <c r="E16" s="1">
        <f>'3.6 System Operations'!F63</f>
        <v>454.61619999999999</v>
      </c>
      <c r="F16" s="1">
        <f>'3.6 System Operations'!G63</f>
        <v>0</v>
      </c>
      <c r="G16" s="1">
        <f>'3.6 System Operations'!H63</f>
        <v>0</v>
      </c>
      <c r="I16" s="37"/>
    </row>
    <row r="17" spans="3:9" x14ac:dyDescent="0.35">
      <c r="C17" t="s">
        <v>39</v>
      </c>
      <c r="D17" t="s">
        <v>52</v>
      </c>
      <c r="E17" s="1">
        <f>'3.7 Network Operability'!F49</f>
        <v>296.73439999999999</v>
      </c>
      <c r="F17" s="1">
        <f>'3.7 Network Operability'!G49</f>
        <v>0</v>
      </c>
      <c r="G17" s="1">
        <f>'3.7 Network Operability'!H49</f>
        <v>0</v>
      </c>
      <c r="I17" s="37"/>
    </row>
    <row r="18" spans="3:9" x14ac:dyDescent="0.35">
      <c r="C18" t="s">
        <v>40</v>
      </c>
      <c r="D18" t="s">
        <v>52</v>
      </c>
      <c r="E18" s="1">
        <f>'3.8 Facilitating Sector'!F35</f>
        <v>5</v>
      </c>
      <c r="F18" s="1">
        <f>'3.8 Facilitating Sector'!G35</f>
        <v>0</v>
      </c>
      <c r="G18" s="1">
        <f>'3.8 Facilitating Sector'!H35</f>
        <v>0</v>
      </c>
      <c r="I18" s="37"/>
    </row>
    <row r="19" spans="3:9" x14ac:dyDescent="0.35">
      <c r="C19" s="8" t="s">
        <v>53</v>
      </c>
      <c r="D19" s="8" t="s">
        <v>52</v>
      </c>
      <c r="E19" s="6">
        <f>SUM(E11:E18)</f>
        <v>1604.4031</v>
      </c>
      <c r="F19" s="6">
        <f t="shared" ref="F19:G19" si="0">SUM(F11:F18)</f>
        <v>0</v>
      </c>
      <c r="G19" s="6">
        <f t="shared" si="0"/>
        <v>0</v>
      </c>
    </row>
    <row r="20" spans="3:9" x14ac:dyDescent="0.35">
      <c r="E20" s="17"/>
      <c r="F20" s="17"/>
      <c r="G20" s="17"/>
    </row>
    <row r="21" spans="3:9" x14ac:dyDescent="0.35">
      <c r="C21" t="s">
        <v>42</v>
      </c>
      <c r="D21" t="s">
        <v>52</v>
      </c>
      <c r="E21" s="1">
        <f>'4.1 Role Delivery Support'!F46</f>
        <v>420.12160000000006</v>
      </c>
      <c r="F21" s="1">
        <f>'4.1 Role Delivery Support'!G46</f>
        <v>0</v>
      </c>
      <c r="G21" s="1">
        <f>'4.1 Role Delivery Support'!H46</f>
        <v>0</v>
      </c>
      <c r="I21" s="37"/>
    </row>
    <row r="22" spans="3:9" x14ac:dyDescent="0.35">
      <c r="C22" t="s">
        <v>43</v>
      </c>
      <c r="D22" t="s">
        <v>52</v>
      </c>
      <c r="E22" s="1">
        <f>'4.2 Corporate Functions'!F54</f>
        <v>418.47189999999995</v>
      </c>
      <c r="F22" s="1">
        <f>'4.2 Corporate Functions'!G54</f>
        <v>0</v>
      </c>
      <c r="G22" s="1">
        <f>'4.2 Corporate Functions'!H54</f>
        <v>0</v>
      </c>
      <c r="I22" s="37"/>
    </row>
    <row r="23" spans="3:9" x14ac:dyDescent="0.35">
      <c r="C23" t="s">
        <v>44</v>
      </c>
      <c r="D23" t="s">
        <v>52</v>
      </c>
      <c r="E23" s="1">
        <f>'4.3 Cyber &amp; Physical Security'!F34</f>
        <v>65.8108</v>
      </c>
      <c r="F23" s="1">
        <f>'4.3 Cyber &amp; Physical Security'!G34</f>
        <v>0</v>
      </c>
      <c r="G23" s="1">
        <f>'4.3 Cyber &amp; Physical Security'!H34</f>
        <v>0</v>
      </c>
      <c r="I23" s="37"/>
    </row>
    <row r="24" spans="3:9" x14ac:dyDescent="0.35">
      <c r="C24" t="s">
        <v>45</v>
      </c>
      <c r="D24" t="s">
        <v>52</v>
      </c>
      <c r="E24" s="1">
        <f>'4.4 Digital &amp; Technology Suppor'!F38</f>
        <v>107.8865</v>
      </c>
      <c r="F24" s="1">
        <f>'4.4 Digital &amp; Technology Suppor'!G38</f>
        <v>0</v>
      </c>
      <c r="G24" s="1">
        <f>'4.4 Digital &amp; Technology Suppor'!H38</f>
        <v>0</v>
      </c>
      <c r="I24" s="37"/>
    </row>
    <row r="25" spans="3:9" x14ac:dyDescent="0.35">
      <c r="C25" t="s">
        <v>46</v>
      </c>
      <c r="D25" t="s">
        <v>52</v>
      </c>
      <c r="E25" s="1">
        <f>'4.5 Transformation'!F42</f>
        <v>87</v>
      </c>
      <c r="F25" s="1">
        <f>'4.5 Transformation'!G42</f>
        <v>0</v>
      </c>
      <c r="G25" s="1">
        <f>'4.5 Transformation'!H42</f>
        <v>0</v>
      </c>
      <c r="I25" s="37"/>
    </row>
    <row r="26" spans="3:9" x14ac:dyDescent="0.35">
      <c r="C26" s="8" t="s">
        <v>242</v>
      </c>
      <c r="D26" s="8" t="s">
        <v>52</v>
      </c>
      <c r="E26" s="6">
        <f>SUM(E21:E25)</f>
        <v>1099.2907999999998</v>
      </c>
      <c r="F26" s="6">
        <f t="shared" ref="F26:G26" si="1">SUM(F21:F25)</f>
        <v>0</v>
      </c>
      <c r="G26" s="6">
        <f t="shared" si="1"/>
        <v>0</v>
      </c>
    </row>
    <row r="28" spans="3:9" x14ac:dyDescent="0.35">
      <c r="C28" s="8" t="s">
        <v>54</v>
      </c>
      <c r="D28" s="8" t="s">
        <v>52</v>
      </c>
      <c r="E28" s="6">
        <f>E19+E26</f>
        <v>2703.6938999999998</v>
      </c>
      <c r="F28" s="6">
        <f>F19+F26</f>
        <v>0</v>
      </c>
      <c r="G28" s="6">
        <f>G19+G26</f>
        <v>0</v>
      </c>
      <c r="I28" s="37"/>
    </row>
  </sheetData>
  <mergeCells count="1">
    <mergeCell ref="F6:G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55AC-DC8B-4C95-AA9A-330EC23881E8}">
  <sheetPr>
    <tabColor theme="5" tint="0.59999389629810485"/>
  </sheetPr>
  <dimension ref="A1:N102"/>
  <sheetViews>
    <sheetView workbookViewId="0"/>
  </sheetViews>
  <sheetFormatPr defaultRowHeight="14.5" x14ac:dyDescent="0.35"/>
  <cols>
    <col min="2" max="2" width="33.1796875" customWidth="1"/>
    <col min="3" max="3" width="16.26953125" customWidth="1"/>
    <col min="4" max="4" width="84" customWidth="1"/>
    <col min="5" max="5" width="13.81640625" customWidth="1"/>
    <col min="6" max="8" width="11" customWidth="1"/>
  </cols>
  <sheetData>
    <row r="1" spans="1:14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4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4" ht="26" x14ac:dyDescent="0.6">
      <c r="A4" s="29" t="str">
        <f>Contents!D13</f>
        <v>2.3 Investment Costs</v>
      </c>
      <c r="B4" s="29"/>
      <c r="C4" s="29"/>
      <c r="D4" s="29"/>
      <c r="E4" s="29"/>
      <c r="F4" s="29"/>
      <c r="G4" s="29"/>
      <c r="H4" s="29"/>
      <c r="I4" s="29"/>
      <c r="J4" s="29"/>
    </row>
    <row r="5" spans="1:14" x14ac:dyDescent="0.35">
      <c r="C5" s="14"/>
    </row>
    <row r="6" spans="1:14" x14ac:dyDescent="0.35">
      <c r="C6" s="14"/>
      <c r="F6" s="7" t="s">
        <v>26</v>
      </c>
      <c r="G6" s="85" t="s">
        <v>27</v>
      </c>
      <c r="H6" s="85"/>
    </row>
    <row r="7" spans="1:14" x14ac:dyDescent="0.35">
      <c r="C7" s="14"/>
      <c r="F7" s="11" t="s">
        <v>28</v>
      </c>
      <c r="G7" s="11" t="s">
        <v>29</v>
      </c>
      <c r="H7" s="11" t="s">
        <v>30</v>
      </c>
    </row>
    <row r="8" spans="1:14" x14ac:dyDescent="0.35">
      <c r="C8" s="14"/>
    </row>
    <row r="9" spans="1:14" ht="18.5" x14ac:dyDescent="0.45">
      <c r="A9" s="30"/>
      <c r="B9" s="30" t="s">
        <v>55</v>
      </c>
      <c r="C9" s="31"/>
      <c r="D9" s="30"/>
      <c r="E9" s="30"/>
      <c r="F9" s="30"/>
      <c r="G9" s="30"/>
      <c r="H9" s="30"/>
      <c r="J9" s="76"/>
    </row>
    <row r="10" spans="1:14" x14ac:dyDescent="0.35">
      <c r="B10" s="9"/>
      <c r="C10" s="15"/>
      <c r="N10" s="28"/>
    </row>
    <row r="11" spans="1:14" x14ac:dyDescent="0.35">
      <c r="B11" s="3" t="s">
        <v>56</v>
      </c>
      <c r="C11" s="2"/>
      <c r="D11" s="3"/>
      <c r="E11" s="3"/>
      <c r="F11" s="3"/>
      <c r="G11" s="3"/>
      <c r="H11" s="3"/>
    </row>
    <row r="12" spans="1:14" x14ac:dyDescent="0.35">
      <c r="B12" s="9"/>
      <c r="C12" s="15"/>
    </row>
    <row r="13" spans="1:14" x14ac:dyDescent="0.35">
      <c r="B13" s="9"/>
      <c r="C13" s="15"/>
      <c r="D13" t="s">
        <v>32</v>
      </c>
      <c r="E13" t="s">
        <v>33</v>
      </c>
      <c r="F13" s="1">
        <f t="shared" ref="F13:H20" si="0">SUMIF($B$35:$B$102,$D13,F$35:F$102)</f>
        <v>26.508819769999999</v>
      </c>
      <c r="G13" s="1">
        <f t="shared" si="0"/>
        <v>0</v>
      </c>
      <c r="H13" s="1">
        <f t="shared" si="0"/>
        <v>0</v>
      </c>
      <c r="J13" s="37"/>
      <c r="L13" s="17"/>
    </row>
    <row r="14" spans="1:14" x14ac:dyDescent="0.35">
      <c r="B14" s="9"/>
      <c r="C14" s="15"/>
      <c r="D14" t="s">
        <v>34</v>
      </c>
      <c r="E14" t="s">
        <v>33</v>
      </c>
      <c r="F14" s="1">
        <f t="shared" si="0"/>
        <v>8.4552946999999996</v>
      </c>
      <c r="G14" s="1">
        <f t="shared" si="0"/>
        <v>0</v>
      </c>
      <c r="H14" s="1">
        <f t="shared" si="0"/>
        <v>0</v>
      </c>
      <c r="J14" s="37"/>
      <c r="L14" s="17"/>
    </row>
    <row r="15" spans="1:14" x14ac:dyDescent="0.35">
      <c r="B15" s="9"/>
      <c r="C15" s="15"/>
      <c r="D15" t="s">
        <v>35</v>
      </c>
      <c r="E15" t="s">
        <v>33</v>
      </c>
      <c r="F15" s="1">
        <f t="shared" si="0"/>
        <v>0</v>
      </c>
      <c r="G15" s="1">
        <f t="shared" si="0"/>
        <v>0</v>
      </c>
      <c r="H15" s="1">
        <f t="shared" si="0"/>
        <v>0</v>
      </c>
      <c r="J15" s="37"/>
      <c r="L15" s="17"/>
    </row>
    <row r="16" spans="1:14" x14ac:dyDescent="0.35">
      <c r="B16" s="9"/>
      <c r="C16" s="15"/>
      <c r="D16" t="s">
        <v>36</v>
      </c>
      <c r="E16" t="s">
        <v>33</v>
      </c>
      <c r="F16" s="1">
        <f t="shared" si="0"/>
        <v>0</v>
      </c>
      <c r="G16" s="1">
        <f t="shared" si="0"/>
        <v>0</v>
      </c>
      <c r="H16" s="1">
        <f t="shared" si="0"/>
        <v>0</v>
      </c>
      <c r="J16" s="37"/>
      <c r="L16" s="17"/>
    </row>
    <row r="17" spans="2:12" x14ac:dyDescent="0.35">
      <c r="B17" s="9"/>
      <c r="C17" s="15"/>
      <c r="D17" t="s">
        <v>37</v>
      </c>
      <c r="E17" t="s">
        <v>33</v>
      </c>
      <c r="F17" s="1">
        <f t="shared" si="0"/>
        <v>2.2254526999999995</v>
      </c>
      <c r="G17" s="1">
        <f t="shared" si="0"/>
        <v>0</v>
      </c>
      <c r="H17" s="1">
        <f t="shared" si="0"/>
        <v>0</v>
      </c>
      <c r="J17" s="37"/>
      <c r="L17" s="17"/>
    </row>
    <row r="18" spans="2:12" x14ac:dyDescent="0.35">
      <c r="B18" s="9"/>
      <c r="C18" s="15"/>
      <c r="D18" t="s">
        <v>38</v>
      </c>
      <c r="E18" t="s">
        <v>33</v>
      </c>
      <c r="F18" s="1">
        <f t="shared" si="0"/>
        <v>70.64991538999999</v>
      </c>
      <c r="G18" s="1">
        <f t="shared" si="0"/>
        <v>0</v>
      </c>
      <c r="H18" s="1">
        <f t="shared" si="0"/>
        <v>0</v>
      </c>
      <c r="J18" s="37"/>
      <c r="L18" s="17"/>
    </row>
    <row r="19" spans="2:12" x14ac:dyDescent="0.35">
      <c r="B19" s="9"/>
      <c r="C19" s="15"/>
      <c r="D19" t="s">
        <v>39</v>
      </c>
      <c r="E19" t="s">
        <v>33</v>
      </c>
      <c r="F19" s="1">
        <f t="shared" si="0"/>
        <v>13.726547740000001</v>
      </c>
      <c r="G19" s="1">
        <f t="shared" si="0"/>
        <v>0</v>
      </c>
      <c r="H19" s="1">
        <f t="shared" si="0"/>
        <v>0</v>
      </c>
      <c r="J19" s="37"/>
      <c r="L19" s="17"/>
    </row>
    <row r="20" spans="2:12" x14ac:dyDescent="0.35">
      <c r="B20" s="9"/>
      <c r="C20" s="15"/>
      <c r="D20" t="s">
        <v>40</v>
      </c>
      <c r="E20" t="s">
        <v>33</v>
      </c>
      <c r="F20" s="1">
        <f t="shared" si="0"/>
        <v>4.0137194100000002</v>
      </c>
      <c r="G20" s="1">
        <f t="shared" si="0"/>
        <v>0</v>
      </c>
      <c r="H20" s="1">
        <f t="shared" si="0"/>
        <v>0</v>
      </c>
      <c r="J20" s="37"/>
      <c r="L20" s="17"/>
    </row>
    <row r="21" spans="2:12" x14ac:dyDescent="0.35">
      <c r="B21" s="9"/>
      <c r="C21" s="15"/>
      <c r="D21" s="8" t="s">
        <v>57</v>
      </c>
      <c r="E21" s="8" t="s">
        <v>33</v>
      </c>
      <c r="F21" s="6">
        <f>SUM(F13:F20)</f>
        <v>125.57974970999999</v>
      </c>
      <c r="G21" s="6">
        <f t="shared" ref="G21:H21" si="1">SUM(G13:G20)</f>
        <v>0</v>
      </c>
      <c r="H21" s="6">
        <f t="shared" si="1"/>
        <v>0</v>
      </c>
      <c r="J21" s="37"/>
    </row>
    <row r="22" spans="2:12" x14ac:dyDescent="0.35">
      <c r="B22" s="9"/>
      <c r="C22" s="15"/>
      <c r="F22" s="17"/>
      <c r="G22" s="17"/>
      <c r="H22" s="17"/>
      <c r="J22" s="37"/>
    </row>
    <row r="23" spans="2:12" x14ac:dyDescent="0.35">
      <c r="B23" s="9"/>
      <c r="C23" s="15"/>
      <c r="D23" t="s">
        <v>42</v>
      </c>
      <c r="E23" t="s">
        <v>33</v>
      </c>
      <c r="F23" s="1">
        <f t="shared" ref="F23:H27" si="2">SUMIF($B$35:$B$102,$D23,F$35:F$102)</f>
        <v>25.658385329999994</v>
      </c>
      <c r="G23" s="1">
        <f t="shared" si="2"/>
        <v>0</v>
      </c>
      <c r="H23" s="1">
        <f t="shared" si="2"/>
        <v>0</v>
      </c>
      <c r="J23" s="37"/>
    </row>
    <row r="24" spans="2:12" x14ac:dyDescent="0.35">
      <c r="B24" s="9"/>
      <c r="C24" s="15"/>
      <c r="D24" t="s">
        <v>43</v>
      </c>
      <c r="E24" t="s">
        <v>33</v>
      </c>
      <c r="F24" s="1">
        <f t="shared" si="2"/>
        <v>8.0713381599999998</v>
      </c>
      <c r="G24" s="1">
        <f t="shared" si="2"/>
        <v>0</v>
      </c>
      <c r="H24" s="1">
        <f t="shared" si="2"/>
        <v>0</v>
      </c>
      <c r="J24" s="37"/>
    </row>
    <row r="25" spans="2:12" x14ac:dyDescent="0.35">
      <c r="B25" s="9"/>
      <c r="C25" s="15"/>
      <c r="D25" t="s">
        <v>44</v>
      </c>
      <c r="E25" t="s">
        <v>33</v>
      </c>
      <c r="F25" s="1">
        <f t="shared" si="2"/>
        <v>8.3931102400000004</v>
      </c>
      <c r="G25" s="1">
        <f t="shared" si="2"/>
        <v>0</v>
      </c>
      <c r="H25" s="1">
        <f t="shared" si="2"/>
        <v>0</v>
      </c>
      <c r="J25" s="37"/>
    </row>
    <row r="26" spans="2:12" x14ac:dyDescent="0.35">
      <c r="B26" s="9"/>
      <c r="C26" s="15"/>
      <c r="D26" t="s">
        <v>45</v>
      </c>
      <c r="E26" t="s">
        <v>33</v>
      </c>
      <c r="F26" s="1">
        <f t="shared" si="2"/>
        <v>1.3204083300000016</v>
      </c>
      <c r="G26" s="1">
        <f t="shared" si="2"/>
        <v>0</v>
      </c>
      <c r="H26" s="1">
        <f t="shared" si="2"/>
        <v>0</v>
      </c>
      <c r="J26" s="37"/>
    </row>
    <row r="27" spans="2:12" x14ac:dyDescent="0.35">
      <c r="B27" s="9"/>
      <c r="C27" s="15"/>
      <c r="D27" t="s">
        <v>46</v>
      </c>
      <c r="E27" t="s">
        <v>33</v>
      </c>
      <c r="F27" s="1">
        <f>SUMIF($B$35:$B$102,$D27,F$35:F$102)</f>
        <v>71.346401790000016</v>
      </c>
      <c r="G27" s="1">
        <f t="shared" si="2"/>
        <v>0</v>
      </c>
      <c r="H27" s="1">
        <f t="shared" si="2"/>
        <v>0</v>
      </c>
      <c r="J27" s="37"/>
    </row>
    <row r="28" spans="2:12" x14ac:dyDescent="0.35">
      <c r="B28" s="9"/>
      <c r="C28" s="15"/>
      <c r="D28" s="8" t="s">
        <v>243</v>
      </c>
      <c r="E28" s="8" t="s">
        <v>33</v>
      </c>
      <c r="F28" s="6">
        <f>SUM(F23:F27)</f>
        <v>114.78964385</v>
      </c>
      <c r="G28" s="6">
        <f t="shared" ref="G28:H28" si="3">SUM(G23:G27)</f>
        <v>0</v>
      </c>
      <c r="H28" s="6">
        <f t="shared" si="3"/>
        <v>0</v>
      </c>
      <c r="J28" s="37"/>
    </row>
    <row r="29" spans="2:12" x14ac:dyDescent="0.35">
      <c r="B29" s="9"/>
      <c r="C29" s="15"/>
      <c r="J29" s="37"/>
    </row>
    <row r="30" spans="2:12" x14ac:dyDescent="0.35">
      <c r="B30" s="9"/>
      <c r="C30" s="15"/>
      <c r="D30" s="8" t="s">
        <v>58</v>
      </c>
      <c r="E30" s="8" t="s">
        <v>33</v>
      </c>
      <c r="F30" s="6">
        <f>F21+F28</f>
        <v>240.36939355999999</v>
      </c>
      <c r="G30" s="6">
        <f>G21+G28</f>
        <v>0</v>
      </c>
      <c r="H30" s="6">
        <f>H21+H28</f>
        <v>0</v>
      </c>
      <c r="J30" s="37"/>
    </row>
    <row r="31" spans="2:12" x14ac:dyDescent="0.35">
      <c r="B31" s="9"/>
      <c r="C31" s="15"/>
      <c r="J31" s="37"/>
    </row>
    <row r="32" spans="2:12" x14ac:dyDescent="0.35">
      <c r="B32" s="10" t="s">
        <v>59</v>
      </c>
      <c r="C32" s="16"/>
      <c r="D32" s="12"/>
      <c r="E32" s="12"/>
      <c r="F32" s="12"/>
      <c r="G32" s="12"/>
      <c r="H32" s="12"/>
    </row>
    <row r="33" spans="2:11" x14ac:dyDescent="0.35">
      <c r="B33" s="9"/>
      <c r="C33" s="15"/>
    </row>
    <row r="34" spans="2:11" x14ac:dyDescent="0.35">
      <c r="B34" s="8" t="s">
        <v>60</v>
      </c>
      <c r="C34" s="8" t="s">
        <v>61</v>
      </c>
      <c r="D34" s="8" t="s">
        <v>62</v>
      </c>
    </row>
    <row r="35" spans="2:11" x14ac:dyDescent="0.35">
      <c r="B35" s="5" t="s">
        <v>32</v>
      </c>
      <c r="C35" s="72">
        <v>280</v>
      </c>
      <c r="D35" s="5" t="s">
        <v>250</v>
      </c>
      <c r="E35" t="s">
        <v>33</v>
      </c>
      <c r="F3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3.8832982</v>
      </c>
      <c r="G3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3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35" s="17"/>
    </row>
    <row r="36" spans="2:11" x14ac:dyDescent="0.35">
      <c r="B36" s="5" t="s">
        <v>32</v>
      </c>
      <c r="C36" s="72">
        <v>320</v>
      </c>
      <c r="D36" s="5" t="s">
        <v>251</v>
      </c>
      <c r="E36" t="s">
        <v>33</v>
      </c>
      <c r="F3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5.8621230199999994</v>
      </c>
      <c r="G3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3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36" s="17"/>
    </row>
    <row r="37" spans="2:11" x14ac:dyDescent="0.35">
      <c r="B37" s="5" t="s">
        <v>32</v>
      </c>
      <c r="C37" s="72">
        <v>330</v>
      </c>
      <c r="D37" s="5" t="s">
        <v>252</v>
      </c>
      <c r="E37" t="s">
        <v>33</v>
      </c>
      <c r="F3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-0.24623978000000007</v>
      </c>
      <c r="G3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3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37" s="17"/>
    </row>
    <row r="38" spans="2:11" x14ac:dyDescent="0.35">
      <c r="B38" s="5" t="s">
        <v>32</v>
      </c>
      <c r="C38" s="72">
        <v>400</v>
      </c>
      <c r="D38" s="5" t="s">
        <v>253</v>
      </c>
      <c r="E38" t="s">
        <v>33</v>
      </c>
      <c r="F3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5.3236649400000005</v>
      </c>
      <c r="G3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3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38" s="17"/>
    </row>
    <row r="39" spans="2:11" x14ac:dyDescent="0.35">
      <c r="B39" s="5" t="s">
        <v>32</v>
      </c>
      <c r="C39" s="72">
        <v>420</v>
      </c>
      <c r="D39" s="5" t="s">
        <v>254</v>
      </c>
      <c r="E39" t="s">
        <v>33</v>
      </c>
      <c r="F3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1.6230215000000003</v>
      </c>
      <c r="G3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3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39" s="17"/>
    </row>
    <row r="40" spans="2:11" x14ac:dyDescent="0.35">
      <c r="B40" s="5" t="s">
        <v>32</v>
      </c>
      <c r="C40" s="72">
        <v>610</v>
      </c>
      <c r="D40" s="5" t="s">
        <v>255</v>
      </c>
      <c r="E40" t="s">
        <v>33</v>
      </c>
      <c r="F4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7.9092273099999995</v>
      </c>
      <c r="G4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0" s="17"/>
    </row>
    <row r="41" spans="2:11" x14ac:dyDescent="0.35">
      <c r="B41" s="5" t="s">
        <v>32</v>
      </c>
      <c r="C41" s="72">
        <v>680</v>
      </c>
      <c r="D41" s="5" t="s">
        <v>256</v>
      </c>
      <c r="E41" t="s">
        <v>33</v>
      </c>
      <c r="F4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4.4042100000000008E-2</v>
      </c>
      <c r="G4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1" s="17"/>
    </row>
    <row r="42" spans="2:11" x14ac:dyDescent="0.35">
      <c r="B42" s="5" t="s">
        <v>32</v>
      </c>
      <c r="C42" s="72">
        <v>820</v>
      </c>
      <c r="D42" s="5" t="s">
        <v>257</v>
      </c>
      <c r="E42" t="s">
        <v>33</v>
      </c>
      <c r="F4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2.10968248</v>
      </c>
      <c r="G4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2" s="17"/>
    </row>
    <row r="43" spans="2:11" x14ac:dyDescent="0.35">
      <c r="B43" s="5" t="s">
        <v>34</v>
      </c>
      <c r="C43" s="72">
        <v>340</v>
      </c>
      <c r="D43" s="5" t="s">
        <v>258</v>
      </c>
      <c r="E43" t="s">
        <v>33</v>
      </c>
      <c r="F43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0.12081447999999992</v>
      </c>
      <c r="G43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3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3" s="17"/>
    </row>
    <row r="44" spans="2:11" x14ac:dyDescent="0.35">
      <c r="B44" s="5" t="s">
        <v>34</v>
      </c>
      <c r="C44" s="72">
        <v>650</v>
      </c>
      <c r="D44" s="5" t="s">
        <v>259</v>
      </c>
      <c r="E44" t="s">
        <v>33</v>
      </c>
      <c r="F44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0.15327062999999999</v>
      </c>
      <c r="G44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4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4" s="17"/>
    </row>
    <row r="45" spans="2:11" x14ac:dyDescent="0.35">
      <c r="B45" s="5" t="s">
        <v>34</v>
      </c>
      <c r="C45" s="72">
        <v>690</v>
      </c>
      <c r="D45" s="5" t="s">
        <v>260</v>
      </c>
      <c r="E45" t="s">
        <v>33</v>
      </c>
      <c r="F4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2.7690339499999999</v>
      </c>
      <c r="G4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5" s="17"/>
    </row>
    <row r="46" spans="2:11" x14ac:dyDescent="0.35">
      <c r="B46" s="5" t="s">
        <v>34</v>
      </c>
      <c r="C46" s="72">
        <v>700</v>
      </c>
      <c r="D46" s="5" t="s">
        <v>34</v>
      </c>
      <c r="E46" t="s">
        <v>33</v>
      </c>
      <c r="F4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5.4121756400000001</v>
      </c>
      <c r="G4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6" s="17"/>
    </row>
    <row r="47" spans="2:11" x14ac:dyDescent="0.35">
      <c r="B47" s="5" t="s">
        <v>37</v>
      </c>
      <c r="C47" s="72">
        <v>510</v>
      </c>
      <c r="D47" s="5" t="s">
        <v>261</v>
      </c>
      <c r="E47" t="s">
        <v>33</v>
      </c>
      <c r="F4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2.2254526999999995</v>
      </c>
      <c r="G4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7" s="17"/>
    </row>
    <row r="48" spans="2:11" x14ac:dyDescent="0.35">
      <c r="B48" s="5" t="s">
        <v>38</v>
      </c>
      <c r="C48" s="72">
        <v>110</v>
      </c>
      <c r="D48" s="5" t="s">
        <v>262</v>
      </c>
      <c r="E48" t="s">
        <v>33</v>
      </c>
      <c r="F4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11.552147250000001</v>
      </c>
      <c r="G4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8" s="17"/>
    </row>
    <row r="49" spans="2:11" x14ac:dyDescent="0.35">
      <c r="B49" s="5" t="s">
        <v>38</v>
      </c>
      <c r="C49" s="72">
        <v>120</v>
      </c>
      <c r="D49" s="5" t="s">
        <v>63</v>
      </c>
      <c r="E49" t="s">
        <v>33</v>
      </c>
      <c r="F4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2.1637052699999999</v>
      </c>
      <c r="G4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49" s="17"/>
    </row>
    <row r="50" spans="2:11" x14ac:dyDescent="0.35">
      <c r="B50" s="5" t="s">
        <v>38</v>
      </c>
      <c r="C50" s="72">
        <v>130</v>
      </c>
      <c r="D50" s="5" t="s">
        <v>263</v>
      </c>
      <c r="E50" t="s">
        <v>33</v>
      </c>
      <c r="F5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0" s="17"/>
    </row>
    <row r="51" spans="2:11" x14ac:dyDescent="0.35">
      <c r="B51" s="5" t="s">
        <v>38</v>
      </c>
      <c r="C51" s="72">
        <v>140</v>
      </c>
      <c r="D51" s="5" t="s">
        <v>264</v>
      </c>
      <c r="E51" t="s">
        <v>33</v>
      </c>
      <c r="F5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0.48211776000000001</v>
      </c>
      <c r="G5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1" s="17"/>
    </row>
    <row r="52" spans="2:11" x14ac:dyDescent="0.35">
      <c r="B52" s="5" t="s">
        <v>38</v>
      </c>
      <c r="C52" s="72">
        <v>170</v>
      </c>
      <c r="D52" s="5" t="s">
        <v>265</v>
      </c>
      <c r="E52" t="s">
        <v>33</v>
      </c>
      <c r="F5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1.0225643600000001</v>
      </c>
      <c r="G5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2" s="17"/>
    </row>
    <row r="53" spans="2:11" x14ac:dyDescent="0.35">
      <c r="B53" s="5" t="s">
        <v>38</v>
      </c>
      <c r="C53" s="72">
        <v>180</v>
      </c>
      <c r="D53" s="5" t="s">
        <v>266</v>
      </c>
      <c r="E53" t="s">
        <v>33</v>
      </c>
      <c r="F53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26.366766720000001</v>
      </c>
      <c r="G53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3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3" s="17"/>
    </row>
    <row r="54" spans="2:11" x14ac:dyDescent="0.35">
      <c r="B54" s="5" t="s">
        <v>38</v>
      </c>
      <c r="C54" s="72">
        <v>190</v>
      </c>
      <c r="D54" s="5" t="s">
        <v>267</v>
      </c>
      <c r="E54" t="s">
        <v>33</v>
      </c>
      <c r="F54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0.40465521999999998</v>
      </c>
      <c r="G54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4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4" s="17"/>
    </row>
    <row r="55" spans="2:11" x14ac:dyDescent="0.35">
      <c r="B55" s="5" t="s">
        <v>38</v>
      </c>
      <c r="C55" s="72">
        <v>200</v>
      </c>
      <c r="D55" s="5" t="s">
        <v>268</v>
      </c>
      <c r="E55" t="s">
        <v>33</v>
      </c>
      <c r="F5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3.7252190000000004E-2</v>
      </c>
      <c r="G5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5" s="17"/>
    </row>
    <row r="56" spans="2:11" x14ac:dyDescent="0.35">
      <c r="B56" s="5" t="s">
        <v>38</v>
      </c>
      <c r="C56" s="72">
        <v>210</v>
      </c>
      <c r="D56" s="5" t="s">
        <v>64</v>
      </c>
      <c r="E56" t="s">
        <v>33</v>
      </c>
      <c r="F5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5.3377216600000024</v>
      </c>
      <c r="G5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6" s="17"/>
    </row>
    <row r="57" spans="2:11" x14ac:dyDescent="0.35">
      <c r="B57" s="5" t="s">
        <v>38</v>
      </c>
      <c r="C57" s="72">
        <v>220</v>
      </c>
      <c r="D57" s="5" t="s">
        <v>269</v>
      </c>
      <c r="E57" t="s">
        <v>33</v>
      </c>
      <c r="F5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4.581606090000002</v>
      </c>
      <c r="G5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7" s="17"/>
    </row>
    <row r="58" spans="2:11" x14ac:dyDescent="0.35">
      <c r="B58" s="5" t="s">
        <v>38</v>
      </c>
      <c r="C58" s="72">
        <v>240</v>
      </c>
      <c r="D58" s="5" t="s">
        <v>270</v>
      </c>
      <c r="E58" t="s">
        <v>33</v>
      </c>
      <c r="F5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3.6395070799999991</v>
      </c>
      <c r="G5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8" s="17"/>
    </row>
    <row r="59" spans="2:11" x14ac:dyDescent="0.35">
      <c r="B59" s="5" t="s">
        <v>38</v>
      </c>
      <c r="C59" s="72">
        <v>260</v>
      </c>
      <c r="D59" s="5" t="s">
        <v>271</v>
      </c>
      <c r="E59" t="s">
        <v>33</v>
      </c>
      <c r="F5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6.2541414499999997</v>
      </c>
      <c r="G5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59" s="17"/>
    </row>
    <row r="60" spans="2:11" x14ac:dyDescent="0.35">
      <c r="B60" s="5" t="s">
        <v>38</v>
      </c>
      <c r="C60" s="72">
        <v>480</v>
      </c>
      <c r="D60" s="5" t="s">
        <v>272</v>
      </c>
      <c r="E60" t="s">
        <v>33</v>
      </c>
      <c r="F6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0.55520970999999986</v>
      </c>
      <c r="G6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0" s="17"/>
    </row>
    <row r="61" spans="2:11" x14ac:dyDescent="0.35">
      <c r="B61" s="5" t="s">
        <v>38</v>
      </c>
      <c r="C61" s="72">
        <v>670</v>
      </c>
      <c r="D61" s="5" t="s">
        <v>273</v>
      </c>
      <c r="E61" t="s">
        <v>33</v>
      </c>
      <c r="F6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3.72528967</v>
      </c>
      <c r="G6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1" s="17"/>
    </row>
    <row r="62" spans="2:11" x14ac:dyDescent="0.35">
      <c r="B62" s="5" t="s">
        <v>38</v>
      </c>
      <c r="C62" s="72">
        <v>720</v>
      </c>
      <c r="D62" s="5" t="s">
        <v>274</v>
      </c>
      <c r="E62" t="s">
        <v>33</v>
      </c>
      <c r="F6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0.75825275999999986</v>
      </c>
      <c r="G6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2" s="17"/>
    </row>
    <row r="63" spans="2:11" x14ac:dyDescent="0.35">
      <c r="B63" s="5" t="s">
        <v>38</v>
      </c>
      <c r="C63" s="72">
        <v>850</v>
      </c>
      <c r="D63" s="5" t="s">
        <v>275</v>
      </c>
      <c r="E63" t="s">
        <v>33</v>
      </c>
      <c r="F63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0.28481458999999998</v>
      </c>
      <c r="G63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3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3" s="17"/>
    </row>
    <row r="64" spans="2:11" x14ac:dyDescent="0.35">
      <c r="B64" s="5" t="s">
        <v>38</v>
      </c>
      <c r="C64" s="72"/>
      <c r="D64" s="5" t="s">
        <v>276</v>
      </c>
      <c r="E64" t="s">
        <v>33</v>
      </c>
      <c r="F64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3.4841636100000004</v>
      </c>
      <c r="G64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4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4" s="17"/>
    </row>
    <row r="65" spans="2:11" x14ac:dyDescent="0.35">
      <c r="B65" s="5" t="s">
        <v>39</v>
      </c>
      <c r="C65" s="72">
        <v>350</v>
      </c>
      <c r="D65" s="5" t="s">
        <v>277</v>
      </c>
      <c r="E65" t="s">
        <v>33</v>
      </c>
      <c r="F6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2.0895329400000002</v>
      </c>
      <c r="G6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5" s="17"/>
    </row>
    <row r="66" spans="2:11" x14ac:dyDescent="0.35">
      <c r="B66" s="5" t="s">
        <v>39</v>
      </c>
      <c r="C66" s="72">
        <v>360</v>
      </c>
      <c r="D66" s="5" t="s">
        <v>278</v>
      </c>
      <c r="E66" t="s">
        <v>33</v>
      </c>
      <c r="F6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1.5802847100000001</v>
      </c>
      <c r="G6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6" s="17"/>
    </row>
    <row r="67" spans="2:11" x14ac:dyDescent="0.35">
      <c r="B67" s="5" t="s">
        <v>39</v>
      </c>
      <c r="C67" s="72">
        <v>380</v>
      </c>
      <c r="D67" s="5" t="s">
        <v>279</v>
      </c>
      <c r="E67" t="s">
        <v>33</v>
      </c>
      <c r="F6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8.8348732600000002</v>
      </c>
      <c r="G6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7" s="17"/>
    </row>
    <row r="68" spans="2:11" x14ac:dyDescent="0.35">
      <c r="B68" s="5" t="s">
        <v>39</v>
      </c>
      <c r="C68" s="72">
        <v>390</v>
      </c>
      <c r="D68" s="5" t="s">
        <v>280</v>
      </c>
      <c r="E68" t="s">
        <v>33</v>
      </c>
      <c r="F6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1.3366738199999997</v>
      </c>
      <c r="G6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8" s="17"/>
    </row>
    <row r="69" spans="2:11" x14ac:dyDescent="0.35">
      <c r="B69" s="5" t="s">
        <v>39</v>
      </c>
      <c r="C69" s="72">
        <v>500</v>
      </c>
      <c r="D69" s="5" t="s">
        <v>281</v>
      </c>
      <c r="E69" t="s">
        <v>33</v>
      </c>
      <c r="F6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-0.11481698999999998</v>
      </c>
      <c r="G6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69" s="17"/>
    </row>
    <row r="70" spans="2:11" x14ac:dyDescent="0.35">
      <c r="B70" s="5" t="s">
        <v>40</v>
      </c>
      <c r="C70" s="72">
        <v>830</v>
      </c>
      <c r="D70" s="5" t="s">
        <v>67</v>
      </c>
      <c r="E70" t="s">
        <v>33</v>
      </c>
      <c r="F7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4.0137194100000002</v>
      </c>
      <c r="G7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0" s="17"/>
    </row>
    <row r="71" spans="2:11" x14ac:dyDescent="0.35">
      <c r="B71" s="5" t="s">
        <v>42</v>
      </c>
      <c r="C71" s="72">
        <v>250</v>
      </c>
      <c r="D71" s="5" t="s">
        <v>65</v>
      </c>
      <c r="E71" t="s">
        <v>33</v>
      </c>
      <c r="F7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2.3740492600000001</v>
      </c>
      <c r="G7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1" s="17"/>
    </row>
    <row r="72" spans="2:11" x14ac:dyDescent="0.35">
      <c r="B72" s="5" t="s">
        <v>42</v>
      </c>
      <c r="C72" s="72">
        <v>450</v>
      </c>
      <c r="D72" s="5" t="s">
        <v>282</v>
      </c>
      <c r="E72" t="s">
        <v>33</v>
      </c>
      <c r="F7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2.6194313500000002</v>
      </c>
      <c r="G7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2" s="17"/>
    </row>
    <row r="73" spans="2:11" x14ac:dyDescent="0.35">
      <c r="B73" s="5" t="s">
        <v>42</v>
      </c>
      <c r="C73" s="72">
        <v>750</v>
      </c>
      <c r="D73" s="5" t="s">
        <v>283</v>
      </c>
      <c r="E73" t="s">
        <v>33</v>
      </c>
      <c r="F73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6.3234366</v>
      </c>
      <c r="G73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3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3" s="17"/>
    </row>
    <row r="74" spans="2:11" x14ac:dyDescent="0.35">
      <c r="B74" s="5" t="s">
        <v>42</v>
      </c>
      <c r="C74" s="72">
        <v>770</v>
      </c>
      <c r="D74" s="5" t="s">
        <v>284</v>
      </c>
      <c r="E74" t="s">
        <v>33</v>
      </c>
      <c r="F74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5.6051092499999999</v>
      </c>
      <c r="G74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4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4" s="17"/>
    </row>
    <row r="75" spans="2:11" x14ac:dyDescent="0.35">
      <c r="B75" s="5" t="s">
        <v>42</v>
      </c>
      <c r="C75" s="72">
        <v>730</v>
      </c>
      <c r="D75" s="5" t="s">
        <v>285</v>
      </c>
      <c r="E75" t="s">
        <v>33</v>
      </c>
      <c r="F7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8.7363588699999983</v>
      </c>
      <c r="G7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5" s="17"/>
    </row>
    <row r="76" spans="2:11" x14ac:dyDescent="0.35">
      <c r="B76" s="5" t="s">
        <v>42</v>
      </c>
      <c r="C76" s="72">
        <v>760</v>
      </c>
      <c r="D76" s="5" t="s">
        <v>286</v>
      </c>
      <c r="E76" t="s">
        <v>33</v>
      </c>
      <c r="F7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6" s="17"/>
    </row>
    <row r="77" spans="2:11" x14ac:dyDescent="0.35">
      <c r="B77" s="5" t="s">
        <v>43</v>
      </c>
      <c r="C77" s="72">
        <v>800</v>
      </c>
      <c r="D77" s="5" t="s">
        <v>287</v>
      </c>
      <c r="E77" t="s">
        <v>33</v>
      </c>
      <c r="F7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1.8756550099999998</v>
      </c>
      <c r="G7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7" s="17"/>
    </row>
    <row r="78" spans="2:11" x14ac:dyDescent="0.35">
      <c r="B78" s="5" t="s">
        <v>43</v>
      </c>
      <c r="C78" s="72"/>
      <c r="D78" s="5" t="s">
        <v>68</v>
      </c>
      <c r="E78" t="s">
        <v>33</v>
      </c>
      <c r="F78" s="5">
        <f>VLOOKUP($D78,'4.2 Corporate Functions'!$D$44:$H$46,3,FALSE)</f>
        <v>6.1956831500000007</v>
      </c>
      <c r="G78" s="5">
        <f>VLOOKUP($D78,'4.2 Corporate Functions'!$D$44:$H$46,4,FALSE)</f>
        <v>0</v>
      </c>
      <c r="H78" s="5">
        <f>VLOOKUP($D78,'4.2 Corporate Functions'!$D$44:$H$46,5,FALSE)</f>
        <v>0</v>
      </c>
      <c r="K78" s="17"/>
    </row>
    <row r="79" spans="2:11" x14ac:dyDescent="0.35">
      <c r="B79" s="5" t="s">
        <v>44</v>
      </c>
      <c r="C79" s="72"/>
      <c r="D79" s="5" t="s">
        <v>288</v>
      </c>
      <c r="E79" t="s">
        <v>33</v>
      </c>
      <c r="F7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3.1709622799999999</v>
      </c>
      <c r="G7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79" s="17"/>
    </row>
    <row r="80" spans="2:11" x14ac:dyDescent="0.35">
      <c r="B80" s="5" t="s">
        <v>44</v>
      </c>
      <c r="C80" s="72">
        <v>780</v>
      </c>
      <c r="D80" s="5" t="s">
        <v>289</v>
      </c>
      <c r="E80" t="s">
        <v>33</v>
      </c>
      <c r="F8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5.22214796</v>
      </c>
      <c r="G8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0" s="17"/>
    </row>
    <row r="81" spans="2:11" x14ac:dyDescent="0.35">
      <c r="B81" s="5" t="s">
        <v>45</v>
      </c>
      <c r="C81" s="72"/>
      <c r="D81" s="5" t="s">
        <v>290</v>
      </c>
      <c r="E81" t="s">
        <v>33</v>
      </c>
      <c r="F8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2.3713670000000974E-2</v>
      </c>
      <c r="G8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1" s="17"/>
    </row>
    <row r="82" spans="2:11" x14ac:dyDescent="0.35">
      <c r="B82" s="5" t="s">
        <v>45</v>
      </c>
      <c r="C82" s="72"/>
      <c r="D82" s="5" t="s">
        <v>291</v>
      </c>
      <c r="E82" t="s">
        <v>33</v>
      </c>
      <c r="F8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1.2966946600000007</v>
      </c>
      <c r="G8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2" s="17"/>
    </row>
    <row r="83" spans="2:11" x14ac:dyDescent="0.35">
      <c r="B83" s="5" t="s">
        <v>46</v>
      </c>
      <c r="C83" s="72">
        <v>810</v>
      </c>
      <c r="D83" s="5" t="s">
        <v>66</v>
      </c>
      <c r="E83" t="s">
        <v>33</v>
      </c>
      <c r="F83" s="5">
        <f>VLOOKUP($D83,'4.5 Transformation'!$D$30:$H$34,3,FALSE)</f>
        <v>0.22899496000000003</v>
      </c>
      <c r="G83" s="5">
        <f>VLOOKUP($D83,'4.5 Transformation'!$D$30:$H$34,4,FALSE)</f>
        <v>0</v>
      </c>
      <c r="H83" s="5">
        <f>VLOOKUP($D83,'4.5 Transformation'!$D$30:$H$34,5,FALSE)</f>
        <v>0</v>
      </c>
      <c r="K83" s="17"/>
    </row>
    <row r="84" spans="2:11" x14ac:dyDescent="0.35">
      <c r="B84" s="5" t="s">
        <v>46</v>
      </c>
      <c r="C84" s="72"/>
      <c r="D84" s="5" t="s">
        <v>220</v>
      </c>
      <c r="E84" t="s">
        <v>33</v>
      </c>
      <c r="F84" s="5">
        <f>'4.5 Transformation'!F31</f>
        <v>3.7049716000000004</v>
      </c>
      <c r="G84" s="5">
        <f>'4.5 Transformation'!G31</f>
        <v>0</v>
      </c>
      <c r="H84" s="5">
        <f>'4.5 Transformation'!H31</f>
        <v>0</v>
      </c>
      <c r="K84" s="17"/>
    </row>
    <row r="85" spans="2:11" x14ac:dyDescent="0.35">
      <c r="B85" s="5" t="s">
        <v>46</v>
      </c>
      <c r="C85" s="72"/>
      <c r="D85" s="5" t="s">
        <v>293</v>
      </c>
      <c r="E85" t="s">
        <v>33</v>
      </c>
      <c r="F8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64.766970100000009</v>
      </c>
      <c r="G8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5" s="17"/>
    </row>
    <row r="86" spans="2:11" x14ac:dyDescent="0.35">
      <c r="B86" s="5" t="s">
        <v>46</v>
      </c>
      <c r="C86" s="72"/>
      <c r="D86" s="5" t="s">
        <v>294</v>
      </c>
      <c r="E86" t="s">
        <v>33</v>
      </c>
      <c r="F8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2.6454651299999998</v>
      </c>
      <c r="G8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6" s="17"/>
    </row>
    <row r="87" spans="2:11" x14ac:dyDescent="0.35">
      <c r="B87" s="5"/>
      <c r="C87" s="5"/>
      <c r="D87" s="5"/>
      <c r="E87" t="s">
        <v>33</v>
      </c>
      <c r="F8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7" s="17"/>
    </row>
    <row r="88" spans="2:11" x14ac:dyDescent="0.35">
      <c r="B88" s="5"/>
      <c r="C88" s="5"/>
      <c r="D88" s="5"/>
      <c r="E88" t="s">
        <v>33</v>
      </c>
      <c r="F8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8" s="17"/>
    </row>
    <row r="89" spans="2:11" x14ac:dyDescent="0.35">
      <c r="B89" s="5"/>
      <c r="C89" s="5"/>
      <c r="D89" s="5"/>
      <c r="E89" t="s">
        <v>33</v>
      </c>
      <c r="F8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89" s="17"/>
    </row>
    <row r="90" spans="2:11" x14ac:dyDescent="0.35">
      <c r="B90" s="5"/>
      <c r="C90" s="5"/>
      <c r="D90" s="5"/>
      <c r="E90" t="s">
        <v>33</v>
      </c>
      <c r="F9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0" s="17"/>
    </row>
    <row r="91" spans="2:11" x14ac:dyDescent="0.35">
      <c r="B91" s="5"/>
      <c r="C91" s="5"/>
      <c r="D91" s="5"/>
      <c r="E91" t="s">
        <v>33</v>
      </c>
      <c r="F9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1" s="17"/>
    </row>
    <row r="92" spans="2:11" x14ac:dyDescent="0.35">
      <c r="B92" s="5"/>
      <c r="C92" s="5"/>
      <c r="D92" s="5"/>
      <c r="E92" t="s">
        <v>33</v>
      </c>
      <c r="F92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2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2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2" s="17"/>
    </row>
    <row r="93" spans="2:11" x14ac:dyDescent="0.35">
      <c r="B93" s="5"/>
      <c r="C93" s="5"/>
      <c r="D93" s="5"/>
      <c r="E93" t="s">
        <v>33</v>
      </c>
      <c r="F93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3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3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3" s="17"/>
    </row>
    <row r="94" spans="2:11" x14ac:dyDescent="0.35">
      <c r="B94" s="5"/>
      <c r="C94" s="5"/>
      <c r="D94" s="5"/>
      <c r="E94" t="s">
        <v>33</v>
      </c>
      <c r="F94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4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4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4" s="17"/>
    </row>
    <row r="95" spans="2:11" x14ac:dyDescent="0.35">
      <c r="B95" s="5"/>
      <c r="C95" s="5"/>
      <c r="D95" s="5"/>
      <c r="E95" t="s">
        <v>33</v>
      </c>
      <c r="F95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5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5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5" s="17"/>
    </row>
    <row r="96" spans="2:11" x14ac:dyDescent="0.35">
      <c r="B96" s="5"/>
      <c r="C96" s="5"/>
      <c r="D96" s="5"/>
      <c r="E96" t="s">
        <v>33</v>
      </c>
      <c r="F96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6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6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6" s="17"/>
    </row>
    <row r="97" spans="2:11" x14ac:dyDescent="0.35">
      <c r="B97" s="5"/>
      <c r="C97" s="5"/>
      <c r="D97" s="5"/>
      <c r="E97" t="s">
        <v>33</v>
      </c>
      <c r="F97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7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7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7" s="17"/>
    </row>
    <row r="98" spans="2:11" x14ac:dyDescent="0.35">
      <c r="B98" s="5"/>
      <c r="C98" s="5"/>
      <c r="D98" s="5"/>
      <c r="E98" t="s">
        <v>33</v>
      </c>
      <c r="F98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8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8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8" s="17"/>
    </row>
    <row r="99" spans="2:11" x14ac:dyDescent="0.35">
      <c r="B99" s="5"/>
      <c r="C99" s="5"/>
      <c r="D99" s="5"/>
      <c r="E99" t="s">
        <v>33</v>
      </c>
      <c r="F99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9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9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99" s="17"/>
    </row>
    <row r="100" spans="2:11" x14ac:dyDescent="0.35">
      <c r="B100" s="5"/>
      <c r="C100" s="5"/>
      <c r="D100" s="5"/>
      <c r="E100" t="s">
        <v>33</v>
      </c>
      <c r="F100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0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0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100" s="17"/>
    </row>
    <row r="101" spans="2:11" x14ac:dyDescent="0.35">
      <c r="B101" s="5"/>
      <c r="C101" s="5"/>
      <c r="D101" s="5"/>
      <c r="E101" t="s">
        <v>33</v>
      </c>
      <c r="F101" s="5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1" s="5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1" s="5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  <c r="K101" s="17"/>
    </row>
    <row r="102" spans="2:11" x14ac:dyDescent="0.35">
      <c r="B102" s="9"/>
      <c r="C102" s="14"/>
      <c r="D102" s="8" t="s">
        <v>69</v>
      </c>
      <c r="E102" s="8" t="s">
        <v>33</v>
      </c>
      <c r="F102" s="6">
        <f>SUM(F35:F101)</f>
        <v>240.36939356000005</v>
      </c>
      <c r="G102" s="6">
        <f>SUM(G35:G101)</f>
        <v>0</v>
      </c>
      <c r="H102" s="6">
        <f>SUM(H35:H101)</f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F98B-A7A5-464B-B294-22A5B71E770D}">
  <sheetPr>
    <tabColor theme="8" tint="0.39997558519241921"/>
  </sheetPr>
  <dimension ref="A1:L51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Contents!D16</f>
        <v>3.1 Energy Markets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70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C13"/>
      <c r="D13" t="s">
        <v>72</v>
      </c>
      <c r="E13" t="s">
        <v>33</v>
      </c>
      <c r="F13" s="5">
        <v>4.7910133300000002</v>
      </c>
      <c r="G13" s="5"/>
      <c r="H13" s="5"/>
      <c r="J13" s="28"/>
    </row>
    <row r="14" spans="1:10" x14ac:dyDescent="0.35">
      <c r="C14"/>
      <c r="D14" t="s">
        <v>73</v>
      </c>
      <c r="E14" t="s">
        <v>33</v>
      </c>
      <c r="F14" s="5">
        <v>4.0068515200000006</v>
      </c>
      <c r="G14" s="5"/>
      <c r="H14" s="5"/>
    </row>
    <row r="15" spans="1:10" x14ac:dyDescent="0.35">
      <c r="C15"/>
      <c r="D15" t="s">
        <v>74</v>
      </c>
      <c r="E15" t="s">
        <v>33</v>
      </c>
      <c r="F15" s="5">
        <v>4.1918960700000012</v>
      </c>
      <c r="G15" s="5"/>
      <c r="H15" s="5"/>
    </row>
    <row r="16" spans="1:10" x14ac:dyDescent="0.35">
      <c r="C16"/>
      <c r="D16" t="s">
        <v>75</v>
      </c>
      <c r="E16" t="s">
        <v>33</v>
      </c>
      <c r="F16" s="5">
        <v>7.0126054200000008</v>
      </c>
      <c r="G16" s="5"/>
      <c r="H16" s="5"/>
    </row>
    <row r="17" spans="2:10" x14ac:dyDescent="0.35">
      <c r="C17"/>
      <c r="D17" t="s">
        <v>76</v>
      </c>
      <c r="E17" t="s">
        <v>33</v>
      </c>
      <c r="F17" s="5">
        <v>0.89272576000000003</v>
      </c>
      <c r="G17" s="5"/>
      <c r="H17" s="5"/>
    </row>
    <row r="18" spans="2:10" x14ac:dyDescent="0.35">
      <c r="C18"/>
      <c r="D18" t="s">
        <v>77</v>
      </c>
      <c r="E18" t="s">
        <v>33</v>
      </c>
      <c r="F18" s="5">
        <v>0.76885253999999992</v>
      </c>
      <c r="G18" s="5"/>
      <c r="H18" s="5"/>
    </row>
    <row r="19" spans="2:10" x14ac:dyDescent="0.35">
      <c r="D19" s="8" t="s">
        <v>78</v>
      </c>
      <c r="E19" s="8" t="s">
        <v>33</v>
      </c>
      <c r="F19" s="6">
        <f>SUM(F13:F18)</f>
        <v>21.663944640000004</v>
      </c>
      <c r="G19" s="6">
        <f t="shared" ref="G19:H19" si="0">SUM(G13:G18)</f>
        <v>0</v>
      </c>
      <c r="H19" s="6">
        <f t="shared" si="0"/>
        <v>0</v>
      </c>
    </row>
    <row r="20" spans="2:10" x14ac:dyDescent="0.35">
      <c r="F20" s="17"/>
      <c r="G20" s="17"/>
      <c r="H20" s="17"/>
    </row>
    <row r="21" spans="2:10" x14ac:dyDescent="0.35">
      <c r="B21" s="3" t="s">
        <v>79</v>
      </c>
      <c r="C21" s="2"/>
      <c r="D21" s="3"/>
      <c r="E21" s="3"/>
      <c r="F21" s="32"/>
      <c r="G21" s="32"/>
      <c r="H21" s="32"/>
    </row>
    <row r="22" spans="2:10" x14ac:dyDescent="0.35">
      <c r="F22" s="17"/>
      <c r="G22" s="17"/>
      <c r="H22" s="17"/>
    </row>
    <row r="23" spans="2:10" x14ac:dyDescent="0.35">
      <c r="C23"/>
      <c r="D23" t="s">
        <v>72</v>
      </c>
      <c r="E23" t="s">
        <v>52</v>
      </c>
      <c r="F23" s="5">
        <v>53.181000000000004</v>
      </c>
      <c r="G23" s="5"/>
      <c r="H23" s="5"/>
      <c r="J23" s="28"/>
    </row>
    <row r="24" spans="2:10" x14ac:dyDescent="0.35">
      <c r="C24"/>
      <c r="D24" t="s">
        <v>73</v>
      </c>
      <c r="E24" t="s">
        <v>52</v>
      </c>
      <c r="F24" s="5">
        <v>45.016199999999998</v>
      </c>
      <c r="G24" s="5"/>
      <c r="H24" s="5"/>
    </row>
    <row r="25" spans="2:10" x14ac:dyDescent="0.35">
      <c r="C25"/>
      <c r="D25" t="s">
        <v>74</v>
      </c>
      <c r="E25" t="s">
        <v>52</v>
      </c>
      <c r="F25" s="5">
        <v>46.4621</v>
      </c>
      <c r="G25" s="5"/>
      <c r="H25" s="5"/>
    </row>
    <row r="26" spans="2:10" x14ac:dyDescent="0.35">
      <c r="C26"/>
      <c r="D26" t="s">
        <v>75</v>
      </c>
      <c r="E26" t="s">
        <v>52</v>
      </c>
      <c r="F26" s="5">
        <v>82.824399999999997</v>
      </c>
      <c r="G26" s="5"/>
      <c r="H26" s="5"/>
    </row>
    <row r="27" spans="2:10" x14ac:dyDescent="0.35">
      <c r="C27"/>
      <c r="D27" t="s">
        <v>76</v>
      </c>
      <c r="E27" t="s">
        <v>52</v>
      </c>
      <c r="F27" s="5">
        <v>9</v>
      </c>
      <c r="G27" s="5"/>
      <c r="H27" s="5"/>
    </row>
    <row r="28" spans="2:10" x14ac:dyDescent="0.35">
      <c r="C28"/>
      <c r="D28" t="s">
        <v>77</v>
      </c>
      <c r="E28" t="s">
        <v>52</v>
      </c>
      <c r="F28" s="5">
        <v>5</v>
      </c>
      <c r="G28" s="5"/>
      <c r="H28" s="5"/>
    </row>
    <row r="29" spans="2:10" x14ac:dyDescent="0.35">
      <c r="D29" s="8" t="s">
        <v>80</v>
      </c>
      <c r="E29" s="8" t="s">
        <v>52</v>
      </c>
      <c r="F29" s="6">
        <f>SUM(F23:F28)</f>
        <v>241.4837</v>
      </c>
      <c r="G29" s="6">
        <f t="shared" ref="G29:H29" si="1">SUM(G23:G28)</f>
        <v>0</v>
      </c>
      <c r="H29" s="6">
        <f t="shared" si="1"/>
        <v>0</v>
      </c>
    </row>
    <row r="30" spans="2:10" x14ac:dyDescent="0.35">
      <c r="F30" s="17"/>
      <c r="G30" s="17"/>
      <c r="H30" s="17"/>
    </row>
    <row r="31" spans="2:10" x14ac:dyDescent="0.35">
      <c r="B31" s="3" t="s">
        <v>81</v>
      </c>
      <c r="C31" s="2"/>
      <c r="D31" s="3"/>
      <c r="E31" s="3"/>
      <c r="F31" s="32"/>
      <c r="G31" s="32"/>
      <c r="H31" s="32"/>
    </row>
    <row r="32" spans="2:10" x14ac:dyDescent="0.35">
      <c r="F32" s="17"/>
      <c r="G32" s="17"/>
      <c r="H32" s="17"/>
    </row>
    <row r="33" spans="2:12" x14ac:dyDescent="0.35">
      <c r="C33" s="8" t="s">
        <v>61</v>
      </c>
      <c r="D33" s="8" t="s">
        <v>62</v>
      </c>
      <c r="E33" s="8"/>
      <c r="F33" s="17"/>
      <c r="G33" s="17"/>
      <c r="H33" s="17"/>
    </row>
    <row r="34" spans="2:12" x14ac:dyDescent="0.35">
      <c r="C34" s="72">
        <v>280</v>
      </c>
      <c r="D34" s="5" t="s">
        <v>250</v>
      </c>
      <c r="E34" t="s">
        <v>33</v>
      </c>
      <c r="F34" s="5">
        <v>3.8832982</v>
      </c>
      <c r="G34" s="5"/>
      <c r="H34" s="5"/>
    </row>
    <row r="35" spans="2:12" x14ac:dyDescent="0.35">
      <c r="C35" s="72">
        <v>320</v>
      </c>
      <c r="D35" s="5" t="s">
        <v>251</v>
      </c>
      <c r="E35" t="s">
        <v>33</v>
      </c>
      <c r="F35" s="5">
        <v>5.8621230199999994</v>
      </c>
      <c r="G35" s="5"/>
      <c r="H35" s="5"/>
    </row>
    <row r="36" spans="2:12" x14ac:dyDescent="0.35">
      <c r="C36" s="72">
        <v>330</v>
      </c>
      <c r="D36" s="5" t="s">
        <v>252</v>
      </c>
      <c r="E36" t="s">
        <v>33</v>
      </c>
      <c r="F36" s="5">
        <v>-0.24623978000000007</v>
      </c>
      <c r="G36" s="5"/>
      <c r="H36" s="5"/>
    </row>
    <row r="37" spans="2:12" x14ac:dyDescent="0.35">
      <c r="C37" s="72">
        <v>400</v>
      </c>
      <c r="D37" s="5" t="s">
        <v>253</v>
      </c>
      <c r="E37" t="s">
        <v>33</v>
      </c>
      <c r="F37" s="5">
        <v>5.3236649400000005</v>
      </c>
      <c r="G37" s="5"/>
      <c r="H37" s="5"/>
    </row>
    <row r="38" spans="2:12" x14ac:dyDescent="0.35">
      <c r="C38" s="72">
        <v>420</v>
      </c>
      <c r="D38" s="5" t="s">
        <v>254</v>
      </c>
      <c r="E38" t="s">
        <v>33</v>
      </c>
      <c r="F38" s="5">
        <v>1.6230215000000003</v>
      </c>
      <c r="G38" s="5"/>
      <c r="H38" s="5"/>
    </row>
    <row r="39" spans="2:12" x14ac:dyDescent="0.35">
      <c r="C39" s="72">
        <v>610</v>
      </c>
      <c r="D39" s="5" t="s">
        <v>255</v>
      </c>
      <c r="E39" t="s">
        <v>33</v>
      </c>
      <c r="F39" s="5">
        <v>7.9092273099999995</v>
      </c>
      <c r="G39" s="5"/>
      <c r="H39" s="5"/>
    </row>
    <row r="40" spans="2:12" x14ac:dyDescent="0.35">
      <c r="C40" s="72">
        <v>680</v>
      </c>
      <c r="D40" s="5" t="s">
        <v>256</v>
      </c>
      <c r="E40" t="s">
        <v>33</v>
      </c>
      <c r="F40" s="5">
        <v>4.4042100000000008E-2</v>
      </c>
      <c r="G40" s="5"/>
      <c r="H40" s="5"/>
    </row>
    <row r="41" spans="2:12" x14ac:dyDescent="0.35">
      <c r="C41" s="72">
        <v>820</v>
      </c>
      <c r="D41" s="5" t="s">
        <v>257</v>
      </c>
      <c r="E41" t="s">
        <v>33</v>
      </c>
      <c r="F41" s="5">
        <v>2.10968248</v>
      </c>
      <c r="G41" s="5"/>
      <c r="H41" s="5"/>
    </row>
    <row r="42" spans="2:12" x14ac:dyDescent="0.35">
      <c r="D42" s="8" t="s">
        <v>82</v>
      </c>
      <c r="E42" s="8" t="s">
        <v>33</v>
      </c>
      <c r="F42" s="6">
        <f>SUM(F34:F41)</f>
        <v>26.508819769999999</v>
      </c>
      <c r="G42" s="6">
        <f>SUM(G34:G41)</f>
        <v>0</v>
      </c>
      <c r="H42" s="6">
        <f>SUM(H34:H41)</f>
        <v>0</v>
      </c>
    </row>
    <row r="43" spans="2:12" x14ac:dyDescent="0.35">
      <c r="F43" s="17"/>
      <c r="G43" s="17"/>
      <c r="H43" s="17"/>
    </row>
    <row r="44" spans="2:12" x14ac:dyDescent="0.35">
      <c r="B44" s="3" t="s">
        <v>83</v>
      </c>
      <c r="C44" s="2"/>
      <c r="D44" s="3"/>
      <c r="E44" s="3"/>
      <c r="F44" s="32"/>
      <c r="G44" s="32"/>
      <c r="H44" s="32"/>
    </row>
    <row r="45" spans="2:12" x14ac:dyDescent="0.35">
      <c r="F45" s="17"/>
      <c r="G45" s="17"/>
      <c r="H45" s="17"/>
    </row>
    <row r="46" spans="2:12" x14ac:dyDescent="0.35">
      <c r="D46" t="s">
        <v>71</v>
      </c>
      <c r="E46" t="s">
        <v>33</v>
      </c>
      <c r="F46" s="1">
        <f>F19</f>
        <v>21.663944640000004</v>
      </c>
      <c r="G46" s="1">
        <f>G19</f>
        <v>0</v>
      </c>
      <c r="H46" s="1">
        <f>H19</f>
        <v>0</v>
      </c>
      <c r="J46" s="9"/>
      <c r="K46" s="9"/>
      <c r="L46" s="9"/>
    </row>
    <row r="47" spans="2:12" x14ac:dyDescent="0.35">
      <c r="D47" t="s">
        <v>81</v>
      </c>
      <c r="E47" t="s">
        <v>33</v>
      </c>
      <c r="F47" s="1">
        <f>F42</f>
        <v>26.508819769999999</v>
      </c>
      <c r="G47" s="1">
        <f t="shared" ref="G47:H47" si="2">G42</f>
        <v>0</v>
      </c>
      <c r="H47" s="1">
        <f t="shared" si="2"/>
        <v>0</v>
      </c>
      <c r="J47" s="9"/>
      <c r="K47" s="9"/>
      <c r="L47" s="9"/>
    </row>
    <row r="48" spans="2:12" x14ac:dyDescent="0.35">
      <c r="D48" s="8" t="s">
        <v>84</v>
      </c>
      <c r="E48" s="8" t="s">
        <v>33</v>
      </c>
      <c r="F48" s="6">
        <f>SUM(F46:F47)</f>
        <v>48.172764409999999</v>
      </c>
      <c r="G48" s="6">
        <f t="shared" ref="G48:H48" si="3">SUM(G46:G47)</f>
        <v>0</v>
      </c>
      <c r="H48" s="6">
        <f t="shared" si="3"/>
        <v>0</v>
      </c>
    </row>
    <row r="49" spans="4:12" x14ac:dyDescent="0.35">
      <c r="F49" s="17"/>
      <c r="G49" s="17"/>
      <c r="H49" s="17"/>
    </row>
    <row r="50" spans="4:12" x14ac:dyDescent="0.35">
      <c r="D50" t="s">
        <v>79</v>
      </c>
      <c r="E50" t="s">
        <v>52</v>
      </c>
      <c r="F50" s="1">
        <f>F29</f>
        <v>241.4837</v>
      </c>
      <c r="G50" s="1">
        <f>G29</f>
        <v>0</v>
      </c>
      <c r="H50" s="1">
        <f>H29</f>
        <v>0</v>
      </c>
      <c r="J50" s="9"/>
      <c r="K50" s="9"/>
      <c r="L50" s="9"/>
    </row>
    <row r="51" spans="4:12" x14ac:dyDescent="0.35">
      <c r="D51" s="8" t="s">
        <v>85</v>
      </c>
      <c r="E51" s="8" t="s">
        <v>52</v>
      </c>
      <c r="F51" s="6">
        <f>SUM(F50)</f>
        <v>241.4837</v>
      </c>
      <c r="G51" s="6">
        <f t="shared" ref="G51:H51" si="4">SUM(G50)</f>
        <v>0</v>
      </c>
      <c r="H51" s="6">
        <f t="shared" si="4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A7D6-7296-4136-943E-9F3DD0CA3E68}">
  <sheetPr>
    <tabColor theme="8" tint="0.39997558519241921"/>
  </sheetPr>
  <dimension ref="A1:L51"/>
  <sheetViews>
    <sheetView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74.72656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Contents!D17</f>
        <v>3.2 Strategic Energy Planning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86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C13"/>
      <c r="D13" t="s">
        <v>87</v>
      </c>
      <c r="E13" t="s">
        <v>33</v>
      </c>
      <c r="F13" s="13">
        <v>9.71831931</v>
      </c>
      <c r="G13" s="13"/>
      <c r="H13" s="13"/>
    </row>
    <row r="14" spans="1:10" x14ac:dyDescent="0.35">
      <c r="C14"/>
      <c r="D14" t="s">
        <v>88</v>
      </c>
      <c r="E14" t="s">
        <v>33</v>
      </c>
      <c r="F14" s="13">
        <v>2.2415450300000002</v>
      </c>
      <c r="G14" s="13"/>
      <c r="H14" s="13"/>
    </row>
    <row r="15" spans="1:10" x14ac:dyDescent="0.35">
      <c r="C15"/>
      <c r="D15" t="s">
        <v>89</v>
      </c>
      <c r="E15" t="s">
        <v>33</v>
      </c>
      <c r="F15" s="13">
        <v>1.7136120400000001</v>
      </c>
      <c r="G15" s="13"/>
      <c r="H15" s="13"/>
    </row>
    <row r="16" spans="1:10" x14ac:dyDescent="0.35">
      <c r="C16"/>
      <c r="D16" t="s">
        <v>90</v>
      </c>
      <c r="E16" t="s">
        <v>33</v>
      </c>
      <c r="F16" s="13">
        <v>16.251770649999997</v>
      </c>
      <c r="G16" s="13"/>
      <c r="H16" s="13"/>
    </row>
    <row r="17" spans="2:10" x14ac:dyDescent="0.35">
      <c r="C17"/>
      <c r="D17" t="s">
        <v>91</v>
      </c>
      <c r="E17" t="s">
        <v>33</v>
      </c>
      <c r="F17" s="13">
        <v>7.8832646400000002</v>
      </c>
      <c r="G17" s="13"/>
      <c r="H17" s="13"/>
    </row>
    <row r="18" spans="2:10" x14ac:dyDescent="0.35">
      <c r="C18"/>
      <c r="D18" t="s">
        <v>92</v>
      </c>
      <c r="E18" t="s">
        <v>33</v>
      </c>
      <c r="F18" s="13">
        <v>4.3103474400000001</v>
      </c>
      <c r="G18" s="13"/>
      <c r="H18" s="13"/>
    </row>
    <row r="19" spans="2:10" x14ac:dyDescent="0.35">
      <c r="C19"/>
      <c r="D19" t="s">
        <v>245</v>
      </c>
      <c r="E19" t="s">
        <v>33</v>
      </c>
      <c r="F19" s="13">
        <v>0</v>
      </c>
      <c r="G19" s="13"/>
      <c r="H19" s="13"/>
      <c r="J19" s="28"/>
    </row>
    <row r="20" spans="2:10" x14ac:dyDescent="0.35">
      <c r="C20"/>
      <c r="D20" t="s">
        <v>93</v>
      </c>
      <c r="E20" t="s">
        <v>33</v>
      </c>
      <c r="F20" s="13">
        <v>7.5830199400000007</v>
      </c>
      <c r="G20" s="13"/>
      <c r="H20" s="13"/>
    </row>
    <row r="21" spans="2:10" x14ac:dyDescent="0.35">
      <c r="D21" s="8" t="s">
        <v>94</v>
      </c>
      <c r="E21" s="8" t="s">
        <v>33</v>
      </c>
      <c r="F21" s="6">
        <f>SUM(F13:F20)</f>
        <v>49.701879050000002</v>
      </c>
      <c r="G21" s="6">
        <f t="shared" ref="G21:H21" si="0">SUM(G13:G20)</f>
        <v>0</v>
      </c>
      <c r="H21" s="6">
        <f t="shared" si="0"/>
        <v>0</v>
      </c>
    </row>
    <row r="22" spans="2:10" x14ac:dyDescent="0.35">
      <c r="F22" s="17"/>
      <c r="G22" s="17"/>
      <c r="H22" s="17"/>
    </row>
    <row r="23" spans="2:10" x14ac:dyDescent="0.35">
      <c r="B23" s="3" t="s">
        <v>79</v>
      </c>
      <c r="C23" s="2"/>
      <c r="D23" s="3"/>
      <c r="E23" s="3"/>
      <c r="F23" s="32"/>
      <c r="G23" s="32"/>
      <c r="H23" s="32"/>
    </row>
    <row r="24" spans="2:10" x14ac:dyDescent="0.35">
      <c r="F24" s="17"/>
      <c r="G24" s="17"/>
      <c r="H24" s="17"/>
    </row>
    <row r="25" spans="2:10" x14ac:dyDescent="0.35">
      <c r="C25"/>
      <c r="D25" t="s">
        <v>87</v>
      </c>
      <c r="E25" t="s">
        <v>52</v>
      </c>
      <c r="F25" s="13">
        <v>85.148600000000002</v>
      </c>
      <c r="G25" s="13"/>
      <c r="H25" s="13"/>
    </row>
    <row r="26" spans="2:10" x14ac:dyDescent="0.35">
      <c r="C26"/>
      <c r="D26" t="s">
        <v>88</v>
      </c>
      <c r="E26" t="s">
        <v>52</v>
      </c>
      <c r="F26" s="13">
        <v>25</v>
      </c>
      <c r="G26" s="13"/>
      <c r="H26" s="13"/>
    </row>
    <row r="27" spans="2:10" x14ac:dyDescent="0.35">
      <c r="C27"/>
      <c r="D27" t="s">
        <v>89</v>
      </c>
      <c r="E27" t="s">
        <v>52</v>
      </c>
      <c r="F27" s="13">
        <v>8</v>
      </c>
      <c r="G27" s="13"/>
      <c r="H27" s="13"/>
    </row>
    <row r="28" spans="2:10" x14ac:dyDescent="0.35">
      <c r="C28"/>
      <c r="D28" t="s">
        <v>90</v>
      </c>
      <c r="E28" t="s">
        <v>52</v>
      </c>
      <c r="F28" s="13">
        <v>130.72499999999999</v>
      </c>
      <c r="G28" s="13"/>
      <c r="H28" s="13"/>
    </row>
    <row r="29" spans="2:10" x14ac:dyDescent="0.35">
      <c r="C29"/>
      <c r="D29" t="s">
        <v>91</v>
      </c>
      <c r="E29" t="s">
        <v>52</v>
      </c>
      <c r="F29" s="13">
        <v>48.559400000000004</v>
      </c>
      <c r="G29" s="13"/>
      <c r="H29" s="13"/>
    </row>
    <row r="30" spans="2:10" x14ac:dyDescent="0.35">
      <c r="C30"/>
      <c r="D30" t="s">
        <v>92</v>
      </c>
      <c r="E30" t="s">
        <v>52</v>
      </c>
      <c r="F30" s="13">
        <v>32</v>
      </c>
      <c r="G30" s="13"/>
      <c r="H30" s="13"/>
    </row>
    <row r="31" spans="2:10" x14ac:dyDescent="0.35">
      <c r="C31"/>
      <c r="D31" t="s">
        <v>245</v>
      </c>
      <c r="E31" t="s">
        <v>52</v>
      </c>
      <c r="F31" s="13">
        <v>0</v>
      </c>
      <c r="G31" s="13"/>
      <c r="H31" s="13"/>
      <c r="J31" s="28"/>
    </row>
    <row r="32" spans="2:10" x14ac:dyDescent="0.35">
      <c r="C32"/>
      <c r="D32" t="s">
        <v>93</v>
      </c>
      <c r="E32" t="s">
        <v>52</v>
      </c>
      <c r="F32" s="13">
        <v>54.351300000000002</v>
      </c>
      <c r="G32" s="13"/>
      <c r="H32" s="13"/>
    </row>
    <row r="33" spans="2:12" x14ac:dyDescent="0.35">
      <c r="D33" s="8" t="s">
        <v>95</v>
      </c>
      <c r="E33" s="8" t="s">
        <v>52</v>
      </c>
      <c r="F33" s="6">
        <f>SUM(F25:F32)</f>
        <v>383.78429999999997</v>
      </c>
      <c r="G33" s="6">
        <f t="shared" ref="G33:H33" si="1">SUM(G25:G32)</f>
        <v>0</v>
      </c>
      <c r="H33" s="6">
        <f t="shared" si="1"/>
        <v>0</v>
      </c>
    </row>
    <row r="34" spans="2:12" x14ac:dyDescent="0.35">
      <c r="F34" s="17"/>
      <c r="G34" s="17"/>
      <c r="H34" s="17"/>
    </row>
    <row r="35" spans="2:12" x14ac:dyDescent="0.35">
      <c r="B35" s="3" t="s">
        <v>81</v>
      </c>
      <c r="C35" s="2"/>
      <c r="D35" s="3"/>
      <c r="E35" s="3"/>
      <c r="F35" s="32"/>
      <c r="G35" s="32"/>
      <c r="H35" s="32"/>
    </row>
    <row r="36" spans="2:12" x14ac:dyDescent="0.35">
      <c r="F36" s="17"/>
      <c r="G36" s="17"/>
      <c r="H36" s="17"/>
    </row>
    <row r="37" spans="2:12" x14ac:dyDescent="0.35">
      <c r="C37" s="8" t="s">
        <v>61</v>
      </c>
      <c r="D37" s="8" t="s">
        <v>62</v>
      </c>
      <c r="F37" s="17"/>
      <c r="G37" s="17"/>
      <c r="H37" s="17"/>
    </row>
    <row r="38" spans="2:12" x14ac:dyDescent="0.35">
      <c r="C38" s="72">
        <v>340</v>
      </c>
      <c r="D38" s="5" t="s">
        <v>258</v>
      </c>
      <c r="E38" t="s">
        <v>33</v>
      </c>
      <c r="F38" s="13">
        <v>0.12081447999999992</v>
      </c>
      <c r="G38" s="13"/>
      <c r="H38" s="13"/>
    </row>
    <row r="39" spans="2:12" x14ac:dyDescent="0.35">
      <c r="C39" s="72">
        <v>650</v>
      </c>
      <c r="D39" s="5" t="s">
        <v>259</v>
      </c>
      <c r="E39" t="s">
        <v>33</v>
      </c>
      <c r="F39" s="13">
        <v>0.15327062999999999</v>
      </c>
      <c r="G39" s="13"/>
      <c r="H39" s="13"/>
    </row>
    <row r="40" spans="2:12" x14ac:dyDescent="0.35">
      <c r="C40" s="72">
        <v>690</v>
      </c>
      <c r="D40" s="5" t="s">
        <v>260</v>
      </c>
      <c r="E40" t="s">
        <v>33</v>
      </c>
      <c r="F40" s="13">
        <v>2.7690339499999999</v>
      </c>
      <c r="G40" s="13"/>
      <c r="H40" s="13"/>
    </row>
    <row r="41" spans="2:12" x14ac:dyDescent="0.35">
      <c r="C41" s="72">
        <v>700</v>
      </c>
      <c r="D41" s="5" t="s">
        <v>34</v>
      </c>
      <c r="E41" t="s">
        <v>33</v>
      </c>
      <c r="F41" s="13">
        <v>5.4121756400000001</v>
      </c>
      <c r="G41" s="13"/>
      <c r="H41" s="13"/>
    </row>
    <row r="42" spans="2:12" x14ac:dyDescent="0.35">
      <c r="D42" s="8" t="s">
        <v>96</v>
      </c>
      <c r="E42" s="8" t="s">
        <v>33</v>
      </c>
      <c r="F42" s="6">
        <f>SUM(F38:F41)</f>
        <v>8.4552946999999996</v>
      </c>
      <c r="G42" s="6">
        <f>SUM(G38:G41)</f>
        <v>0</v>
      </c>
      <c r="H42" s="6">
        <f>SUM(H38:H41)</f>
        <v>0</v>
      </c>
    </row>
    <row r="43" spans="2:12" x14ac:dyDescent="0.35">
      <c r="F43" s="17"/>
      <c r="G43" s="17"/>
      <c r="H43" s="17"/>
    </row>
    <row r="44" spans="2:12" x14ac:dyDescent="0.35">
      <c r="B44" s="3" t="s">
        <v>83</v>
      </c>
      <c r="C44" s="2"/>
      <c r="D44" s="3"/>
      <c r="E44" s="3"/>
      <c r="F44" s="32"/>
      <c r="G44" s="32"/>
      <c r="H44" s="32"/>
    </row>
    <row r="45" spans="2:12" x14ac:dyDescent="0.35">
      <c r="F45" s="17"/>
      <c r="G45" s="17"/>
      <c r="H45" s="17"/>
      <c r="J45" s="9"/>
      <c r="K45" s="9"/>
      <c r="L45" s="9"/>
    </row>
    <row r="46" spans="2:12" x14ac:dyDescent="0.35">
      <c r="D46" t="s">
        <v>71</v>
      </c>
      <c r="E46" t="s">
        <v>33</v>
      </c>
      <c r="F46" s="1">
        <f>F21</f>
        <v>49.701879050000002</v>
      </c>
      <c r="G46" s="1">
        <f>G21</f>
        <v>0</v>
      </c>
      <c r="H46" s="1">
        <f>H21</f>
        <v>0</v>
      </c>
      <c r="J46" s="9"/>
      <c r="K46" s="9"/>
      <c r="L46" s="9"/>
    </row>
    <row r="47" spans="2:12" x14ac:dyDescent="0.35">
      <c r="D47" t="s">
        <v>81</v>
      </c>
      <c r="E47" t="s">
        <v>33</v>
      </c>
      <c r="F47" s="1">
        <f>F42</f>
        <v>8.4552946999999996</v>
      </c>
      <c r="G47" s="1">
        <f t="shared" ref="G47:H47" si="2">G42</f>
        <v>0</v>
      </c>
      <c r="H47" s="1">
        <f t="shared" si="2"/>
        <v>0</v>
      </c>
    </row>
    <row r="48" spans="2:12" x14ac:dyDescent="0.35">
      <c r="D48" s="8" t="s">
        <v>84</v>
      </c>
      <c r="E48" s="8" t="s">
        <v>33</v>
      </c>
      <c r="F48" s="6">
        <f>SUM(F46:F47)</f>
        <v>58.157173749999998</v>
      </c>
      <c r="G48" s="6">
        <f t="shared" ref="G48:H48" si="3">SUM(G46:G47)</f>
        <v>0</v>
      </c>
      <c r="H48" s="6">
        <f t="shared" si="3"/>
        <v>0</v>
      </c>
    </row>
    <row r="49" spans="4:12" x14ac:dyDescent="0.35">
      <c r="F49" s="17"/>
      <c r="G49" s="17"/>
      <c r="H49" s="17"/>
      <c r="J49" s="9"/>
      <c r="K49" s="9"/>
      <c r="L49" s="9"/>
    </row>
    <row r="50" spans="4:12" x14ac:dyDescent="0.35">
      <c r="D50" t="s">
        <v>79</v>
      </c>
      <c r="E50" t="s">
        <v>52</v>
      </c>
      <c r="F50" s="1">
        <f>F33</f>
        <v>383.78429999999997</v>
      </c>
      <c r="G50" s="1">
        <f>G33</f>
        <v>0</v>
      </c>
      <c r="H50" s="1">
        <f>H33</f>
        <v>0</v>
      </c>
    </row>
    <row r="51" spans="4:12" x14ac:dyDescent="0.35">
      <c r="D51" s="8" t="s">
        <v>85</v>
      </c>
      <c r="E51" s="8" t="s">
        <v>52</v>
      </c>
      <c r="F51" s="6">
        <f>SUM(F50)</f>
        <v>383.78429999999997</v>
      </c>
      <c r="G51" s="6">
        <f t="shared" ref="G51:H51" si="4">SUM(G50)</f>
        <v>0</v>
      </c>
      <c r="H51" s="6">
        <f t="shared" si="4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4DA8-BE28-46B5-8EDD-0B642F1D177A}">
  <sheetPr>
    <tabColor theme="8" tint="0.39997558519241921"/>
  </sheetPr>
  <dimension ref="A1:M41"/>
  <sheetViews>
    <sheetView zoomScaleNormal="100" workbookViewId="0"/>
  </sheetViews>
  <sheetFormatPr defaultRowHeight="14.5" x14ac:dyDescent="0.35"/>
  <cols>
    <col min="1" max="1" width="7.1796875" customWidth="1"/>
    <col min="3" max="3" width="13.54296875" style="14" customWidth="1"/>
    <col min="4" max="4" width="67.453125" customWidth="1"/>
    <col min="5" max="5" width="15.453125" customWidth="1"/>
    <col min="6" max="8" width="10.453125" customWidth="1"/>
  </cols>
  <sheetData>
    <row r="1" spans="1:10" ht="26" x14ac:dyDescent="0.6">
      <c r="A1" s="29" t="str">
        <f>Cover!$C$6</f>
        <v>NESO Cost Reporting Tables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6" x14ac:dyDescent="0.6">
      <c r="A2" s="29" t="str">
        <f>Cover!$E$12</f>
        <v>National Energy System Operator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6" x14ac:dyDescent="0.6">
      <c r="A3" s="29" t="str">
        <f>Cover!$E$16</f>
        <v>2026/27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6" x14ac:dyDescent="0.6">
      <c r="A4" s="29" t="str">
        <f>Contents!D18</f>
        <v>3.3 Energy Insights</v>
      </c>
      <c r="B4" s="29"/>
      <c r="C4" s="29"/>
      <c r="D4" s="29"/>
      <c r="E4" s="29"/>
      <c r="F4" s="29"/>
      <c r="G4" s="29"/>
      <c r="H4" s="29"/>
      <c r="I4" s="29"/>
      <c r="J4" s="29"/>
    </row>
    <row r="6" spans="1:10" x14ac:dyDescent="0.35">
      <c r="F6" s="7" t="s">
        <v>26</v>
      </c>
      <c r="G6" s="85" t="s">
        <v>27</v>
      </c>
      <c r="H6" s="85"/>
    </row>
    <row r="7" spans="1:10" x14ac:dyDescent="0.35">
      <c r="F7" s="11" t="s">
        <v>28</v>
      </c>
      <c r="G7" s="11" t="s">
        <v>29</v>
      </c>
      <c r="H7" s="11" t="s">
        <v>30</v>
      </c>
    </row>
    <row r="9" spans="1:10" ht="18.5" x14ac:dyDescent="0.45">
      <c r="A9" s="30"/>
      <c r="B9" s="30" t="s">
        <v>97</v>
      </c>
      <c r="C9" s="31"/>
      <c r="D9" s="30"/>
      <c r="E9" s="30"/>
      <c r="F9" s="30"/>
      <c r="G9" s="30"/>
      <c r="H9" s="30"/>
    </row>
    <row r="10" spans="1:10" x14ac:dyDescent="0.35">
      <c r="B10" s="9"/>
      <c r="C10" s="15"/>
    </row>
    <row r="11" spans="1:10" x14ac:dyDescent="0.35">
      <c r="B11" s="3" t="s">
        <v>71</v>
      </c>
      <c r="C11" s="2"/>
      <c r="D11" s="3"/>
      <c r="E11" s="3"/>
      <c r="F11" s="3"/>
      <c r="G11" s="3"/>
      <c r="H11" s="3"/>
    </row>
    <row r="13" spans="1:10" x14ac:dyDescent="0.35">
      <c r="C13"/>
      <c r="D13" t="s">
        <v>98</v>
      </c>
      <c r="E13" t="s">
        <v>33</v>
      </c>
      <c r="F13" s="13">
        <v>1.8910926199999996</v>
      </c>
      <c r="G13" s="5"/>
      <c r="H13" s="5"/>
    </row>
    <row r="14" spans="1:10" x14ac:dyDescent="0.35">
      <c r="C14"/>
      <c r="D14" t="s">
        <v>99</v>
      </c>
      <c r="E14" t="s">
        <v>33</v>
      </c>
      <c r="F14" s="13">
        <v>4.1369305599999997</v>
      </c>
      <c r="G14" s="5"/>
      <c r="H14" s="5"/>
    </row>
    <row r="15" spans="1:10" x14ac:dyDescent="0.35">
      <c r="C15"/>
      <c r="D15" t="s">
        <v>100</v>
      </c>
      <c r="E15" t="s">
        <v>33</v>
      </c>
      <c r="F15" s="13">
        <v>3.4919945500000003</v>
      </c>
      <c r="G15" s="5"/>
      <c r="H15" s="5"/>
    </row>
    <row r="16" spans="1:10" x14ac:dyDescent="0.35">
      <c r="C16"/>
      <c r="D16" t="s">
        <v>101</v>
      </c>
      <c r="E16" t="s">
        <v>33</v>
      </c>
      <c r="F16" s="13">
        <v>1.1084546399999999</v>
      </c>
      <c r="G16" s="5"/>
      <c r="H16" s="5"/>
    </row>
    <row r="17" spans="2:8" x14ac:dyDescent="0.35">
      <c r="D17" s="8" t="s">
        <v>102</v>
      </c>
      <c r="E17" s="8" t="s">
        <v>33</v>
      </c>
      <c r="F17" s="6">
        <f>SUM(F13:F16)</f>
        <v>10.628472369999999</v>
      </c>
      <c r="G17" s="6">
        <f>SUM(G13:G16)</f>
        <v>0</v>
      </c>
      <c r="H17" s="6">
        <f>SUM(H13:H16)</f>
        <v>0</v>
      </c>
    </row>
    <row r="18" spans="2:8" x14ac:dyDescent="0.35">
      <c r="F18" s="17"/>
      <c r="G18" s="17"/>
      <c r="H18" s="17"/>
    </row>
    <row r="19" spans="2:8" x14ac:dyDescent="0.35">
      <c r="B19" s="3" t="s">
        <v>79</v>
      </c>
      <c r="C19" s="2"/>
      <c r="D19" s="3"/>
      <c r="E19" s="3"/>
      <c r="F19" s="3"/>
      <c r="G19" s="3"/>
      <c r="H19" s="3"/>
    </row>
    <row r="20" spans="2:8" x14ac:dyDescent="0.35">
      <c r="F20" s="17"/>
      <c r="G20" s="17"/>
      <c r="H20" s="17"/>
    </row>
    <row r="21" spans="2:8" x14ac:dyDescent="0.35">
      <c r="C21"/>
      <c r="D21" t="s">
        <v>98</v>
      </c>
      <c r="E21" t="s">
        <v>52</v>
      </c>
      <c r="F21" s="13">
        <v>18.918900000000001</v>
      </c>
      <c r="G21" s="5"/>
      <c r="H21" s="5"/>
    </row>
    <row r="22" spans="2:8" x14ac:dyDescent="0.35">
      <c r="C22"/>
      <c r="D22" t="s">
        <v>99</v>
      </c>
      <c r="E22" t="s">
        <v>52</v>
      </c>
      <c r="F22" s="13">
        <v>37.630600000000001</v>
      </c>
      <c r="G22" s="5"/>
      <c r="H22" s="5"/>
    </row>
    <row r="23" spans="2:8" x14ac:dyDescent="0.35">
      <c r="C23"/>
      <c r="D23" t="s">
        <v>100</v>
      </c>
      <c r="E23" t="s">
        <v>52</v>
      </c>
      <c r="F23" s="13">
        <v>24.1539</v>
      </c>
      <c r="G23" s="5"/>
      <c r="H23" s="5"/>
    </row>
    <row r="24" spans="2:8" x14ac:dyDescent="0.35">
      <c r="C24"/>
      <c r="D24" t="s">
        <v>101</v>
      </c>
      <c r="E24" t="s">
        <v>52</v>
      </c>
      <c r="F24" s="13">
        <v>13</v>
      </c>
      <c r="G24" s="5"/>
      <c r="H24" s="5"/>
    </row>
    <row r="25" spans="2:8" x14ac:dyDescent="0.35">
      <c r="D25" s="8" t="s">
        <v>103</v>
      </c>
      <c r="E25" s="8" t="s">
        <v>52</v>
      </c>
      <c r="F25" s="6">
        <f>SUM(F21:F24)</f>
        <v>93.703400000000002</v>
      </c>
      <c r="G25" s="6">
        <f>SUM(G21:G24)</f>
        <v>0</v>
      </c>
      <c r="H25" s="6">
        <f>SUM(H21:H24)</f>
        <v>0</v>
      </c>
    </row>
    <row r="26" spans="2:8" x14ac:dyDescent="0.35">
      <c r="F26" s="17"/>
      <c r="G26" s="17"/>
      <c r="H26" s="17"/>
    </row>
    <row r="27" spans="2:8" x14ac:dyDescent="0.35">
      <c r="B27" s="3" t="s">
        <v>81</v>
      </c>
      <c r="C27" s="2"/>
      <c r="D27" s="3"/>
      <c r="E27" s="3"/>
      <c r="F27" s="3"/>
      <c r="G27" s="3"/>
      <c r="H27" s="3"/>
    </row>
    <row r="28" spans="2:8" x14ac:dyDescent="0.35">
      <c r="F28" s="17"/>
      <c r="G28" s="17"/>
      <c r="H28" s="17"/>
    </row>
    <row r="29" spans="2:8" x14ac:dyDescent="0.35">
      <c r="C29" s="8" t="s">
        <v>61</v>
      </c>
      <c r="D29" s="8" t="s">
        <v>62</v>
      </c>
      <c r="F29" s="17"/>
      <c r="G29" s="17"/>
      <c r="H29" s="17"/>
    </row>
    <row r="30" spans="2:8" x14ac:dyDescent="0.35">
      <c r="C30" s="5"/>
      <c r="D30" s="5"/>
      <c r="E30" t="s">
        <v>33</v>
      </c>
      <c r="F30" s="5"/>
      <c r="G30" s="5"/>
      <c r="H30" s="5"/>
    </row>
    <row r="31" spans="2:8" x14ac:dyDescent="0.35">
      <c r="C31" s="5"/>
      <c r="D31" s="5"/>
      <c r="E31" t="s">
        <v>33</v>
      </c>
      <c r="F31" s="5"/>
      <c r="G31" s="5"/>
      <c r="H31" s="5"/>
    </row>
    <row r="32" spans="2:8" x14ac:dyDescent="0.35">
      <c r="D32" s="8" t="s">
        <v>104</v>
      </c>
      <c r="E32" s="8" t="s">
        <v>33</v>
      </c>
      <c r="F32" s="6">
        <f>SUM(F30:F31)</f>
        <v>0</v>
      </c>
      <c r="G32" s="6">
        <f>SUM(G30:G31)</f>
        <v>0</v>
      </c>
      <c r="H32" s="6">
        <f>SUM(H30:H31)</f>
        <v>0</v>
      </c>
    </row>
    <row r="33" spans="2:13" x14ac:dyDescent="0.35">
      <c r="F33" s="17"/>
      <c r="G33" s="17"/>
      <c r="H33" s="17"/>
    </row>
    <row r="34" spans="2:13" x14ac:dyDescent="0.35">
      <c r="B34" s="3" t="s">
        <v>83</v>
      </c>
      <c r="C34" s="2"/>
      <c r="D34" s="3"/>
      <c r="E34" s="3"/>
      <c r="F34" s="3"/>
      <c r="G34" s="3"/>
      <c r="H34" s="3"/>
    </row>
    <row r="35" spans="2:13" x14ac:dyDescent="0.35">
      <c r="F35" s="17"/>
      <c r="G35" s="17"/>
      <c r="H35" s="17"/>
      <c r="I35" s="9"/>
      <c r="J35" s="9"/>
      <c r="K35" s="9"/>
      <c r="L35" s="9"/>
      <c r="M35" s="9"/>
    </row>
    <row r="36" spans="2:13" x14ac:dyDescent="0.35">
      <c r="D36" t="s">
        <v>71</v>
      </c>
      <c r="E36" t="s">
        <v>33</v>
      </c>
      <c r="F36" s="1">
        <f>F17</f>
        <v>10.628472369999999</v>
      </c>
      <c r="G36" s="1">
        <f>G17</f>
        <v>0</v>
      </c>
      <c r="H36" s="1">
        <f>H17</f>
        <v>0</v>
      </c>
      <c r="I36" s="9"/>
      <c r="J36" s="9"/>
      <c r="K36" s="9"/>
      <c r="L36" s="9"/>
      <c r="M36" s="9"/>
    </row>
    <row r="37" spans="2:13" x14ac:dyDescent="0.35">
      <c r="D37" t="s">
        <v>81</v>
      </c>
      <c r="E37" t="s">
        <v>33</v>
      </c>
      <c r="F37" s="1">
        <f>F32</f>
        <v>0</v>
      </c>
      <c r="G37" s="1">
        <f t="shared" ref="G37:H37" si="0">G32</f>
        <v>0</v>
      </c>
      <c r="H37" s="1">
        <f t="shared" si="0"/>
        <v>0</v>
      </c>
    </row>
    <row r="38" spans="2:13" x14ac:dyDescent="0.35">
      <c r="D38" s="8" t="s">
        <v>84</v>
      </c>
      <c r="E38" s="8" t="s">
        <v>33</v>
      </c>
      <c r="F38" s="6">
        <f>SUM(F36:F37)</f>
        <v>10.628472369999999</v>
      </c>
      <c r="G38" s="6">
        <f t="shared" ref="G38:H38" si="1">SUM(G36:G37)</f>
        <v>0</v>
      </c>
      <c r="H38" s="6">
        <f t="shared" si="1"/>
        <v>0</v>
      </c>
    </row>
    <row r="39" spans="2:13" x14ac:dyDescent="0.35">
      <c r="F39" s="17"/>
      <c r="G39" s="17"/>
      <c r="H39" s="17"/>
      <c r="I39" s="9"/>
      <c r="J39" s="9"/>
      <c r="K39" s="9"/>
      <c r="L39" s="9"/>
      <c r="M39" s="9"/>
    </row>
    <row r="40" spans="2:13" x14ac:dyDescent="0.35">
      <c r="D40" t="s">
        <v>79</v>
      </c>
      <c r="E40" t="s">
        <v>52</v>
      </c>
      <c r="F40" s="1">
        <f>F25</f>
        <v>93.703400000000002</v>
      </c>
      <c r="G40" s="1">
        <f>G25</f>
        <v>0</v>
      </c>
      <c r="H40" s="1">
        <f>H25</f>
        <v>0</v>
      </c>
    </row>
    <row r="41" spans="2:13" x14ac:dyDescent="0.35">
      <c r="D41" s="8" t="s">
        <v>85</v>
      </c>
      <c r="E41" s="8" t="s">
        <v>52</v>
      </c>
      <c r="F41" s="6">
        <f>SUM(F40)</f>
        <v>93.703400000000002</v>
      </c>
      <c r="G41" s="6">
        <f t="shared" ref="G41:H41" si="2">SUM(G40)</f>
        <v>0</v>
      </c>
      <c r="H41" s="6">
        <f t="shared" si="2"/>
        <v>0</v>
      </c>
    </row>
  </sheetData>
  <mergeCells count="1">
    <mergeCell ref="G6:H6"/>
  </mergeCells>
  <pageMargins left="0.7" right="0.7" top="0.75" bottom="0.75" header="0.3" footer="0.3"/>
  <headerFooter>
    <oddHeader>&amp;L&amp;"Poppins"&amp;12&amp;KFF00FF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86592-6fc7-4da6-a108-5245382356be" xsi:nil="true"/>
    <lcf76f155ced4ddcb4097134ff3c332f xmlns="63cc5491-11d0-42b6-aa67-deea8f49087f">
      <Terms xmlns="http://schemas.microsoft.com/office/infopath/2007/PartnerControls"/>
    </lcf76f155ced4ddcb4097134ff3c332f>
    <_Flow_SignoffStatus xmlns="2b186592-6fc7-4da6-a108-5245382356be" xsi:nil="true"/>
    <TaxCatchAll xmlns="35ebc48a-dc9e-45bc-8496-b347132bae57" xsi:nil="true"/>
    <DateandTime xmlns="2b186592-6fc7-4da6-a108-5245382356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5" ma:contentTypeDescription="Create a new document." ma:contentTypeScope="" ma:versionID="ed7dc968e0b2fa771e55c9396604e468">
  <xsd:schema xmlns:xsd="http://www.w3.org/2001/XMLSchema" xmlns:xs="http://www.w3.org/2001/XMLSchema" xmlns:p="http://schemas.microsoft.com/office/2006/metadata/properties" xmlns:ns2="2b186592-6fc7-4da6-a108-5245382356be" xmlns:ns3="9e170047-b809-40ad-9dba-75e0aa00433d" xmlns:ns4="63cc5491-11d0-42b6-aa67-deea8f49087f" xmlns:ns5="35ebc48a-dc9e-45bc-8496-b347132bae57" targetNamespace="http://schemas.microsoft.com/office/2006/metadata/properties" ma:root="true" ma:fieldsID="2bb2c5cdc84c8726e443950976c1aae2" ns2:_="" ns3:_="" ns4:_="" ns5:_="">
    <xsd:import namespace="2b186592-6fc7-4da6-a108-5245382356be"/>
    <xsd:import namespace="9e170047-b809-40ad-9dba-75e0aa00433d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86592-6fc7-4da6-a108-52453823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5" nillable="true" ma:displayName="Date and Time" ma:format="DateOnly" ma:internalName="DateandTime">
      <xsd:simpleType>
        <xsd:restriction base="dms:DateTim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0047-b809-40ad-9dba-75e0aa004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2725eebf-4af8-429b-8c35-c7a97a793a38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58FD6-498C-445E-B741-6D92434D70FC}">
  <ds:schemaRefs>
    <ds:schemaRef ds:uri="http://schemas.microsoft.com/office/2006/metadata/properties"/>
    <ds:schemaRef ds:uri="9e170047-b809-40ad-9dba-75e0aa00433d"/>
    <ds:schemaRef ds:uri="63cc5491-11d0-42b6-aa67-deea8f49087f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5ebc48a-dc9e-45bc-8496-b347132bae57"/>
    <ds:schemaRef ds:uri="2b186592-6fc7-4da6-a108-5245382356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45DC8E-6F11-46A9-B177-B01A8E7A5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B4FB0-1E77-4AC5-A921-BCFF48828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86592-6fc7-4da6-a108-5245382356be"/>
    <ds:schemaRef ds:uri="9e170047-b809-40ad-9dba-75e0aa00433d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Cover</vt:lpstr>
      <vt:lpstr>Contents</vt:lpstr>
      <vt:lpstr>1.1 Total Costs</vt:lpstr>
      <vt:lpstr>2.1 Operational Costs</vt:lpstr>
      <vt:lpstr>2.2 FTE</vt:lpstr>
      <vt:lpstr>2.3 Investment Costs</vt:lpstr>
      <vt:lpstr>3.1 Energy Markets</vt:lpstr>
      <vt:lpstr>3.2 Strategic Energy Planning</vt:lpstr>
      <vt:lpstr>3.3 Energy Insights</vt:lpstr>
      <vt:lpstr>3.4 Security of Supply</vt:lpstr>
      <vt:lpstr>3.5 Energy System Resilience</vt:lpstr>
      <vt:lpstr>3.6 System Operations</vt:lpstr>
      <vt:lpstr>3.7 Network Operability</vt:lpstr>
      <vt:lpstr>3.8 Facilitating Sector</vt:lpstr>
      <vt:lpstr>4.1 Role Delivery Support</vt:lpstr>
      <vt:lpstr>4.2 Corporate Functions</vt:lpstr>
      <vt:lpstr>4.3 Cyber &amp; Physical Security</vt:lpstr>
      <vt:lpstr>4.4 Digital &amp; Technology Suppor</vt:lpstr>
      <vt:lpstr>4.5 Transformation</vt:lpstr>
      <vt:lpstr>Sheets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Rowe [NESO]</dc:creator>
  <cp:keywords/>
  <dc:description/>
  <cp:lastModifiedBy>Craig Bell</cp:lastModifiedBy>
  <cp:revision/>
  <dcterms:created xsi:type="dcterms:W3CDTF">2025-10-15T13:10:46Z</dcterms:created>
  <dcterms:modified xsi:type="dcterms:W3CDTF">2026-05-15T11:05:32Z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  <property fmtid="{D5CDD505-2E9C-101B-9397-08002B2CF9AE}" pid="4" name="MSIP_Label_46b973ef-eb54-4209-9a1a-47743cb8bf58_Enabled">
    <vt:lpwstr>true</vt:lpwstr>
  </property>
  <property fmtid="{D5CDD505-2E9C-101B-9397-08002B2CF9AE}" pid="5" name="MSIP_Label_46b973ef-eb54-4209-9a1a-47743cb8bf58_SetDate">
    <vt:lpwstr>2026-05-07T17:26:09Z</vt:lpwstr>
  </property>
  <property fmtid="{D5CDD505-2E9C-101B-9397-08002B2CF9AE}" pid="6" name="MSIP_Label_46b973ef-eb54-4209-9a1a-47743cb8bf58_Method">
    <vt:lpwstr>Privileged</vt:lpwstr>
  </property>
  <property fmtid="{D5CDD505-2E9C-101B-9397-08002B2CF9AE}" pid="7" name="MSIP_Label_46b973ef-eb54-4209-9a1a-47743cb8bf58_Name">
    <vt:lpwstr>Publicly Available</vt:lpwstr>
  </property>
  <property fmtid="{D5CDD505-2E9C-101B-9397-08002B2CF9AE}" pid="8" name="MSIP_Label_46b973ef-eb54-4209-9a1a-47743cb8bf58_SiteId">
    <vt:lpwstr>a63c9e9e-b4db-442a-a94f-08718d788e8c</vt:lpwstr>
  </property>
  <property fmtid="{D5CDD505-2E9C-101B-9397-08002B2CF9AE}" pid="9" name="MSIP_Label_46b973ef-eb54-4209-9a1a-47743cb8bf58_ActionId">
    <vt:lpwstr>ddd5c89a-9a5f-4ef4-a1c3-1aaa586331eb</vt:lpwstr>
  </property>
  <property fmtid="{D5CDD505-2E9C-101B-9397-08002B2CF9AE}" pid="10" name="MSIP_Label_46b973ef-eb54-4209-9a1a-47743cb8bf58_ContentBits">
    <vt:lpwstr>1</vt:lpwstr>
  </property>
  <property fmtid="{D5CDD505-2E9C-101B-9397-08002B2CF9AE}" pid="11" name="MSIP_Label_46b973ef-eb54-4209-9a1a-47743cb8bf58_Tag">
    <vt:lpwstr>10, 0, 1, 1</vt:lpwstr>
  </property>
</Properties>
</file>