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omments4.xml" ContentType="application/vnd.openxmlformats-officedocument.spreadsheetml.comments+xml"/>
  <Override PartName="/xl/comments5.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6.xml" ContentType="application/vnd.openxmlformats-officedocument.spreadsheetml.comment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4.xml" ContentType="application/vnd.openxmlformats-officedocument.drawing+xml"/>
  <Override PartName="/xl/comments7.xml" ContentType="application/vnd.openxmlformats-officedocument.spreadsheetml.comments+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style3.xml" ContentType="application/vnd.ms-office.chartstyle+xml"/>
  <Override PartName="/xl/charts/colors3.xml" ContentType="application/vnd.ms-office.chartcolorstyle+xml"/>
  <Override PartName="/xl/charts/chart11.xml" ContentType="application/vnd.openxmlformats-officedocument.drawingml.chart+xml"/>
  <Override PartName="/xl/charts/style4.xml" ContentType="application/vnd.ms-office.chartstyle+xml"/>
  <Override PartName="/xl/charts/colors4.xml" ContentType="application/vnd.ms-office.chartcolorstyle+xml"/>
  <Override PartName="/xl/charts/chart12.xml" ContentType="application/vnd.openxmlformats-officedocument.drawingml.chart+xml"/>
  <Override PartName="/xl/charts/style5.xml" ContentType="application/vnd.ms-office.chartstyle+xml"/>
  <Override PartName="/xl/charts/colors5.xml" ContentType="application/vnd.ms-office.chartcolorstyle+xml"/>
  <Override PartName="/xl/comments8.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02"/>
  <workbookPr codeName="ThisWorkbook" defaultThemeVersion="166925"/>
  <mc:AlternateContent xmlns:mc="http://schemas.openxmlformats.org/markup-compatibility/2006">
    <mc:Choice Requires="x15">
      <x15ac:absPath xmlns:x15ac="http://schemas.microsoft.com/office/spreadsheetml/2010/11/ac" url="https://frazernash.sharepoint.com/sites/023283/ProjectDocuments/Technical/WP2 - CBA/"/>
    </mc:Choice>
  </mc:AlternateContent>
  <xr:revisionPtr revIDLastSave="73" documentId="8_{13FC94DB-8CC0-4970-91E1-647BA9A605C7}" xr6:coauthVersionLast="47" xr6:coauthVersionMax="47" xr10:uidLastSave="{71A1A514-8D30-4D6F-9ADB-4463D7A00E77}"/>
  <bookViews>
    <workbookView xWindow="-120" yWindow="-120" windowWidth="29040" windowHeight="15840" tabRatio="742" firstSheet="8" activeTab="8" xr2:uid="{3901D992-0DED-4668-B9CF-7A08471D575D}"/>
  </bookViews>
  <sheets>
    <sheet name="Workbook Start" sheetId="43" state="hidden" r:id="rId1"/>
    <sheet name="Cover" sheetId="20" r:id="rId2"/>
    <sheet name="Business Case" sheetId="8" r:id="rId3"/>
    <sheet name="CBA Fixed Data" sheetId="21" r:id="rId4"/>
    <sheet name="CBA Options summary" sheetId="22" r:id="rId5"/>
    <sheet name="gCO2 per kWh" sheetId="51" state="hidden" r:id="rId6"/>
    <sheet name="CBA Baseline Scenario" sheetId="23" r:id="rId7"/>
    <sheet name="CBA Workings baseline" sheetId="24" r:id="rId8"/>
    <sheet name="CBA Option 1" sheetId="30" r:id="rId9"/>
    <sheet name="CBA Workings 1" sheetId="26" r:id="rId10"/>
    <sheet name="Outputs Dashboard" sheetId="31" r:id="rId11"/>
    <sheet name="Calculations" sheetId="34" state="hidden" r:id="rId12"/>
    <sheet name="Lists" sheetId="32" state="hidden" r:id="rId13"/>
  </sheets>
  <definedNames>
    <definedName name="________hom1" localSheetId="6" hidden="1">{#N/A,#N/A,FALSE,"Assessment";#N/A,#N/A,FALSE,"Staffing";#N/A,#N/A,FALSE,"Hires";#N/A,#N/A,FALSE,"Assumptions"}</definedName>
    <definedName name="________hom1" localSheetId="3" hidden="1">{#N/A,#N/A,FALSE,"Assessment";#N/A,#N/A,FALSE,"Staffing";#N/A,#N/A,FALSE,"Hires";#N/A,#N/A,FALSE,"Assumptions"}</definedName>
    <definedName name="________hom1" localSheetId="8" hidden="1">{#N/A,#N/A,FALSE,"Assessment";#N/A,#N/A,FALSE,"Staffing";#N/A,#N/A,FALSE,"Hires";#N/A,#N/A,FALSE,"Assumptions"}</definedName>
    <definedName name="________hom1" localSheetId="4" hidden="1">{#N/A,#N/A,FALSE,"Assessment";#N/A,#N/A,FALSE,"Staffing";#N/A,#N/A,FALSE,"Hires";#N/A,#N/A,FALSE,"Assumptions"}</definedName>
    <definedName name="________hom1" localSheetId="9" hidden="1">{#N/A,#N/A,FALSE,"Assessment";#N/A,#N/A,FALSE,"Staffing";#N/A,#N/A,FALSE,"Hires";#N/A,#N/A,FALSE,"Assumptions"}</definedName>
    <definedName name="________hom1" localSheetId="7" hidden="1">{#N/A,#N/A,FALSE,"Assessment";#N/A,#N/A,FALSE,"Staffing";#N/A,#N/A,FALSE,"Hires";#N/A,#N/A,FALSE,"Assumptions"}</definedName>
    <definedName name="________hom1" localSheetId="1" hidden="1">{#N/A,#N/A,FALSE,"Assessment";#N/A,#N/A,FALSE,"Staffing";#N/A,#N/A,FALSE,"Hires";#N/A,#N/A,FALSE,"Assumptions"}</definedName>
    <definedName name="________hom1" localSheetId="5" hidden="1">{#N/A,#N/A,FALSE,"Assessment";#N/A,#N/A,FALSE,"Staffing";#N/A,#N/A,FALSE,"Hires";#N/A,#N/A,FALSE,"Assumptions"}</definedName>
    <definedName name="________hom1" hidden="1">{#N/A,#N/A,FALSE,"Assessment";#N/A,#N/A,FALSE,"Staffing";#N/A,#N/A,FALSE,"Hires";#N/A,#N/A,FALSE,"Assumptions"}</definedName>
    <definedName name="________k1" localSheetId="6" hidden="1">{#N/A,#N/A,FALSE,"Assessment";#N/A,#N/A,FALSE,"Staffing";#N/A,#N/A,FALSE,"Hires";#N/A,#N/A,FALSE,"Assumptions"}</definedName>
    <definedName name="________k1" localSheetId="3" hidden="1">{#N/A,#N/A,FALSE,"Assessment";#N/A,#N/A,FALSE,"Staffing";#N/A,#N/A,FALSE,"Hires";#N/A,#N/A,FALSE,"Assumptions"}</definedName>
    <definedName name="________k1" localSheetId="8" hidden="1">{#N/A,#N/A,FALSE,"Assessment";#N/A,#N/A,FALSE,"Staffing";#N/A,#N/A,FALSE,"Hires";#N/A,#N/A,FALSE,"Assumptions"}</definedName>
    <definedName name="________k1" localSheetId="4" hidden="1">{#N/A,#N/A,FALSE,"Assessment";#N/A,#N/A,FALSE,"Staffing";#N/A,#N/A,FALSE,"Hires";#N/A,#N/A,FALSE,"Assumptions"}</definedName>
    <definedName name="________k1" localSheetId="9" hidden="1">{#N/A,#N/A,FALSE,"Assessment";#N/A,#N/A,FALSE,"Staffing";#N/A,#N/A,FALSE,"Hires";#N/A,#N/A,FALSE,"Assumptions"}</definedName>
    <definedName name="________k1" localSheetId="7" hidden="1">{#N/A,#N/A,FALSE,"Assessment";#N/A,#N/A,FALSE,"Staffing";#N/A,#N/A,FALSE,"Hires";#N/A,#N/A,FALSE,"Assumptions"}</definedName>
    <definedName name="________k1" localSheetId="1" hidden="1">{#N/A,#N/A,FALSE,"Assessment";#N/A,#N/A,FALSE,"Staffing";#N/A,#N/A,FALSE,"Hires";#N/A,#N/A,FALSE,"Assumptions"}</definedName>
    <definedName name="________k1" localSheetId="5" hidden="1">{#N/A,#N/A,FALSE,"Assessment";#N/A,#N/A,FALSE,"Staffing";#N/A,#N/A,FALSE,"Hires";#N/A,#N/A,FALSE,"Assumptions"}</definedName>
    <definedName name="________k1" hidden="1">{#N/A,#N/A,FALSE,"Assessment";#N/A,#N/A,FALSE,"Staffing";#N/A,#N/A,FALSE,"Hires";#N/A,#N/A,FALSE,"Assumptions"}</definedName>
    <definedName name="________kk1" localSheetId="6" hidden="1">{#N/A,#N/A,FALSE,"Assessment";#N/A,#N/A,FALSE,"Staffing";#N/A,#N/A,FALSE,"Hires";#N/A,#N/A,FALSE,"Assumptions"}</definedName>
    <definedName name="________kk1" localSheetId="3" hidden="1">{#N/A,#N/A,FALSE,"Assessment";#N/A,#N/A,FALSE,"Staffing";#N/A,#N/A,FALSE,"Hires";#N/A,#N/A,FALSE,"Assumptions"}</definedName>
    <definedName name="________kk1" localSheetId="8" hidden="1">{#N/A,#N/A,FALSE,"Assessment";#N/A,#N/A,FALSE,"Staffing";#N/A,#N/A,FALSE,"Hires";#N/A,#N/A,FALSE,"Assumptions"}</definedName>
    <definedName name="________kk1" localSheetId="4" hidden="1">{#N/A,#N/A,FALSE,"Assessment";#N/A,#N/A,FALSE,"Staffing";#N/A,#N/A,FALSE,"Hires";#N/A,#N/A,FALSE,"Assumptions"}</definedName>
    <definedName name="________kk1" localSheetId="9" hidden="1">{#N/A,#N/A,FALSE,"Assessment";#N/A,#N/A,FALSE,"Staffing";#N/A,#N/A,FALSE,"Hires";#N/A,#N/A,FALSE,"Assumptions"}</definedName>
    <definedName name="________kk1" localSheetId="7" hidden="1">{#N/A,#N/A,FALSE,"Assessment";#N/A,#N/A,FALSE,"Staffing";#N/A,#N/A,FALSE,"Hires";#N/A,#N/A,FALSE,"Assumptions"}</definedName>
    <definedName name="________kk1" localSheetId="1" hidden="1">{#N/A,#N/A,FALSE,"Assessment";#N/A,#N/A,FALSE,"Staffing";#N/A,#N/A,FALSE,"Hires";#N/A,#N/A,FALSE,"Assumptions"}</definedName>
    <definedName name="________kk1" localSheetId="5" hidden="1">{#N/A,#N/A,FALSE,"Assessment";#N/A,#N/A,FALSE,"Staffing";#N/A,#N/A,FALSE,"Hires";#N/A,#N/A,FALSE,"Assumptions"}</definedName>
    <definedName name="________kk1" hidden="1">{#N/A,#N/A,FALSE,"Assessment";#N/A,#N/A,FALSE,"Staffing";#N/A,#N/A,FALSE,"Hires";#N/A,#N/A,FALSE,"Assumptions"}</definedName>
    <definedName name="________KKK1" localSheetId="6" hidden="1">{#N/A,#N/A,FALSE,"Assessment";#N/A,#N/A,FALSE,"Staffing";#N/A,#N/A,FALSE,"Hires";#N/A,#N/A,FALSE,"Assumptions"}</definedName>
    <definedName name="________KKK1" localSheetId="3" hidden="1">{#N/A,#N/A,FALSE,"Assessment";#N/A,#N/A,FALSE,"Staffing";#N/A,#N/A,FALSE,"Hires";#N/A,#N/A,FALSE,"Assumptions"}</definedName>
    <definedName name="________KKK1" localSheetId="8" hidden="1">{#N/A,#N/A,FALSE,"Assessment";#N/A,#N/A,FALSE,"Staffing";#N/A,#N/A,FALSE,"Hires";#N/A,#N/A,FALSE,"Assumptions"}</definedName>
    <definedName name="________KKK1" localSheetId="4" hidden="1">{#N/A,#N/A,FALSE,"Assessment";#N/A,#N/A,FALSE,"Staffing";#N/A,#N/A,FALSE,"Hires";#N/A,#N/A,FALSE,"Assumptions"}</definedName>
    <definedName name="________KKK1" localSheetId="9" hidden="1">{#N/A,#N/A,FALSE,"Assessment";#N/A,#N/A,FALSE,"Staffing";#N/A,#N/A,FALSE,"Hires";#N/A,#N/A,FALSE,"Assumptions"}</definedName>
    <definedName name="________KKK1" localSheetId="7" hidden="1">{#N/A,#N/A,FALSE,"Assessment";#N/A,#N/A,FALSE,"Staffing";#N/A,#N/A,FALSE,"Hires";#N/A,#N/A,FALSE,"Assumptions"}</definedName>
    <definedName name="________KKK1" localSheetId="1" hidden="1">{#N/A,#N/A,FALSE,"Assessment";#N/A,#N/A,FALSE,"Staffing";#N/A,#N/A,FALSE,"Hires";#N/A,#N/A,FALSE,"Assumptions"}</definedName>
    <definedName name="________KKK1" localSheetId="5" hidden="1">{#N/A,#N/A,FALSE,"Assessment";#N/A,#N/A,FALSE,"Staffing";#N/A,#N/A,FALSE,"Hires";#N/A,#N/A,FALSE,"Assumptions"}</definedName>
    <definedName name="________KKK1" hidden="1">{#N/A,#N/A,FALSE,"Assessment";#N/A,#N/A,FALSE,"Staffing";#N/A,#N/A,FALSE,"Hires";#N/A,#N/A,FALSE,"Assumptions"}</definedName>
    <definedName name="________w2" localSheetId="6" hidden="1">{"Model Summary",#N/A,FALSE,"Print Chart";"Holdco",#N/A,FALSE,"Print Chart";"Genco",#N/A,FALSE,"Print Chart";"Servco",#N/A,FALSE,"Print Chart";"Genco_Detail",#N/A,FALSE,"Summary Financials";"Servco_Detail",#N/A,FALSE,"Summary Financials"}</definedName>
    <definedName name="________w2" localSheetId="3" hidden="1">{"Model Summary",#N/A,FALSE,"Print Chart";"Holdco",#N/A,FALSE,"Print Chart";"Genco",#N/A,FALSE,"Print Chart";"Servco",#N/A,FALSE,"Print Chart";"Genco_Detail",#N/A,FALSE,"Summary Financials";"Servco_Detail",#N/A,FALSE,"Summary Financials"}</definedName>
    <definedName name="________w2" localSheetId="8" hidden="1">{"Model Summary",#N/A,FALSE,"Print Chart";"Holdco",#N/A,FALSE,"Print Chart";"Genco",#N/A,FALSE,"Print Chart";"Servco",#N/A,FALSE,"Print Chart";"Genco_Detail",#N/A,FALSE,"Summary Financials";"Servco_Detail",#N/A,FALSE,"Summary Financials"}</definedName>
    <definedName name="________w2" localSheetId="4" hidden="1">{"Model Summary",#N/A,FALSE,"Print Chart";"Holdco",#N/A,FALSE,"Print Chart";"Genco",#N/A,FALSE,"Print Chart";"Servco",#N/A,FALSE,"Print Chart";"Genco_Detail",#N/A,FALSE,"Summary Financials";"Servco_Detail",#N/A,FALSE,"Summary Financials"}</definedName>
    <definedName name="________w2" localSheetId="9" hidden="1">{"Model Summary",#N/A,FALSE,"Print Chart";"Holdco",#N/A,FALSE,"Print Chart";"Genco",#N/A,FALSE,"Print Chart";"Servco",#N/A,FALSE,"Print Chart";"Genco_Detail",#N/A,FALSE,"Summary Financials";"Servco_Detail",#N/A,FALSE,"Summary Financials"}</definedName>
    <definedName name="________w2" localSheetId="7" hidden="1">{"Model Summary",#N/A,FALSE,"Print Chart";"Holdco",#N/A,FALSE,"Print Chart";"Genco",#N/A,FALSE,"Print Chart";"Servco",#N/A,FALSE,"Print Chart";"Genco_Detail",#N/A,FALSE,"Summary Financials";"Servco_Detail",#N/A,FALSE,"Summary Financials"}</definedName>
    <definedName name="________w2" localSheetId="1" hidden="1">{"Model Summary",#N/A,FALSE,"Print Chart";"Holdco",#N/A,FALSE,"Print Chart";"Genco",#N/A,FALSE,"Print Chart";"Servco",#N/A,FALSE,"Print Chart";"Genco_Detail",#N/A,FALSE,"Summary Financials";"Servco_Detail",#N/A,FALSE,"Summary Financials"}</definedName>
    <definedName name="________w2" localSheetId="5" hidden="1">{"Model Summary",#N/A,FALSE,"Print Chart";"Holdco",#N/A,FALSE,"Print Chart";"Genco",#N/A,FALSE,"Print Chart";"Servco",#N/A,FALSE,"Print Chart";"Genco_Detail",#N/A,FALSE,"Summary Financials";"Servco_Detail",#N/A,FALSE,"Summary Financials"}</definedName>
    <definedName name="________w2" hidden="1">{"Model Summary",#N/A,FALSE,"Print Chart";"Holdco",#N/A,FALSE,"Print Chart";"Genco",#N/A,FALSE,"Print Chart";"Servco",#N/A,FALSE,"Print Chart";"Genco_Detail",#N/A,FALSE,"Summary Financials";"Servco_Detail",#N/A,FALSE,"Summary Financials"}</definedName>
    <definedName name="________wr6" localSheetId="6" hidden="1">{"Model Summary",#N/A,FALSE,"Print Chart";"Holdco",#N/A,FALSE,"Print Chart";"Genco",#N/A,FALSE,"Print Chart";"Servco",#N/A,FALSE,"Print Chart";"Genco_Detail",#N/A,FALSE,"Summary Financials";"Servco_Detail",#N/A,FALSE,"Summary Financials"}</definedName>
    <definedName name="________wr6" localSheetId="3" hidden="1">{"Model Summary",#N/A,FALSE,"Print Chart";"Holdco",#N/A,FALSE,"Print Chart";"Genco",#N/A,FALSE,"Print Chart";"Servco",#N/A,FALSE,"Print Chart";"Genco_Detail",#N/A,FALSE,"Summary Financials";"Servco_Detail",#N/A,FALSE,"Summary Financials"}</definedName>
    <definedName name="________wr6" localSheetId="8" hidden="1">{"Model Summary",#N/A,FALSE,"Print Chart";"Holdco",#N/A,FALSE,"Print Chart";"Genco",#N/A,FALSE,"Print Chart";"Servco",#N/A,FALSE,"Print Chart";"Genco_Detail",#N/A,FALSE,"Summary Financials";"Servco_Detail",#N/A,FALSE,"Summary Financials"}</definedName>
    <definedName name="________wr6" localSheetId="4" hidden="1">{"Model Summary",#N/A,FALSE,"Print Chart";"Holdco",#N/A,FALSE,"Print Chart";"Genco",#N/A,FALSE,"Print Chart";"Servco",#N/A,FALSE,"Print Chart";"Genco_Detail",#N/A,FALSE,"Summary Financials";"Servco_Detail",#N/A,FALSE,"Summary Financials"}</definedName>
    <definedName name="________wr6" localSheetId="9" hidden="1">{"Model Summary",#N/A,FALSE,"Print Chart";"Holdco",#N/A,FALSE,"Print Chart";"Genco",#N/A,FALSE,"Print Chart";"Servco",#N/A,FALSE,"Print Chart";"Genco_Detail",#N/A,FALSE,"Summary Financials";"Servco_Detail",#N/A,FALSE,"Summary Financials"}</definedName>
    <definedName name="________wr6" localSheetId="7" hidden="1">{"Model Summary",#N/A,FALSE,"Print Chart";"Holdco",#N/A,FALSE,"Print Chart";"Genco",#N/A,FALSE,"Print Chart";"Servco",#N/A,FALSE,"Print Chart";"Genco_Detail",#N/A,FALSE,"Summary Financials";"Servco_Detail",#N/A,FALSE,"Summary Financials"}</definedName>
    <definedName name="________wr6" localSheetId="1" hidden="1">{"Model Summary",#N/A,FALSE,"Print Chart";"Holdco",#N/A,FALSE,"Print Chart";"Genco",#N/A,FALSE,"Print Chart";"Servco",#N/A,FALSE,"Print Chart";"Genco_Detail",#N/A,FALSE,"Summary Financials";"Servco_Detail",#N/A,FALSE,"Summary Financials"}</definedName>
    <definedName name="________wr6" localSheetId="5" hidden="1">{"Model Summary",#N/A,FALSE,"Print Chart";"Holdco",#N/A,FALSE,"Print Chart";"Genco",#N/A,FALSE,"Print Chart";"Servco",#N/A,FALSE,"Print Chart";"Genco_Detail",#N/A,FALSE,"Summary Financials";"Servco_Detail",#N/A,FALSE,"Summary Financials"}</definedName>
    <definedName name="________wr6" hidden="1">{"Model Summary",#N/A,FALSE,"Print Chart";"Holdco",#N/A,FALSE,"Print Chart";"Genco",#N/A,FALSE,"Print Chart";"Servco",#N/A,FALSE,"Print Chart";"Genco_Detail",#N/A,FALSE,"Summary Financials";"Servco_Detail",#N/A,FALSE,"Summary Financials"}</definedName>
    <definedName name="________wr9" localSheetId="6" hidden="1">{"holdco",#N/A,FALSE,"Summary Financials";"holdco",#N/A,FALSE,"Summary Financials"}</definedName>
    <definedName name="________wr9" localSheetId="3" hidden="1">{"holdco",#N/A,FALSE,"Summary Financials";"holdco",#N/A,FALSE,"Summary Financials"}</definedName>
    <definedName name="________wr9" localSheetId="8" hidden="1">{"holdco",#N/A,FALSE,"Summary Financials";"holdco",#N/A,FALSE,"Summary Financials"}</definedName>
    <definedName name="________wr9" localSheetId="4" hidden="1">{"holdco",#N/A,FALSE,"Summary Financials";"holdco",#N/A,FALSE,"Summary Financials"}</definedName>
    <definedName name="________wr9" localSheetId="9" hidden="1">{"holdco",#N/A,FALSE,"Summary Financials";"holdco",#N/A,FALSE,"Summary Financials"}</definedName>
    <definedName name="________wr9" localSheetId="7" hidden="1">{"holdco",#N/A,FALSE,"Summary Financials";"holdco",#N/A,FALSE,"Summary Financials"}</definedName>
    <definedName name="________wr9" localSheetId="1" hidden="1">{"holdco",#N/A,FALSE,"Summary Financials";"holdco",#N/A,FALSE,"Summary Financials"}</definedName>
    <definedName name="________wr9" localSheetId="5" hidden="1">{"holdco",#N/A,FALSE,"Summary Financials";"holdco",#N/A,FALSE,"Summary Financials"}</definedName>
    <definedName name="________wr9" hidden="1">{"holdco",#N/A,FALSE,"Summary Financials";"holdco",#N/A,FALSE,"Summary Financials"}</definedName>
    <definedName name="________wrn1" localSheetId="6" hidden="1">{"holdco",#N/A,FALSE,"Summary Financials";"holdco",#N/A,FALSE,"Summary Financials"}</definedName>
    <definedName name="________wrn1" localSheetId="3" hidden="1">{"holdco",#N/A,FALSE,"Summary Financials";"holdco",#N/A,FALSE,"Summary Financials"}</definedName>
    <definedName name="________wrn1" localSheetId="8" hidden="1">{"holdco",#N/A,FALSE,"Summary Financials";"holdco",#N/A,FALSE,"Summary Financials"}</definedName>
    <definedName name="________wrn1" localSheetId="4" hidden="1">{"holdco",#N/A,FALSE,"Summary Financials";"holdco",#N/A,FALSE,"Summary Financials"}</definedName>
    <definedName name="________wrn1" localSheetId="9" hidden="1">{"holdco",#N/A,FALSE,"Summary Financials";"holdco",#N/A,FALSE,"Summary Financials"}</definedName>
    <definedName name="________wrn1" localSheetId="7" hidden="1">{"holdco",#N/A,FALSE,"Summary Financials";"holdco",#N/A,FALSE,"Summary Financials"}</definedName>
    <definedName name="________wrn1" localSheetId="1" hidden="1">{"holdco",#N/A,FALSE,"Summary Financials";"holdco",#N/A,FALSE,"Summary Financials"}</definedName>
    <definedName name="________wrn1" localSheetId="5" hidden="1">{"holdco",#N/A,FALSE,"Summary Financials";"holdco",#N/A,FALSE,"Summary Financials"}</definedName>
    <definedName name="________wrn1" hidden="1">{"holdco",#N/A,FALSE,"Summary Financials";"holdco",#N/A,FALSE,"Summary Financials"}</definedName>
    <definedName name="________wrn2" localSheetId="6" hidden="1">{"holdco",#N/A,FALSE,"Summary Financials";"holdco",#N/A,FALSE,"Summary Financials"}</definedName>
    <definedName name="________wrn2" localSheetId="3" hidden="1">{"holdco",#N/A,FALSE,"Summary Financials";"holdco",#N/A,FALSE,"Summary Financials"}</definedName>
    <definedName name="________wrn2" localSheetId="8" hidden="1">{"holdco",#N/A,FALSE,"Summary Financials";"holdco",#N/A,FALSE,"Summary Financials"}</definedName>
    <definedName name="________wrn2" localSheetId="4" hidden="1">{"holdco",#N/A,FALSE,"Summary Financials";"holdco",#N/A,FALSE,"Summary Financials"}</definedName>
    <definedName name="________wrn2" localSheetId="9" hidden="1">{"holdco",#N/A,FALSE,"Summary Financials";"holdco",#N/A,FALSE,"Summary Financials"}</definedName>
    <definedName name="________wrn2" localSheetId="7" hidden="1">{"holdco",#N/A,FALSE,"Summary Financials";"holdco",#N/A,FALSE,"Summary Financials"}</definedName>
    <definedName name="________wrn2" localSheetId="1" hidden="1">{"holdco",#N/A,FALSE,"Summary Financials";"holdco",#N/A,FALSE,"Summary Financials"}</definedName>
    <definedName name="________wrn2" localSheetId="5" hidden="1">{"holdco",#N/A,FALSE,"Summary Financials";"holdco",#N/A,FALSE,"Summary Financials"}</definedName>
    <definedName name="________wrn2" hidden="1">{"holdco",#N/A,FALSE,"Summary Financials";"holdco",#N/A,FALSE,"Summary Financials"}</definedName>
    <definedName name="________wrn3" localSheetId="6" hidden="1">{"holdco",#N/A,FALSE,"Summary Financials";"holdco",#N/A,FALSE,"Summary Financials"}</definedName>
    <definedName name="________wrn3" localSheetId="3" hidden="1">{"holdco",#N/A,FALSE,"Summary Financials";"holdco",#N/A,FALSE,"Summary Financials"}</definedName>
    <definedName name="________wrn3" localSheetId="8" hidden="1">{"holdco",#N/A,FALSE,"Summary Financials";"holdco",#N/A,FALSE,"Summary Financials"}</definedName>
    <definedName name="________wrn3" localSheetId="4" hidden="1">{"holdco",#N/A,FALSE,"Summary Financials";"holdco",#N/A,FALSE,"Summary Financials"}</definedName>
    <definedName name="________wrn3" localSheetId="9" hidden="1">{"holdco",#N/A,FALSE,"Summary Financials";"holdco",#N/A,FALSE,"Summary Financials"}</definedName>
    <definedName name="________wrn3" localSheetId="7" hidden="1">{"holdco",#N/A,FALSE,"Summary Financials";"holdco",#N/A,FALSE,"Summary Financials"}</definedName>
    <definedName name="________wrn3" localSheetId="1" hidden="1">{"holdco",#N/A,FALSE,"Summary Financials";"holdco",#N/A,FALSE,"Summary Financials"}</definedName>
    <definedName name="________wrn3" localSheetId="5" hidden="1">{"holdco",#N/A,FALSE,"Summary Financials";"holdco",#N/A,FALSE,"Summary Financials"}</definedName>
    <definedName name="________wrn3" hidden="1">{"holdco",#N/A,FALSE,"Summary Financials";"holdco",#N/A,FALSE,"Summary Financials"}</definedName>
    <definedName name="________wrn7" localSheetId="6" hidden="1">{"Model Summary",#N/A,FALSE,"Print Chart";"Holdco",#N/A,FALSE,"Print Chart";"Genco",#N/A,FALSE,"Print Chart";"Servco",#N/A,FALSE,"Print Chart";"Genco_Detail",#N/A,FALSE,"Summary Financials";"Servco_Detail",#N/A,FALSE,"Summary Financials"}</definedName>
    <definedName name="________wrn7" localSheetId="3" hidden="1">{"Model Summary",#N/A,FALSE,"Print Chart";"Holdco",#N/A,FALSE,"Print Chart";"Genco",#N/A,FALSE,"Print Chart";"Servco",#N/A,FALSE,"Print Chart";"Genco_Detail",#N/A,FALSE,"Summary Financials";"Servco_Detail",#N/A,FALSE,"Summary Financials"}</definedName>
    <definedName name="________wrn7" localSheetId="8" hidden="1">{"Model Summary",#N/A,FALSE,"Print Chart";"Holdco",#N/A,FALSE,"Print Chart";"Genco",#N/A,FALSE,"Print Chart";"Servco",#N/A,FALSE,"Print Chart";"Genco_Detail",#N/A,FALSE,"Summary Financials";"Servco_Detail",#N/A,FALSE,"Summary Financials"}</definedName>
    <definedName name="________wrn7" localSheetId="4" hidden="1">{"Model Summary",#N/A,FALSE,"Print Chart";"Holdco",#N/A,FALSE,"Print Chart";"Genco",#N/A,FALSE,"Print Chart";"Servco",#N/A,FALSE,"Print Chart";"Genco_Detail",#N/A,FALSE,"Summary Financials";"Servco_Detail",#N/A,FALSE,"Summary Financials"}</definedName>
    <definedName name="________wrn7" localSheetId="9" hidden="1">{"Model Summary",#N/A,FALSE,"Print Chart";"Holdco",#N/A,FALSE,"Print Chart";"Genco",#N/A,FALSE,"Print Chart";"Servco",#N/A,FALSE,"Print Chart";"Genco_Detail",#N/A,FALSE,"Summary Financials";"Servco_Detail",#N/A,FALSE,"Summary Financials"}</definedName>
    <definedName name="________wrn7" localSheetId="7" hidden="1">{"Model Summary",#N/A,FALSE,"Print Chart";"Holdco",#N/A,FALSE,"Print Chart";"Genco",#N/A,FALSE,"Print Chart";"Servco",#N/A,FALSE,"Print Chart";"Genco_Detail",#N/A,FALSE,"Summary Financials";"Servco_Detail",#N/A,FALSE,"Summary Financials"}</definedName>
    <definedName name="________wrn7" localSheetId="1" hidden="1">{"Model Summary",#N/A,FALSE,"Print Chart";"Holdco",#N/A,FALSE,"Print Chart";"Genco",#N/A,FALSE,"Print Chart";"Servco",#N/A,FALSE,"Print Chart";"Genco_Detail",#N/A,FALSE,"Summary Financials";"Servco_Detail",#N/A,FALSE,"Summary Financials"}</definedName>
    <definedName name="________wrn7" localSheetId="5" hidden="1">{"Model Summary",#N/A,FALSE,"Print Chart";"Holdco",#N/A,FALSE,"Print Chart";"Genco",#N/A,FALSE,"Print Chart";"Servco",#N/A,FALSE,"Print Chart";"Genco_Detail",#N/A,FALSE,"Summary Financials";"Servco_Detail",#N/A,FALSE,"Summary Financials"}</definedName>
    <definedName name="________wrn7" hidden="1">{"Model Summary",#N/A,FALSE,"Print Chart";"Holdco",#N/A,FALSE,"Print Chart";"Genco",#N/A,FALSE,"Print Chart";"Servco",#N/A,FALSE,"Print Chart";"Genco_Detail",#N/A,FALSE,"Summary Financials";"Servco_Detail",#N/A,FALSE,"Summary Financials"}</definedName>
    <definedName name="________wrn8" localSheetId="6" hidden="1">{"holdco",#N/A,FALSE,"Summary Financials";"holdco",#N/A,FALSE,"Summary Financials"}</definedName>
    <definedName name="________wrn8" localSheetId="3" hidden="1">{"holdco",#N/A,FALSE,"Summary Financials";"holdco",#N/A,FALSE,"Summary Financials"}</definedName>
    <definedName name="________wrn8" localSheetId="8" hidden="1">{"holdco",#N/A,FALSE,"Summary Financials";"holdco",#N/A,FALSE,"Summary Financials"}</definedName>
    <definedName name="________wrn8" localSheetId="4" hidden="1">{"holdco",#N/A,FALSE,"Summary Financials";"holdco",#N/A,FALSE,"Summary Financials"}</definedName>
    <definedName name="________wrn8" localSheetId="9" hidden="1">{"holdco",#N/A,FALSE,"Summary Financials";"holdco",#N/A,FALSE,"Summary Financials"}</definedName>
    <definedName name="________wrn8" localSheetId="7" hidden="1">{"holdco",#N/A,FALSE,"Summary Financials";"holdco",#N/A,FALSE,"Summary Financials"}</definedName>
    <definedName name="________wrn8" localSheetId="1" hidden="1">{"holdco",#N/A,FALSE,"Summary Financials";"holdco",#N/A,FALSE,"Summary Financials"}</definedName>
    <definedName name="________wrn8" localSheetId="5" hidden="1">{"holdco",#N/A,FALSE,"Summary Financials";"holdco",#N/A,FALSE,"Summary Financials"}</definedName>
    <definedName name="________wrn8" hidden="1">{"holdco",#N/A,FALSE,"Summary Financials";"holdco",#N/A,FALSE,"Summary Financials"}</definedName>
    <definedName name="_______bb2" localSheetId="6" hidden="1">{#N/A,#N/A,FALSE,"PRJCTED MNTHLY QTY's"}</definedName>
    <definedName name="_______bb2" localSheetId="3" hidden="1">{#N/A,#N/A,FALSE,"PRJCTED MNTHLY QTY's"}</definedName>
    <definedName name="_______bb2" localSheetId="8" hidden="1">{#N/A,#N/A,FALSE,"PRJCTED MNTHLY QTY's"}</definedName>
    <definedName name="_______bb2" localSheetId="4" hidden="1">{#N/A,#N/A,FALSE,"PRJCTED MNTHLY QTY's"}</definedName>
    <definedName name="_______bb2" localSheetId="9" hidden="1">{#N/A,#N/A,FALSE,"PRJCTED MNTHLY QTY's"}</definedName>
    <definedName name="_______bb2" localSheetId="7" hidden="1">{#N/A,#N/A,FALSE,"PRJCTED MNTHLY QTY's"}</definedName>
    <definedName name="_______bb2" localSheetId="1" hidden="1">{#N/A,#N/A,FALSE,"PRJCTED MNTHLY QTY's"}</definedName>
    <definedName name="_______bb2" localSheetId="5" hidden="1">{#N/A,#N/A,FALSE,"PRJCTED MNTHLY QTY's"}</definedName>
    <definedName name="_______bb2" hidden="1">{#N/A,#N/A,FALSE,"PRJCTED MNTHLY QTY's"}</definedName>
    <definedName name="_______Lee5" localSheetId="6" hidden="1">{#VALUE!,#N/A,FALSE,0}</definedName>
    <definedName name="_______Lee5" localSheetId="3" hidden="1">{#VALUE!,#N/A,FALSE,0}</definedName>
    <definedName name="_______Lee5" localSheetId="8" hidden="1">{#VALUE!,#N/A,FALSE,0}</definedName>
    <definedName name="_______Lee5" localSheetId="4" hidden="1">{#VALUE!,#N/A,FALSE,0}</definedName>
    <definedName name="_______Lee5" localSheetId="9" hidden="1">{#VALUE!,#N/A,FALSE,0}</definedName>
    <definedName name="_______Lee5" localSheetId="7" hidden="1">{#VALUE!,#N/A,FALSE,0}</definedName>
    <definedName name="_______Lee5" localSheetId="1" hidden="1">{#VALUE!,#N/A,FALSE,0}</definedName>
    <definedName name="_______Lee5" localSheetId="5" hidden="1">{#VALUE!,#N/A,FALSE,0}</definedName>
    <definedName name="_______Lee5" hidden="1">{#VALUE!,#N/A,FALSE,0}</definedName>
    <definedName name="______hom1" localSheetId="6" hidden="1">{#N/A,#N/A,FALSE,"Assessment";#N/A,#N/A,FALSE,"Staffing";#N/A,#N/A,FALSE,"Hires";#N/A,#N/A,FALSE,"Assumptions"}</definedName>
    <definedName name="______hom1" localSheetId="3" hidden="1">{#N/A,#N/A,FALSE,"Assessment";#N/A,#N/A,FALSE,"Staffing";#N/A,#N/A,FALSE,"Hires";#N/A,#N/A,FALSE,"Assumptions"}</definedName>
    <definedName name="______hom1" localSheetId="8" hidden="1">{#N/A,#N/A,FALSE,"Assessment";#N/A,#N/A,FALSE,"Staffing";#N/A,#N/A,FALSE,"Hires";#N/A,#N/A,FALSE,"Assumptions"}</definedName>
    <definedName name="______hom1" localSheetId="4" hidden="1">{#N/A,#N/A,FALSE,"Assessment";#N/A,#N/A,FALSE,"Staffing";#N/A,#N/A,FALSE,"Hires";#N/A,#N/A,FALSE,"Assumptions"}</definedName>
    <definedName name="______hom1" localSheetId="9" hidden="1">{#N/A,#N/A,FALSE,"Assessment";#N/A,#N/A,FALSE,"Staffing";#N/A,#N/A,FALSE,"Hires";#N/A,#N/A,FALSE,"Assumptions"}</definedName>
    <definedName name="______hom1" localSheetId="7" hidden="1">{#N/A,#N/A,FALSE,"Assessment";#N/A,#N/A,FALSE,"Staffing";#N/A,#N/A,FALSE,"Hires";#N/A,#N/A,FALSE,"Assumptions"}</definedName>
    <definedName name="______hom1" localSheetId="1" hidden="1">{#N/A,#N/A,FALSE,"Assessment";#N/A,#N/A,FALSE,"Staffing";#N/A,#N/A,FALSE,"Hires";#N/A,#N/A,FALSE,"Assumptions"}</definedName>
    <definedName name="______hom1" localSheetId="5" hidden="1">{#N/A,#N/A,FALSE,"Assessment";#N/A,#N/A,FALSE,"Staffing";#N/A,#N/A,FALSE,"Hires";#N/A,#N/A,FALSE,"Assumptions"}</definedName>
    <definedName name="______hom1" hidden="1">{#N/A,#N/A,FALSE,"Assessment";#N/A,#N/A,FALSE,"Staffing";#N/A,#N/A,FALSE,"Hires";#N/A,#N/A,FALSE,"Assumptions"}</definedName>
    <definedName name="______k1" localSheetId="6" hidden="1">{#N/A,#N/A,FALSE,"Assessment";#N/A,#N/A,FALSE,"Staffing";#N/A,#N/A,FALSE,"Hires";#N/A,#N/A,FALSE,"Assumptions"}</definedName>
    <definedName name="______k1" localSheetId="3" hidden="1">{#N/A,#N/A,FALSE,"Assessment";#N/A,#N/A,FALSE,"Staffing";#N/A,#N/A,FALSE,"Hires";#N/A,#N/A,FALSE,"Assumptions"}</definedName>
    <definedName name="______k1" localSheetId="8" hidden="1">{#N/A,#N/A,FALSE,"Assessment";#N/A,#N/A,FALSE,"Staffing";#N/A,#N/A,FALSE,"Hires";#N/A,#N/A,FALSE,"Assumptions"}</definedName>
    <definedName name="______k1" localSheetId="4" hidden="1">{#N/A,#N/A,FALSE,"Assessment";#N/A,#N/A,FALSE,"Staffing";#N/A,#N/A,FALSE,"Hires";#N/A,#N/A,FALSE,"Assumptions"}</definedName>
    <definedName name="______k1" localSheetId="9" hidden="1">{#N/A,#N/A,FALSE,"Assessment";#N/A,#N/A,FALSE,"Staffing";#N/A,#N/A,FALSE,"Hires";#N/A,#N/A,FALSE,"Assumptions"}</definedName>
    <definedName name="______k1" localSheetId="7" hidden="1">{#N/A,#N/A,FALSE,"Assessment";#N/A,#N/A,FALSE,"Staffing";#N/A,#N/A,FALSE,"Hires";#N/A,#N/A,FALSE,"Assumptions"}</definedName>
    <definedName name="______k1" localSheetId="1" hidden="1">{#N/A,#N/A,FALSE,"Assessment";#N/A,#N/A,FALSE,"Staffing";#N/A,#N/A,FALSE,"Hires";#N/A,#N/A,FALSE,"Assumptions"}</definedName>
    <definedName name="______k1" localSheetId="5" hidden="1">{#N/A,#N/A,FALSE,"Assessment";#N/A,#N/A,FALSE,"Staffing";#N/A,#N/A,FALSE,"Hires";#N/A,#N/A,FALSE,"Assumptions"}</definedName>
    <definedName name="______k1" hidden="1">{#N/A,#N/A,FALSE,"Assessment";#N/A,#N/A,FALSE,"Staffing";#N/A,#N/A,FALSE,"Hires";#N/A,#N/A,FALSE,"Assumptions"}</definedName>
    <definedName name="______kk1" localSheetId="6" hidden="1">{#N/A,#N/A,FALSE,"Assessment";#N/A,#N/A,FALSE,"Staffing";#N/A,#N/A,FALSE,"Hires";#N/A,#N/A,FALSE,"Assumptions"}</definedName>
    <definedName name="______kk1" localSheetId="3" hidden="1">{#N/A,#N/A,FALSE,"Assessment";#N/A,#N/A,FALSE,"Staffing";#N/A,#N/A,FALSE,"Hires";#N/A,#N/A,FALSE,"Assumptions"}</definedName>
    <definedName name="______kk1" localSheetId="8" hidden="1">{#N/A,#N/A,FALSE,"Assessment";#N/A,#N/A,FALSE,"Staffing";#N/A,#N/A,FALSE,"Hires";#N/A,#N/A,FALSE,"Assumptions"}</definedName>
    <definedName name="______kk1" localSheetId="4" hidden="1">{#N/A,#N/A,FALSE,"Assessment";#N/A,#N/A,FALSE,"Staffing";#N/A,#N/A,FALSE,"Hires";#N/A,#N/A,FALSE,"Assumptions"}</definedName>
    <definedName name="______kk1" localSheetId="9" hidden="1">{#N/A,#N/A,FALSE,"Assessment";#N/A,#N/A,FALSE,"Staffing";#N/A,#N/A,FALSE,"Hires";#N/A,#N/A,FALSE,"Assumptions"}</definedName>
    <definedName name="______kk1" localSheetId="7" hidden="1">{#N/A,#N/A,FALSE,"Assessment";#N/A,#N/A,FALSE,"Staffing";#N/A,#N/A,FALSE,"Hires";#N/A,#N/A,FALSE,"Assumptions"}</definedName>
    <definedName name="______kk1" localSheetId="1" hidden="1">{#N/A,#N/A,FALSE,"Assessment";#N/A,#N/A,FALSE,"Staffing";#N/A,#N/A,FALSE,"Hires";#N/A,#N/A,FALSE,"Assumptions"}</definedName>
    <definedName name="______kk1" localSheetId="5" hidden="1">{#N/A,#N/A,FALSE,"Assessment";#N/A,#N/A,FALSE,"Staffing";#N/A,#N/A,FALSE,"Hires";#N/A,#N/A,FALSE,"Assumptions"}</definedName>
    <definedName name="______kk1" hidden="1">{#N/A,#N/A,FALSE,"Assessment";#N/A,#N/A,FALSE,"Staffing";#N/A,#N/A,FALSE,"Hires";#N/A,#N/A,FALSE,"Assumptions"}</definedName>
    <definedName name="______KKK1" localSheetId="6" hidden="1">{#N/A,#N/A,FALSE,"Assessment";#N/A,#N/A,FALSE,"Staffing";#N/A,#N/A,FALSE,"Hires";#N/A,#N/A,FALSE,"Assumptions"}</definedName>
    <definedName name="______KKK1" localSheetId="3" hidden="1">{#N/A,#N/A,FALSE,"Assessment";#N/A,#N/A,FALSE,"Staffing";#N/A,#N/A,FALSE,"Hires";#N/A,#N/A,FALSE,"Assumptions"}</definedName>
    <definedName name="______KKK1" localSheetId="8" hidden="1">{#N/A,#N/A,FALSE,"Assessment";#N/A,#N/A,FALSE,"Staffing";#N/A,#N/A,FALSE,"Hires";#N/A,#N/A,FALSE,"Assumptions"}</definedName>
    <definedName name="______KKK1" localSheetId="4" hidden="1">{#N/A,#N/A,FALSE,"Assessment";#N/A,#N/A,FALSE,"Staffing";#N/A,#N/A,FALSE,"Hires";#N/A,#N/A,FALSE,"Assumptions"}</definedName>
    <definedName name="______KKK1" localSheetId="9" hidden="1">{#N/A,#N/A,FALSE,"Assessment";#N/A,#N/A,FALSE,"Staffing";#N/A,#N/A,FALSE,"Hires";#N/A,#N/A,FALSE,"Assumptions"}</definedName>
    <definedName name="______KKK1" localSheetId="7" hidden="1">{#N/A,#N/A,FALSE,"Assessment";#N/A,#N/A,FALSE,"Staffing";#N/A,#N/A,FALSE,"Hires";#N/A,#N/A,FALSE,"Assumptions"}</definedName>
    <definedName name="______KKK1" localSheetId="1" hidden="1">{#N/A,#N/A,FALSE,"Assessment";#N/A,#N/A,FALSE,"Staffing";#N/A,#N/A,FALSE,"Hires";#N/A,#N/A,FALSE,"Assumptions"}</definedName>
    <definedName name="______KKK1" localSheetId="5" hidden="1">{#N/A,#N/A,FALSE,"Assessment";#N/A,#N/A,FALSE,"Staffing";#N/A,#N/A,FALSE,"Hires";#N/A,#N/A,FALSE,"Assumptions"}</definedName>
    <definedName name="______KKK1" hidden="1">{#N/A,#N/A,FALSE,"Assessment";#N/A,#N/A,FALSE,"Staffing";#N/A,#N/A,FALSE,"Hires";#N/A,#N/A,FALSE,"Assumptions"}</definedName>
    <definedName name="______w2" localSheetId="6" hidden="1">{"Model Summary",#N/A,FALSE,"Print Chart";"Holdco",#N/A,FALSE,"Print Chart";"Genco",#N/A,FALSE,"Print Chart";"Servco",#N/A,FALSE,"Print Chart";"Genco_Detail",#N/A,FALSE,"Summary Financials";"Servco_Detail",#N/A,FALSE,"Summary Financials"}</definedName>
    <definedName name="______w2" localSheetId="3" hidden="1">{"Model Summary",#N/A,FALSE,"Print Chart";"Holdco",#N/A,FALSE,"Print Chart";"Genco",#N/A,FALSE,"Print Chart";"Servco",#N/A,FALSE,"Print Chart";"Genco_Detail",#N/A,FALSE,"Summary Financials";"Servco_Detail",#N/A,FALSE,"Summary Financials"}</definedName>
    <definedName name="______w2" localSheetId="8" hidden="1">{"Model Summary",#N/A,FALSE,"Print Chart";"Holdco",#N/A,FALSE,"Print Chart";"Genco",#N/A,FALSE,"Print Chart";"Servco",#N/A,FALSE,"Print Chart";"Genco_Detail",#N/A,FALSE,"Summary Financials";"Servco_Detail",#N/A,FALSE,"Summary Financials"}</definedName>
    <definedName name="______w2" localSheetId="4" hidden="1">{"Model Summary",#N/A,FALSE,"Print Chart";"Holdco",#N/A,FALSE,"Print Chart";"Genco",#N/A,FALSE,"Print Chart";"Servco",#N/A,FALSE,"Print Chart";"Genco_Detail",#N/A,FALSE,"Summary Financials";"Servco_Detail",#N/A,FALSE,"Summary Financials"}</definedName>
    <definedName name="______w2" localSheetId="9" hidden="1">{"Model Summary",#N/A,FALSE,"Print Chart";"Holdco",#N/A,FALSE,"Print Chart";"Genco",#N/A,FALSE,"Print Chart";"Servco",#N/A,FALSE,"Print Chart";"Genco_Detail",#N/A,FALSE,"Summary Financials";"Servco_Detail",#N/A,FALSE,"Summary Financials"}</definedName>
    <definedName name="______w2" localSheetId="7" hidden="1">{"Model Summary",#N/A,FALSE,"Print Chart";"Holdco",#N/A,FALSE,"Print Chart";"Genco",#N/A,FALSE,"Print Chart";"Servco",#N/A,FALSE,"Print Chart";"Genco_Detail",#N/A,FALSE,"Summary Financials";"Servco_Detail",#N/A,FALSE,"Summary Financials"}</definedName>
    <definedName name="______w2" localSheetId="1" hidden="1">{"Model Summary",#N/A,FALSE,"Print Chart";"Holdco",#N/A,FALSE,"Print Chart";"Genco",#N/A,FALSE,"Print Chart";"Servco",#N/A,FALSE,"Print Chart";"Genco_Detail",#N/A,FALSE,"Summary Financials";"Servco_Detail",#N/A,FALSE,"Summary Financials"}</definedName>
    <definedName name="______w2" localSheetId="5" hidden="1">{"Model Summary",#N/A,FALSE,"Print Chart";"Holdco",#N/A,FALSE,"Print Chart";"Genco",#N/A,FALSE,"Print Chart";"Servco",#N/A,FALSE,"Print Chart";"Genco_Detail",#N/A,FALSE,"Summary Financials";"Servco_Detail",#N/A,FALSE,"Summary Financials"}</definedName>
    <definedName name="______w2" hidden="1">{"Model Summary",#N/A,FALSE,"Print Chart";"Holdco",#N/A,FALSE,"Print Chart";"Genco",#N/A,FALSE,"Print Chart";"Servco",#N/A,FALSE,"Print Chart";"Genco_Detail",#N/A,FALSE,"Summary Financials";"Servco_Detail",#N/A,FALSE,"Summary Financials"}</definedName>
    <definedName name="______wr6" localSheetId="6" hidden="1">{"Model Summary",#N/A,FALSE,"Print Chart";"Holdco",#N/A,FALSE,"Print Chart";"Genco",#N/A,FALSE,"Print Chart";"Servco",#N/A,FALSE,"Print Chart";"Genco_Detail",#N/A,FALSE,"Summary Financials";"Servco_Detail",#N/A,FALSE,"Summary Financials"}</definedName>
    <definedName name="______wr6" localSheetId="3" hidden="1">{"Model Summary",#N/A,FALSE,"Print Chart";"Holdco",#N/A,FALSE,"Print Chart";"Genco",#N/A,FALSE,"Print Chart";"Servco",#N/A,FALSE,"Print Chart";"Genco_Detail",#N/A,FALSE,"Summary Financials";"Servco_Detail",#N/A,FALSE,"Summary Financials"}</definedName>
    <definedName name="______wr6" localSheetId="8" hidden="1">{"Model Summary",#N/A,FALSE,"Print Chart";"Holdco",#N/A,FALSE,"Print Chart";"Genco",#N/A,FALSE,"Print Chart";"Servco",#N/A,FALSE,"Print Chart";"Genco_Detail",#N/A,FALSE,"Summary Financials";"Servco_Detail",#N/A,FALSE,"Summary Financials"}</definedName>
    <definedName name="______wr6" localSheetId="4" hidden="1">{"Model Summary",#N/A,FALSE,"Print Chart";"Holdco",#N/A,FALSE,"Print Chart";"Genco",#N/A,FALSE,"Print Chart";"Servco",#N/A,FALSE,"Print Chart";"Genco_Detail",#N/A,FALSE,"Summary Financials";"Servco_Detail",#N/A,FALSE,"Summary Financials"}</definedName>
    <definedName name="______wr6" localSheetId="9" hidden="1">{"Model Summary",#N/A,FALSE,"Print Chart";"Holdco",#N/A,FALSE,"Print Chart";"Genco",#N/A,FALSE,"Print Chart";"Servco",#N/A,FALSE,"Print Chart";"Genco_Detail",#N/A,FALSE,"Summary Financials";"Servco_Detail",#N/A,FALSE,"Summary Financials"}</definedName>
    <definedName name="______wr6" localSheetId="7" hidden="1">{"Model Summary",#N/A,FALSE,"Print Chart";"Holdco",#N/A,FALSE,"Print Chart";"Genco",#N/A,FALSE,"Print Chart";"Servco",#N/A,FALSE,"Print Chart";"Genco_Detail",#N/A,FALSE,"Summary Financials";"Servco_Detail",#N/A,FALSE,"Summary Financials"}</definedName>
    <definedName name="______wr6" localSheetId="1" hidden="1">{"Model Summary",#N/A,FALSE,"Print Chart";"Holdco",#N/A,FALSE,"Print Chart";"Genco",#N/A,FALSE,"Print Chart";"Servco",#N/A,FALSE,"Print Chart";"Genco_Detail",#N/A,FALSE,"Summary Financials";"Servco_Detail",#N/A,FALSE,"Summary Financials"}</definedName>
    <definedName name="______wr6" localSheetId="5" hidden="1">{"Model Summary",#N/A,FALSE,"Print Chart";"Holdco",#N/A,FALSE,"Print Chart";"Genco",#N/A,FALSE,"Print Chart";"Servco",#N/A,FALSE,"Print Chart";"Genco_Detail",#N/A,FALSE,"Summary Financials";"Servco_Detail",#N/A,FALSE,"Summary Financials"}</definedName>
    <definedName name="______wr6" hidden="1">{"Model Summary",#N/A,FALSE,"Print Chart";"Holdco",#N/A,FALSE,"Print Chart";"Genco",#N/A,FALSE,"Print Chart";"Servco",#N/A,FALSE,"Print Chart";"Genco_Detail",#N/A,FALSE,"Summary Financials";"Servco_Detail",#N/A,FALSE,"Summary Financials"}</definedName>
    <definedName name="______wr9" localSheetId="6" hidden="1">{"holdco",#N/A,FALSE,"Summary Financials";"holdco",#N/A,FALSE,"Summary Financials"}</definedName>
    <definedName name="______wr9" localSheetId="3" hidden="1">{"holdco",#N/A,FALSE,"Summary Financials";"holdco",#N/A,FALSE,"Summary Financials"}</definedName>
    <definedName name="______wr9" localSheetId="8" hidden="1">{"holdco",#N/A,FALSE,"Summary Financials";"holdco",#N/A,FALSE,"Summary Financials"}</definedName>
    <definedName name="______wr9" localSheetId="4" hidden="1">{"holdco",#N/A,FALSE,"Summary Financials";"holdco",#N/A,FALSE,"Summary Financials"}</definedName>
    <definedName name="______wr9" localSheetId="9" hidden="1">{"holdco",#N/A,FALSE,"Summary Financials";"holdco",#N/A,FALSE,"Summary Financials"}</definedName>
    <definedName name="______wr9" localSheetId="7" hidden="1">{"holdco",#N/A,FALSE,"Summary Financials";"holdco",#N/A,FALSE,"Summary Financials"}</definedName>
    <definedName name="______wr9" localSheetId="1" hidden="1">{"holdco",#N/A,FALSE,"Summary Financials";"holdco",#N/A,FALSE,"Summary Financials"}</definedName>
    <definedName name="______wr9" localSheetId="5" hidden="1">{"holdco",#N/A,FALSE,"Summary Financials";"holdco",#N/A,FALSE,"Summary Financials"}</definedName>
    <definedName name="______wr9" hidden="1">{"holdco",#N/A,FALSE,"Summary Financials";"holdco",#N/A,FALSE,"Summary Financials"}</definedName>
    <definedName name="______wrn1" localSheetId="6" hidden="1">{"holdco",#N/A,FALSE,"Summary Financials";"holdco",#N/A,FALSE,"Summary Financials"}</definedName>
    <definedName name="______wrn1" localSheetId="3" hidden="1">{"holdco",#N/A,FALSE,"Summary Financials";"holdco",#N/A,FALSE,"Summary Financials"}</definedName>
    <definedName name="______wrn1" localSheetId="8" hidden="1">{"holdco",#N/A,FALSE,"Summary Financials";"holdco",#N/A,FALSE,"Summary Financials"}</definedName>
    <definedName name="______wrn1" localSheetId="4" hidden="1">{"holdco",#N/A,FALSE,"Summary Financials";"holdco",#N/A,FALSE,"Summary Financials"}</definedName>
    <definedName name="______wrn1" localSheetId="9" hidden="1">{"holdco",#N/A,FALSE,"Summary Financials";"holdco",#N/A,FALSE,"Summary Financials"}</definedName>
    <definedName name="______wrn1" localSheetId="7" hidden="1">{"holdco",#N/A,FALSE,"Summary Financials";"holdco",#N/A,FALSE,"Summary Financials"}</definedName>
    <definedName name="______wrn1" localSheetId="1" hidden="1">{"holdco",#N/A,FALSE,"Summary Financials";"holdco",#N/A,FALSE,"Summary Financials"}</definedName>
    <definedName name="______wrn1" localSheetId="5" hidden="1">{"holdco",#N/A,FALSE,"Summary Financials";"holdco",#N/A,FALSE,"Summary Financials"}</definedName>
    <definedName name="______wrn1" hidden="1">{"holdco",#N/A,FALSE,"Summary Financials";"holdco",#N/A,FALSE,"Summary Financials"}</definedName>
    <definedName name="______wrn2" localSheetId="6" hidden="1">{"holdco",#N/A,FALSE,"Summary Financials";"holdco",#N/A,FALSE,"Summary Financials"}</definedName>
    <definedName name="______wrn2" localSheetId="3" hidden="1">{"holdco",#N/A,FALSE,"Summary Financials";"holdco",#N/A,FALSE,"Summary Financials"}</definedName>
    <definedName name="______wrn2" localSheetId="8" hidden="1">{"holdco",#N/A,FALSE,"Summary Financials";"holdco",#N/A,FALSE,"Summary Financials"}</definedName>
    <definedName name="______wrn2" localSheetId="4" hidden="1">{"holdco",#N/A,FALSE,"Summary Financials";"holdco",#N/A,FALSE,"Summary Financials"}</definedName>
    <definedName name="______wrn2" localSheetId="9" hidden="1">{"holdco",#N/A,FALSE,"Summary Financials";"holdco",#N/A,FALSE,"Summary Financials"}</definedName>
    <definedName name="______wrn2" localSheetId="7" hidden="1">{"holdco",#N/A,FALSE,"Summary Financials";"holdco",#N/A,FALSE,"Summary Financials"}</definedName>
    <definedName name="______wrn2" localSheetId="1" hidden="1">{"holdco",#N/A,FALSE,"Summary Financials";"holdco",#N/A,FALSE,"Summary Financials"}</definedName>
    <definedName name="______wrn2" localSheetId="5" hidden="1">{"holdco",#N/A,FALSE,"Summary Financials";"holdco",#N/A,FALSE,"Summary Financials"}</definedName>
    <definedName name="______wrn2" hidden="1">{"holdco",#N/A,FALSE,"Summary Financials";"holdco",#N/A,FALSE,"Summary Financials"}</definedName>
    <definedName name="______wrn3" localSheetId="6" hidden="1">{"holdco",#N/A,FALSE,"Summary Financials";"holdco",#N/A,FALSE,"Summary Financials"}</definedName>
    <definedName name="______wrn3" localSheetId="3" hidden="1">{"holdco",#N/A,FALSE,"Summary Financials";"holdco",#N/A,FALSE,"Summary Financials"}</definedName>
    <definedName name="______wrn3" localSheetId="8" hidden="1">{"holdco",#N/A,FALSE,"Summary Financials";"holdco",#N/A,FALSE,"Summary Financials"}</definedName>
    <definedName name="______wrn3" localSheetId="4" hidden="1">{"holdco",#N/A,FALSE,"Summary Financials";"holdco",#N/A,FALSE,"Summary Financials"}</definedName>
    <definedName name="______wrn3" localSheetId="9" hidden="1">{"holdco",#N/A,FALSE,"Summary Financials";"holdco",#N/A,FALSE,"Summary Financials"}</definedName>
    <definedName name="______wrn3" localSheetId="7" hidden="1">{"holdco",#N/A,FALSE,"Summary Financials";"holdco",#N/A,FALSE,"Summary Financials"}</definedName>
    <definedName name="______wrn3" localSheetId="1" hidden="1">{"holdco",#N/A,FALSE,"Summary Financials";"holdco",#N/A,FALSE,"Summary Financials"}</definedName>
    <definedName name="______wrn3" localSheetId="5" hidden="1">{"holdco",#N/A,FALSE,"Summary Financials";"holdco",#N/A,FALSE,"Summary Financials"}</definedName>
    <definedName name="______wrn3" hidden="1">{"holdco",#N/A,FALSE,"Summary Financials";"holdco",#N/A,FALSE,"Summary Financials"}</definedName>
    <definedName name="______wrn7" localSheetId="6" hidden="1">{"Model Summary",#N/A,FALSE,"Print Chart";"Holdco",#N/A,FALSE,"Print Chart";"Genco",#N/A,FALSE,"Print Chart";"Servco",#N/A,FALSE,"Print Chart";"Genco_Detail",#N/A,FALSE,"Summary Financials";"Servco_Detail",#N/A,FALSE,"Summary Financials"}</definedName>
    <definedName name="______wrn7" localSheetId="3" hidden="1">{"Model Summary",#N/A,FALSE,"Print Chart";"Holdco",#N/A,FALSE,"Print Chart";"Genco",#N/A,FALSE,"Print Chart";"Servco",#N/A,FALSE,"Print Chart";"Genco_Detail",#N/A,FALSE,"Summary Financials";"Servco_Detail",#N/A,FALSE,"Summary Financials"}</definedName>
    <definedName name="______wrn7" localSheetId="8" hidden="1">{"Model Summary",#N/A,FALSE,"Print Chart";"Holdco",#N/A,FALSE,"Print Chart";"Genco",#N/A,FALSE,"Print Chart";"Servco",#N/A,FALSE,"Print Chart";"Genco_Detail",#N/A,FALSE,"Summary Financials";"Servco_Detail",#N/A,FALSE,"Summary Financials"}</definedName>
    <definedName name="______wrn7" localSheetId="4" hidden="1">{"Model Summary",#N/A,FALSE,"Print Chart";"Holdco",#N/A,FALSE,"Print Chart";"Genco",#N/A,FALSE,"Print Chart";"Servco",#N/A,FALSE,"Print Chart";"Genco_Detail",#N/A,FALSE,"Summary Financials";"Servco_Detail",#N/A,FALSE,"Summary Financials"}</definedName>
    <definedName name="______wrn7" localSheetId="9" hidden="1">{"Model Summary",#N/A,FALSE,"Print Chart";"Holdco",#N/A,FALSE,"Print Chart";"Genco",#N/A,FALSE,"Print Chart";"Servco",#N/A,FALSE,"Print Chart";"Genco_Detail",#N/A,FALSE,"Summary Financials";"Servco_Detail",#N/A,FALSE,"Summary Financials"}</definedName>
    <definedName name="______wrn7" localSheetId="7" hidden="1">{"Model Summary",#N/A,FALSE,"Print Chart";"Holdco",#N/A,FALSE,"Print Chart";"Genco",#N/A,FALSE,"Print Chart";"Servco",#N/A,FALSE,"Print Chart";"Genco_Detail",#N/A,FALSE,"Summary Financials";"Servco_Detail",#N/A,FALSE,"Summary Financials"}</definedName>
    <definedName name="______wrn7" localSheetId="1" hidden="1">{"Model Summary",#N/A,FALSE,"Print Chart";"Holdco",#N/A,FALSE,"Print Chart";"Genco",#N/A,FALSE,"Print Chart";"Servco",#N/A,FALSE,"Print Chart";"Genco_Detail",#N/A,FALSE,"Summary Financials";"Servco_Detail",#N/A,FALSE,"Summary Financials"}</definedName>
    <definedName name="______wrn7" localSheetId="5" hidden="1">{"Model Summary",#N/A,FALSE,"Print Chart";"Holdco",#N/A,FALSE,"Print Chart";"Genco",#N/A,FALSE,"Print Chart";"Servco",#N/A,FALSE,"Print Chart";"Genco_Detail",#N/A,FALSE,"Summary Financials";"Servco_Detail",#N/A,FALSE,"Summary Financials"}</definedName>
    <definedName name="______wrn7" hidden="1">{"Model Summary",#N/A,FALSE,"Print Chart";"Holdco",#N/A,FALSE,"Print Chart";"Genco",#N/A,FALSE,"Print Chart";"Servco",#N/A,FALSE,"Print Chart";"Genco_Detail",#N/A,FALSE,"Summary Financials";"Servco_Detail",#N/A,FALSE,"Summary Financials"}</definedName>
    <definedName name="______wrn8" localSheetId="6" hidden="1">{"holdco",#N/A,FALSE,"Summary Financials";"holdco",#N/A,FALSE,"Summary Financials"}</definedName>
    <definedName name="______wrn8" localSheetId="3" hidden="1">{"holdco",#N/A,FALSE,"Summary Financials";"holdco",#N/A,FALSE,"Summary Financials"}</definedName>
    <definedName name="______wrn8" localSheetId="8" hidden="1">{"holdco",#N/A,FALSE,"Summary Financials";"holdco",#N/A,FALSE,"Summary Financials"}</definedName>
    <definedName name="______wrn8" localSheetId="4" hidden="1">{"holdco",#N/A,FALSE,"Summary Financials";"holdco",#N/A,FALSE,"Summary Financials"}</definedName>
    <definedName name="______wrn8" localSheetId="9" hidden="1">{"holdco",#N/A,FALSE,"Summary Financials";"holdco",#N/A,FALSE,"Summary Financials"}</definedName>
    <definedName name="______wrn8" localSheetId="7" hidden="1">{"holdco",#N/A,FALSE,"Summary Financials";"holdco",#N/A,FALSE,"Summary Financials"}</definedName>
    <definedName name="______wrn8" localSheetId="1" hidden="1">{"holdco",#N/A,FALSE,"Summary Financials";"holdco",#N/A,FALSE,"Summary Financials"}</definedName>
    <definedName name="______wrn8" localSheetId="5" hidden="1">{"holdco",#N/A,FALSE,"Summary Financials";"holdco",#N/A,FALSE,"Summary Financials"}</definedName>
    <definedName name="______wrn8" hidden="1">{"holdco",#N/A,FALSE,"Summary Financials";"holdco",#N/A,FALSE,"Summary Financials"}</definedName>
    <definedName name="_____KKK1" localSheetId="6" hidden="1">{#N/A,#N/A,FALSE,"Assessment";#N/A,#N/A,FALSE,"Staffing";#N/A,#N/A,FALSE,"Hires";#N/A,#N/A,FALSE,"Assumptions"}</definedName>
    <definedName name="_____KKK1" localSheetId="3" hidden="1">{#N/A,#N/A,FALSE,"Assessment";#N/A,#N/A,FALSE,"Staffing";#N/A,#N/A,FALSE,"Hires";#N/A,#N/A,FALSE,"Assumptions"}</definedName>
    <definedName name="_____KKK1" localSheetId="8" hidden="1">{#N/A,#N/A,FALSE,"Assessment";#N/A,#N/A,FALSE,"Staffing";#N/A,#N/A,FALSE,"Hires";#N/A,#N/A,FALSE,"Assumptions"}</definedName>
    <definedName name="_____KKK1" localSheetId="4" hidden="1">{#N/A,#N/A,FALSE,"Assessment";#N/A,#N/A,FALSE,"Staffing";#N/A,#N/A,FALSE,"Hires";#N/A,#N/A,FALSE,"Assumptions"}</definedName>
    <definedName name="_____KKK1" localSheetId="9" hidden="1">{#N/A,#N/A,FALSE,"Assessment";#N/A,#N/A,FALSE,"Staffing";#N/A,#N/A,FALSE,"Hires";#N/A,#N/A,FALSE,"Assumptions"}</definedName>
    <definedName name="_____KKK1" localSheetId="7" hidden="1">{#N/A,#N/A,FALSE,"Assessment";#N/A,#N/A,FALSE,"Staffing";#N/A,#N/A,FALSE,"Hires";#N/A,#N/A,FALSE,"Assumptions"}</definedName>
    <definedName name="_____KKK1" localSheetId="1" hidden="1">{#N/A,#N/A,FALSE,"Assessment";#N/A,#N/A,FALSE,"Staffing";#N/A,#N/A,FALSE,"Hires";#N/A,#N/A,FALSE,"Assumptions"}</definedName>
    <definedName name="_____KKK1" localSheetId="5" hidden="1">{#N/A,#N/A,FALSE,"Assessment";#N/A,#N/A,FALSE,"Staffing";#N/A,#N/A,FALSE,"Hires";#N/A,#N/A,FALSE,"Assumptions"}</definedName>
    <definedName name="_____KKK1" hidden="1">{#N/A,#N/A,FALSE,"Assessment";#N/A,#N/A,FALSE,"Staffing";#N/A,#N/A,FALSE,"Hires";#N/A,#N/A,FALSE,"Assumptions"}</definedName>
    <definedName name="_____wrn1" localSheetId="6" hidden="1">{"holdco",#N/A,FALSE,"Summary Financials";"holdco",#N/A,FALSE,"Summary Financials"}</definedName>
    <definedName name="_____wrn1" localSheetId="3" hidden="1">{"holdco",#N/A,FALSE,"Summary Financials";"holdco",#N/A,FALSE,"Summary Financials"}</definedName>
    <definedName name="_____wrn1" localSheetId="8" hidden="1">{"holdco",#N/A,FALSE,"Summary Financials";"holdco",#N/A,FALSE,"Summary Financials"}</definedName>
    <definedName name="_____wrn1" localSheetId="4" hidden="1">{"holdco",#N/A,FALSE,"Summary Financials";"holdco",#N/A,FALSE,"Summary Financials"}</definedName>
    <definedName name="_____wrn1" localSheetId="9" hidden="1">{"holdco",#N/A,FALSE,"Summary Financials";"holdco",#N/A,FALSE,"Summary Financials"}</definedName>
    <definedName name="_____wrn1" localSheetId="7" hidden="1">{"holdco",#N/A,FALSE,"Summary Financials";"holdco",#N/A,FALSE,"Summary Financials"}</definedName>
    <definedName name="_____wrn1" localSheetId="1" hidden="1">{"holdco",#N/A,FALSE,"Summary Financials";"holdco",#N/A,FALSE,"Summary Financials"}</definedName>
    <definedName name="_____wrn1" localSheetId="5" hidden="1">{"holdco",#N/A,FALSE,"Summary Financials";"holdco",#N/A,FALSE,"Summary Financials"}</definedName>
    <definedName name="_____wrn1" hidden="1">{"holdco",#N/A,FALSE,"Summary Financials";"holdco",#N/A,FALSE,"Summary Financials"}</definedName>
    <definedName name="_____wrn2" localSheetId="6" hidden="1">{"holdco",#N/A,FALSE,"Summary Financials";"holdco",#N/A,FALSE,"Summary Financials"}</definedName>
    <definedName name="_____wrn2" localSheetId="3" hidden="1">{"holdco",#N/A,FALSE,"Summary Financials";"holdco",#N/A,FALSE,"Summary Financials"}</definedName>
    <definedName name="_____wrn2" localSheetId="8" hidden="1">{"holdco",#N/A,FALSE,"Summary Financials";"holdco",#N/A,FALSE,"Summary Financials"}</definedName>
    <definedName name="_____wrn2" localSheetId="4" hidden="1">{"holdco",#N/A,FALSE,"Summary Financials";"holdco",#N/A,FALSE,"Summary Financials"}</definedName>
    <definedName name="_____wrn2" localSheetId="9" hidden="1">{"holdco",#N/A,FALSE,"Summary Financials";"holdco",#N/A,FALSE,"Summary Financials"}</definedName>
    <definedName name="_____wrn2" localSheetId="7" hidden="1">{"holdco",#N/A,FALSE,"Summary Financials";"holdco",#N/A,FALSE,"Summary Financials"}</definedName>
    <definedName name="_____wrn2" localSheetId="1" hidden="1">{"holdco",#N/A,FALSE,"Summary Financials";"holdco",#N/A,FALSE,"Summary Financials"}</definedName>
    <definedName name="_____wrn2" localSheetId="5" hidden="1">{"holdco",#N/A,FALSE,"Summary Financials";"holdco",#N/A,FALSE,"Summary Financials"}</definedName>
    <definedName name="_____wrn2" hidden="1">{"holdco",#N/A,FALSE,"Summary Financials";"holdco",#N/A,FALSE,"Summary Financials"}</definedName>
    <definedName name="_____wrn3" localSheetId="6" hidden="1">{"holdco",#N/A,FALSE,"Summary Financials";"holdco",#N/A,FALSE,"Summary Financials"}</definedName>
    <definedName name="_____wrn3" localSheetId="3" hidden="1">{"holdco",#N/A,FALSE,"Summary Financials";"holdco",#N/A,FALSE,"Summary Financials"}</definedName>
    <definedName name="_____wrn3" localSheetId="8" hidden="1">{"holdco",#N/A,FALSE,"Summary Financials";"holdco",#N/A,FALSE,"Summary Financials"}</definedName>
    <definedName name="_____wrn3" localSheetId="4" hidden="1">{"holdco",#N/A,FALSE,"Summary Financials";"holdco",#N/A,FALSE,"Summary Financials"}</definedName>
    <definedName name="_____wrn3" localSheetId="9" hidden="1">{"holdco",#N/A,FALSE,"Summary Financials";"holdco",#N/A,FALSE,"Summary Financials"}</definedName>
    <definedName name="_____wrn3" localSheetId="7" hidden="1">{"holdco",#N/A,FALSE,"Summary Financials";"holdco",#N/A,FALSE,"Summary Financials"}</definedName>
    <definedName name="_____wrn3" localSheetId="1" hidden="1">{"holdco",#N/A,FALSE,"Summary Financials";"holdco",#N/A,FALSE,"Summary Financials"}</definedName>
    <definedName name="_____wrn3" localSheetId="5" hidden="1">{"holdco",#N/A,FALSE,"Summary Financials";"holdco",#N/A,FALSE,"Summary Financials"}</definedName>
    <definedName name="_____wrn3" hidden="1">{"holdco",#N/A,FALSE,"Summary Financials";"holdco",#N/A,FALSE,"Summary Financials"}</definedName>
    <definedName name="_____wrn7" localSheetId="6" hidden="1">{"Model Summary",#N/A,FALSE,"Print Chart";"Holdco",#N/A,FALSE,"Print Chart";"Genco",#N/A,FALSE,"Print Chart";"Servco",#N/A,FALSE,"Print Chart";"Genco_Detail",#N/A,FALSE,"Summary Financials";"Servco_Detail",#N/A,FALSE,"Summary Financials"}</definedName>
    <definedName name="_____wrn7" localSheetId="3" hidden="1">{"Model Summary",#N/A,FALSE,"Print Chart";"Holdco",#N/A,FALSE,"Print Chart";"Genco",#N/A,FALSE,"Print Chart";"Servco",#N/A,FALSE,"Print Chart";"Genco_Detail",#N/A,FALSE,"Summary Financials";"Servco_Detail",#N/A,FALSE,"Summary Financials"}</definedName>
    <definedName name="_____wrn7" localSheetId="8" hidden="1">{"Model Summary",#N/A,FALSE,"Print Chart";"Holdco",#N/A,FALSE,"Print Chart";"Genco",#N/A,FALSE,"Print Chart";"Servco",#N/A,FALSE,"Print Chart";"Genco_Detail",#N/A,FALSE,"Summary Financials";"Servco_Detail",#N/A,FALSE,"Summary Financials"}</definedName>
    <definedName name="_____wrn7" localSheetId="4" hidden="1">{"Model Summary",#N/A,FALSE,"Print Chart";"Holdco",#N/A,FALSE,"Print Chart";"Genco",#N/A,FALSE,"Print Chart";"Servco",#N/A,FALSE,"Print Chart";"Genco_Detail",#N/A,FALSE,"Summary Financials";"Servco_Detail",#N/A,FALSE,"Summary Financials"}</definedName>
    <definedName name="_____wrn7" localSheetId="9" hidden="1">{"Model Summary",#N/A,FALSE,"Print Chart";"Holdco",#N/A,FALSE,"Print Chart";"Genco",#N/A,FALSE,"Print Chart";"Servco",#N/A,FALSE,"Print Chart";"Genco_Detail",#N/A,FALSE,"Summary Financials";"Servco_Detail",#N/A,FALSE,"Summary Financials"}</definedName>
    <definedName name="_____wrn7" localSheetId="7" hidden="1">{"Model Summary",#N/A,FALSE,"Print Chart";"Holdco",#N/A,FALSE,"Print Chart";"Genco",#N/A,FALSE,"Print Chart";"Servco",#N/A,FALSE,"Print Chart";"Genco_Detail",#N/A,FALSE,"Summary Financials";"Servco_Detail",#N/A,FALSE,"Summary Financials"}</definedName>
    <definedName name="_____wrn7" localSheetId="1" hidden="1">{"Model Summary",#N/A,FALSE,"Print Chart";"Holdco",#N/A,FALSE,"Print Chart";"Genco",#N/A,FALSE,"Print Chart";"Servco",#N/A,FALSE,"Print Chart";"Genco_Detail",#N/A,FALSE,"Summary Financials";"Servco_Detail",#N/A,FALSE,"Summary Financials"}</definedName>
    <definedName name="_____wrn7" localSheetId="5" hidden="1">{"Model Summary",#N/A,FALSE,"Print Chart";"Holdco",#N/A,FALSE,"Print Chart";"Genco",#N/A,FALSE,"Print Chart";"Servco",#N/A,FALSE,"Print Chart";"Genco_Detail",#N/A,FALSE,"Summary Financials";"Servco_Detail",#N/A,FALSE,"Summary Financials"}</definedName>
    <definedName name="_____wrn7" hidden="1">{"Model Summary",#N/A,FALSE,"Print Chart";"Holdco",#N/A,FALSE,"Print Chart";"Genco",#N/A,FALSE,"Print Chart";"Servco",#N/A,FALSE,"Print Chart";"Genco_Detail",#N/A,FALSE,"Summary Financials";"Servco_Detail",#N/A,FALSE,"Summary Financials"}</definedName>
    <definedName name="_____wrn8" localSheetId="6" hidden="1">{"holdco",#N/A,FALSE,"Summary Financials";"holdco",#N/A,FALSE,"Summary Financials"}</definedName>
    <definedName name="_____wrn8" localSheetId="3" hidden="1">{"holdco",#N/A,FALSE,"Summary Financials";"holdco",#N/A,FALSE,"Summary Financials"}</definedName>
    <definedName name="_____wrn8" localSheetId="8" hidden="1">{"holdco",#N/A,FALSE,"Summary Financials";"holdco",#N/A,FALSE,"Summary Financials"}</definedName>
    <definedName name="_____wrn8" localSheetId="4" hidden="1">{"holdco",#N/A,FALSE,"Summary Financials";"holdco",#N/A,FALSE,"Summary Financials"}</definedName>
    <definedName name="_____wrn8" localSheetId="9" hidden="1">{"holdco",#N/A,FALSE,"Summary Financials";"holdco",#N/A,FALSE,"Summary Financials"}</definedName>
    <definedName name="_____wrn8" localSheetId="7" hidden="1">{"holdco",#N/A,FALSE,"Summary Financials";"holdco",#N/A,FALSE,"Summary Financials"}</definedName>
    <definedName name="_____wrn8" localSheetId="1" hidden="1">{"holdco",#N/A,FALSE,"Summary Financials";"holdco",#N/A,FALSE,"Summary Financials"}</definedName>
    <definedName name="_____wrn8" localSheetId="5" hidden="1">{"holdco",#N/A,FALSE,"Summary Financials";"holdco",#N/A,FALSE,"Summary Financials"}</definedName>
    <definedName name="_____wrn8" hidden="1">{"holdco",#N/A,FALSE,"Summary Financials";"holdco",#N/A,FALSE,"Summary Financials"}</definedName>
    <definedName name="__123Graph_B" hidden="1">#REF!</definedName>
    <definedName name="__123Graph_C" hidden="1">#REF!</definedName>
    <definedName name="__123Graph_D" hidden="1">#REF!</definedName>
    <definedName name="__123Graph_X" hidden="1">#REF!</definedName>
    <definedName name="__FDS_HYPERLINK_TOGGLE_STATE__" hidden="1">"ON"</definedName>
    <definedName name="__hom1" localSheetId="6" hidden="1">{#N/A,#N/A,FALSE,"Assessment";#N/A,#N/A,FALSE,"Staffing";#N/A,#N/A,FALSE,"Hires";#N/A,#N/A,FALSE,"Assumptions"}</definedName>
    <definedName name="__hom1" localSheetId="3" hidden="1">{#N/A,#N/A,FALSE,"Assessment";#N/A,#N/A,FALSE,"Staffing";#N/A,#N/A,FALSE,"Hires";#N/A,#N/A,FALSE,"Assumptions"}</definedName>
    <definedName name="__hom1" localSheetId="8" hidden="1">{#N/A,#N/A,FALSE,"Assessment";#N/A,#N/A,FALSE,"Staffing";#N/A,#N/A,FALSE,"Hires";#N/A,#N/A,FALSE,"Assumptions"}</definedName>
    <definedName name="__hom1" localSheetId="4" hidden="1">{#N/A,#N/A,FALSE,"Assessment";#N/A,#N/A,FALSE,"Staffing";#N/A,#N/A,FALSE,"Hires";#N/A,#N/A,FALSE,"Assumptions"}</definedName>
    <definedName name="__hom1" localSheetId="9" hidden="1">{#N/A,#N/A,FALSE,"Assessment";#N/A,#N/A,FALSE,"Staffing";#N/A,#N/A,FALSE,"Hires";#N/A,#N/A,FALSE,"Assumptions"}</definedName>
    <definedName name="__hom1" localSheetId="7" hidden="1">{#N/A,#N/A,FALSE,"Assessment";#N/A,#N/A,FALSE,"Staffing";#N/A,#N/A,FALSE,"Hires";#N/A,#N/A,FALSE,"Assumptions"}</definedName>
    <definedName name="__hom1" localSheetId="1" hidden="1">{#N/A,#N/A,FALSE,"Assessment";#N/A,#N/A,FALSE,"Staffing";#N/A,#N/A,FALSE,"Hires";#N/A,#N/A,FALSE,"Assumptions"}</definedName>
    <definedName name="__hom1" localSheetId="5" hidden="1">{#N/A,#N/A,FALSE,"Assessment";#N/A,#N/A,FALSE,"Staffing";#N/A,#N/A,FALSE,"Hires";#N/A,#N/A,FALSE,"Assumptions"}</definedName>
    <definedName name="__hom1" hidden="1">{#N/A,#N/A,FALSE,"Assessment";#N/A,#N/A,FALSE,"Staffing";#N/A,#N/A,FALSE,"Hires";#N/A,#N/A,FALSE,"Assumptions"}</definedName>
    <definedName name="__IntlFixup" hidden="1">TRUE</definedName>
    <definedName name="__kk1" localSheetId="6" hidden="1">{#N/A,#N/A,FALSE,"Assessment";#N/A,#N/A,FALSE,"Staffing";#N/A,#N/A,FALSE,"Hires";#N/A,#N/A,FALSE,"Assumptions"}</definedName>
    <definedName name="__kk1" localSheetId="3" hidden="1">{#N/A,#N/A,FALSE,"Assessment";#N/A,#N/A,FALSE,"Staffing";#N/A,#N/A,FALSE,"Hires";#N/A,#N/A,FALSE,"Assumptions"}</definedName>
    <definedName name="__kk1" localSheetId="8" hidden="1">{#N/A,#N/A,FALSE,"Assessment";#N/A,#N/A,FALSE,"Staffing";#N/A,#N/A,FALSE,"Hires";#N/A,#N/A,FALSE,"Assumptions"}</definedName>
    <definedName name="__kk1" localSheetId="4" hidden="1">{#N/A,#N/A,FALSE,"Assessment";#N/A,#N/A,FALSE,"Staffing";#N/A,#N/A,FALSE,"Hires";#N/A,#N/A,FALSE,"Assumptions"}</definedName>
    <definedName name="__kk1" localSheetId="9" hidden="1">{#N/A,#N/A,FALSE,"Assessment";#N/A,#N/A,FALSE,"Staffing";#N/A,#N/A,FALSE,"Hires";#N/A,#N/A,FALSE,"Assumptions"}</definedName>
    <definedName name="__kk1" localSheetId="7" hidden="1">{#N/A,#N/A,FALSE,"Assessment";#N/A,#N/A,FALSE,"Staffing";#N/A,#N/A,FALSE,"Hires";#N/A,#N/A,FALSE,"Assumptions"}</definedName>
    <definedName name="__kk1" localSheetId="1" hidden="1">{#N/A,#N/A,FALSE,"Assessment";#N/A,#N/A,FALSE,"Staffing";#N/A,#N/A,FALSE,"Hires";#N/A,#N/A,FALSE,"Assumptions"}</definedName>
    <definedName name="__kk1" localSheetId="5" hidden="1">{#N/A,#N/A,FALSE,"Assessment";#N/A,#N/A,FALSE,"Staffing";#N/A,#N/A,FALSE,"Hires";#N/A,#N/A,FALSE,"Assumptions"}</definedName>
    <definedName name="__kk1" hidden="1">{#N/A,#N/A,FALSE,"Assessment";#N/A,#N/A,FALSE,"Staffing";#N/A,#N/A,FALSE,"Hires";#N/A,#N/A,FALSE,"Assumptions"}</definedName>
    <definedName name="__KKK1" localSheetId="6" hidden="1">{#N/A,#N/A,FALSE,"Assessment";#N/A,#N/A,FALSE,"Staffing";#N/A,#N/A,FALSE,"Hires";#N/A,#N/A,FALSE,"Assumptions"}</definedName>
    <definedName name="__KKK1" localSheetId="3" hidden="1">{#N/A,#N/A,FALSE,"Assessment";#N/A,#N/A,FALSE,"Staffing";#N/A,#N/A,FALSE,"Hires";#N/A,#N/A,FALSE,"Assumptions"}</definedName>
    <definedName name="__KKK1" localSheetId="8" hidden="1">{#N/A,#N/A,FALSE,"Assessment";#N/A,#N/A,FALSE,"Staffing";#N/A,#N/A,FALSE,"Hires";#N/A,#N/A,FALSE,"Assumptions"}</definedName>
    <definedName name="__KKK1" localSheetId="4" hidden="1">{#N/A,#N/A,FALSE,"Assessment";#N/A,#N/A,FALSE,"Staffing";#N/A,#N/A,FALSE,"Hires";#N/A,#N/A,FALSE,"Assumptions"}</definedName>
    <definedName name="__KKK1" localSheetId="9" hidden="1">{#N/A,#N/A,FALSE,"Assessment";#N/A,#N/A,FALSE,"Staffing";#N/A,#N/A,FALSE,"Hires";#N/A,#N/A,FALSE,"Assumptions"}</definedName>
    <definedName name="__KKK1" localSheetId="7" hidden="1">{#N/A,#N/A,FALSE,"Assessment";#N/A,#N/A,FALSE,"Staffing";#N/A,#N/A,FALSE,"Hires";#N/A,#N/A,FALSE,"Assumptions"}</definedName>
    <definedName name="__KKK1" localSheetId="1" hidden="1">{#N/A,#N/A,FALSE,"Assessment";#N/A,#N/A,FALSE,"Staffing";#N/A,#N/A,FALSE,"Hires";#N/A,#N/A,FALSE,"Assumptions"}</definedName>
    <definedName name="__KKK1" localSheetId="5" hidden="1">{#N/A,#N/A,FALSE,"Assessment";#N/A,#N/A,FALSE,"Staffing";#N/A,#N/A,FALSE,"Hires";#N/A,#N/A,FALSE,"Assumptions"}</definedName>
    <definedName name="__KKK1" hidden="1">{#N/A,#N/A,FALSE,"Assessment";#N/A,#N/A,FALSE,"Staffing";#N/A,#N/A,FALSE,"Hires";#N/A,#N/A,FALSE,"Assumptions"}</definedName>
    <definedName name="__wrn1" localSheetId="6" hidden="1">{"holdco",#N/A,FALSE,"Summary Financials";"holdco",#N/A,FALSE,"Summary Financials"}</definedName>
    <definedName name="__wrn1" localSheetId="3" hidden="1">{"holdco",#N/A,FALSE,"Summary Financials";"holdco",#N/A,FALSE,"Summary Financials"}</definedName>
    <definedName name="__wrn1" localSheetId="8" hidden="1">{"holdco",#N/A,FALSE,"Summary Financials";"holdco",#N/A,FALSE,"Summary Financials"}</definedName>
    <definedName name="__wrn1" localSheetId="4" hidden="1">{"holdco",#N/A,FALSE,"Summary Financials";"holdco",#N/A,FALSE,"Summary Financials"}</definedName>
    <definedName name="__wrn1" localSheetId="9" hidden="1">{"holdco",#N/A,FALSE,"Summary Financials";"holdco",#N/A,FALSE,"Summary Financials"}</definedName>
    <definedName name="__wrn1" localSheetId="7" hidden="1">{"holdco",#N/A,FALSE,"Summary Financials";"holdco",#N/A,FALSE,"Summary Financials"}</definedName>
    <definedName name="__wrn1" localSheetId="1" hidden="1">{"holdco",#N/A,FALSE,"Summary Financials";"holdco",#N/A,FALSE,"Summary Financials"}</definedName>
    <definedName name="__wrn1" localSheetId="5" hidden="1">{"holdco",#N/A,FALSE,"Summary Financials";"holdco",#N/A,FALSE,"Summary Financials"}</definedName>
    <definedName name="__wrn1" hidden="1">{"holdco",#N/A,FALSE,"Summary Financials";"holdco",#N/A,FALSE,"Summary Financials"}</definedName>
    <definedName name="__wrn2" localSheetId="6" hidden="1">{"holdco",#N/A,FALSE,"Summary Financials";"holdco",#N/A,FALSE,"Summary Financials"}</definedName>
    <definedName name="__wrn2" localSheetId="3" hidden="1">{"holdco",#N/A,FALSE,"Summary Financials";"holdco",#N/A,FALSE,"Summary Financials"}</definedName>
    <definedName name="__wrn2" localSheetId="8" hidden="1">{"holdco",#N/A,FALSE,"Summary Financials";"holdco",#N/A,FALSE,"Summary Financials"}</definedName>
    <definedName name="__wrn2" localSheetId="4" hidden="1">{"holdco",#N/A,FALSE,"Summary Financials";"holdco",#N/A,FALSE,"Summary Financials"}</definedName>
    <definedName name="__wrn2" localSheetId="9" hidden="1">{"holdco",#N/A,FALSE,"Summary Financials";"holdco",#N/A,FALSE,"Summary Financials"}</definedName>
    <definedName name="__wrn2" localSheetId="7" hidden="1">{"holdco",#N/A,FALSE,"Summary Financials";"holdco",#N/A,FALSE,"Summary Financials"}</definedName>
    <definedName name="__wrn2" localSheetId="1" hidden="1">{"holdco",#N/A,FALSE,"Summary Financials";"holdco",#N/A,FALSE,"Summary Financials"}</definedName>
    <definedName name="__wrn2" localSheetId="5" hidden="1">{"holdco",#N/A,FALSE,"Summary Financials";"holdco",#N/A,FALSE,"Summary Financials"}</definedName>
    <definedName name="__wrn2" hidden="1">{"holdco",#N/A,FALSE,"Summary Financials";"holdco",#N/A,FALSE,"Summary Financials"}</definedName>
    <definedName name="__wrn3" localSheetId="6" hidden="1">{"holdco",#N/A,FALSE,"Summary Financials";"holdco",#N/A,FALSE,"Summary Financials"}</definedName>
    <definedName name="__wrn3" localSheetId="3" hidden="1">{"holdco",#N/A,FALSE,"Summary Financials";"holdco",#N/A,FALSE,"Summary Financials"}</definedName>
    <definedName name="__wrn3" localSheetId="8" hidden="1">{"holdco",#N/A,FALSE,"Summary Financials";"holdco",#N/A,FALSE,"Summary Financials"}</definedName>
    <definedName name="__wrn3" localSheetId="4" hidden="1">{"holdco",#N/A,FALSE,"Summary Financials";"holdco",#N/A,FALSE,"Summary Financials"}</definedName>
    <definedName name="__wrn3" localSheetId="9" hidden="1">{"holdco",#N/A,FALSE,"Summary Financials";"holdco",#N/A,FALSE,"Summary Financials"}</definedName>
    <definedName name="__wrn3" localSheetId="7" hidden="1">{"holdco",#N/A,FALSE,"Summary Financials";"holdco",#N/A,FALSE,"Summary Financials"}</definedName>
    <definedName name="__wrn3" localSheetId="1" hidden="1">{"holdco",#N/A,FALSE,"Summary Financials";"holdco",#N/A,FALSE,"Summary Financials"}</definedName>
    <definedName name="__wrn3" localSheetId="5" hidden="1">{"holdco",#N/A,FALSE,"Summary Financials";"holdco",#N/A,FALSE,"Summary Financials"}</definedName>
    <definedName name="__wrn3" hidden="1">{"holdco",#N/A,FALSE,"Summary Financials";"holdco",#N/A,FALSE,"Summary Financials"}</definedName>
    <definedName name="__wrn7" localSheetId="6" hidden="1">{"Model Summary",#N/A,FALSE,"Print Chart";"Holdco",#N/A,FALSE,"Print Chart";"Genco",#N/A,FALSE,"Print Chart";"Servco",#N/A,FALSE,"Print Chart";"Genco_Detail",#N/A,FALSE,"Summary Financials";"Servco_Detail",#N/A,FALSE,"Summary Financials"}</definedName>
    <definedName name="__wrn7" localSheetId="3" hidden="1">{"Model Summary",#N/A,FALSE,"Print Chart";"Holdco",#N/A,FALSE,"Print Chart";"Genco",#N/A,FALSE,"Print Chart";"Servco",#N/A,FALSE,"Print Chart";"Genco_Detail",#N/A,FALSE,"Summary Financials";"Servco_Detail",#N/A,FALSE,"Summary Financials"}</definedName>
    <definedName name="__wrn7" localSheetId="8" hidden="1">{"Model Summary",#N/A,FALSE,"Print Chart";"Holdco",#N/A,FALSE,"Print Chart";"Genco",#N/A,FALSE,"Print Chart";"Servco",#N/A,FALSE,"Print Chart";"Genco_Detail",#N/A,FALSE,"Summary Financials";"Servco_Detail",#N/A,FALSE,"Summary Financials"}</definedName>
    <definedName name="__wrn7" localSheetId="4" hidden="1">{"Model Summary",#N/A,FALSE,"Print Chart";"Holdco",#N/A,FALSE,"Print Chart";"Genco",#N/A,FALSE,"Print Chart";"Servco",#N/A,FALSE,"Print Chart";"Genco_Detail",#N/A,FALSE,"Summary Financials";"Servco_Detail",#N/A,FALSE,"Summary Financials"}</definedName>
    <definedName name="__wrn7" localSheetId="9" hidden="1">{"Model Summary",#N/A,FALSE,"Print Chart";"Holdco",#N/A,FALSE,"Print Chart";"Genco",#N/A,FALSE,"Print Chart";"Servco",#N/A,FALSE,"Print Chart";"Genco_Detail",#N/A,FALSE,"Summary Financials";"Servco_Detail",#N/A,FALSE,"Summary Financials"}</definedName>
    <definedName name="__wrn7" localSheetId="7" hidden="1">{"Model Summary",#N/A,FALSE,"Print Chart";"Holdco",#N/A,FALSE,"Print Chart";"Genco",#N/A,FALSE,"Print Chart";"Servco",#N/A,FALSE,"Print Chart";"Genco_Detail",#N/A,FALSE,"Summary Financials";"Servco_Detail",#N/A,FALSE,"Summary Financials"}</definedName>
    <definedName name="__wrn7" localSheetId="1" hidden="1">{"Model Summary",#N/A,FALSE,"Print Chart";"Holdco",#N/A,FALSE,"Print Chart";"Genco",#N/A,FALSE,"Print Chart";"Servco",#N/A,FALSE,"Print Chart";"Genco_Detail",#N/A,FALSE,"Summary Financials";"Servco_Detail",#N/A,FALSE,"Summary Financials"}</definedName>
    <definedName name="__wrn7" localSheetId="5" hidden="1">{"Model Summary",#N/A,FALSE,"Print Chart";"Holdco",#N/A,FALSE,"Print Chart";"Genco",#N/A,FALSE,"Print Chart";"Servco",#N/A,FALSE,"Print Chart";"Genco_Detail",#N/A,FALSE,"Summary Financials";"Servco_Detail",#N/A,FALSE,"Summary Financials"}</definedName>
    <definedName name="__wrn7" hidden="1">{"Model Summary",#N/A,FALSE,"Print Chart";"Holdco",#N/A,FALSE,"Print Chart";"Genco",#N/A,FALSE,"Print Chart";"Servco",#N/A,FALSE,"Print Chart";"Genco_Detail",#N/A,FALSE,"Summary Financials";"Servco_Detail",#N/A,FALSE,"Summary Financials"}</definedName>
    <definedName name="__wrn8" localSheetId="6" hidden="1">{"holdco",#N/A,FALSE,"Summary Financials";"holdco",#N/A,FALSE,"Summary Financials"}</definedName>
    <definedName name="__wrn8" localSheetId="3" hidden="1">{"holdco",#N/A,FALSE,"Summary Financials";"holdco",#N/A,FALSE,"Summary Financials"}</definedName>
    <definedName name="__wrn8" localSheetId="8" hidden="1">{"holdco",#N/A,FALSE,"Summary Financials";"holdco",#N/A,FALSE,"Summary Financials"}</definedName>
    <definedName name="__wrn8" localSheetId="4" hidden="1">{"holdco",#N/A,FALSE,"Summary Financials";"holdco",#N/A,FALSE,"Summary Financials"}</definedName>
    <definedName name="__wrn8" localSheetId="9" hidden="1">{"holdco",#N/A,FALSE,"Summary Financials";"holdco",#N/A,FALSE,"Summary Financials"}</definedName>
    <definedName name="__wrn8" localSheetId="7" hidden="1">{"holdco",#N/A,FALSE,"Summary Financials";"holdco",#N/A,FALSE,"Summary Financials"}</definedName>
    <definedName name="__wrn8" localSheetId="1" hidden="1">{"holdco",#N/A,FALSE,"Summary Financials";"holdco",#N/A,FALSE,"Summary Financials"}</definedName>
    <definedName name="__wrn8" localSheetId="5" hidden="1">{"holdco",#N/A,FALSE,"Summary Financials";"holdco",#N/A,FALSE,"Summary Financials"}</definedName>
    <definedName name="__wrn8" hidden="1">{"holdco",#N/A,FALSE,"Summary Financials";"holdco",#N/A,FALSE,"Summary Financials"}</definedName>
    <definedName name="_139__123Graph_LBL_DCHART_3" hidden="1">#REF!</definedName>
    <definedName name="_142__123Graph_LBL_FCHART_1" hidden="1">#REF!</definedName>
    <definedName name="_143__123Graph_LBL_FCHART_3" hidden="1">#REF!</definedName>
    <definedName name="_33__123Graph_LBL_ECHART_3" hidden="1">#REF!</definedName>
    <definedName name="_34__123Graph_LBL_FCHART_1" hidden="1">#REF!</definedName>
    <definedName name="_35__123Graph_LBL_FCHART_3" hidden="1">#REF!</definedName>
    <definedName name="_49__123Graph_LBL_FCHART_1" hidden="1">#REF!</definedName>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example" hidden="1">#REF!</definedName>
    <definedName name="_Fill" hidden="1">#REF!</definedName>
    <definedName name="_Key1" hidden="1">#REF!</definedName>
    <definedName name="_Key2" hidden="1">#REF!</definedName>
    <definedName name="_Order1" hidden="1">255</definedName>
    <definedName name="_Order2" hidden="1">0</definedName>
    <definedName name="_Sort" hidden="1">#REF!</definedName>
    <definedName name="a" localSheetId="6" hidden="1">{"staff",#N/A,FALSE,"Current Month"}</definedName>
    <definedName name="a" localSheetId="3" hidden="1">{"staff",#N/A,FALSE,"Current Month"}</definedName>
    <definedName name="a" localSheetId="8" hidden="1">{"staff",#N/A,FALSE,"Current Month"}</definedName>
    <definedName name="a" localSheetId="4" hidden="1">{"staff",#N/A,FALSE,"Current Month"}</definedName>
    <definedName name="a" localSheetId="9" hidden="1">{"staff",#N/A,FALSE,"Current Month"}</definedName>
    <definedName name="a" localSheetId="7" hidden="1">{"staff",#N/A,FALSE,"Current Month"}</definedName>
    <definedName name="a" localSheetId="1" hidden="1">{"staff",#N/A,FALSE,"Current Month"}</definedName>
    <definedName name="a" localSheetId="5" hidden="1">{"staff",#N/A,FALSE,"Current Month"}</definedName>
    <definedName name="a" hidden="1">{"staff",#N/A,FALSE,"Current Month"}</definedName>
    <definedName name="AAA_duser" hidden="1">"OFF"</definedName>
    <definedName name="AAB_GSPPG" hidden="1">"AAB_Goldman Sachs PPG Chart Utilities 1.0g"</definedName>
    <definedName name="AccessDatabase" hidden="1">"C:\DATA\KEVIN\MODELS\Model 0218.mdb"</definedName>
    <definedName name="ACwvu.CapersView." hidden="1">#REF!</definedName>
    <definedName name="ACwvu.Japan_Capers_Ed_Pub." hidden="1">#REF!</definedName>
    <definedName name="ACwvu.KJP_CC." hidden="1">#REF!</definedName>
    <definedName name="Assumed_Asset_Life_in_Years">'CBA Fixed Data'!$B$17</definedName>
    <definedName name="b" localSheetId="6" hidden="1">{"staff",#N/A,FALSE,"Current Month"}</definedName>
    <definedName name="b" localSheetId="3" hidden="1">{"staff",#N/A,FALSE,"Current Month"}</definedName>
    <definedName name="b" localSheetId="8" hidden="1">{"staff",#N/A,FALSE,"Current Month"}</definedName>
    <definedName name="b" localSheetId="4" hidden="1">{"staff",#N/A,FALSE,"Current Month"}</definedName>
    <definedName name="b" localSheetId="9" hidden="1">{"staff",#N/A,FALSE,"Current Month"}</definedName>
    <definedName name="b" localSheetId="7" hidden="1">{"staff",#N/A,FALSE,"Current Month"}</definedName>
    <definedName name="b" localSheetId="1" hidden="1">{"staff",#N/A,FALSE,"Current Month"}</definedName>
    <definedName name="b" localSheetId="5" hidden="1">{"staff",#N/A,FALSE,"Current Month"}</definedName>
    <definedName name="b" hidden="1">{"staff",#N/A,FALSE,"Current Month"}</definedName>
    <definedName name="Base_Year" localSheetId="11">Calculations!$D$11</definedName>
    <definedName name="bb" localSheetId="6" hidden="1">{#N/A,#N/A,FALSE,"PRJCTED MNTHLY QTY's"}</definedName>
    <definedName name="bb" localSheetId="3" hidden="1">{#N/A,#N/A,FALSE,"PRJCTED MNTHLY QTY's"}</definedName>
    <definedName name="bb" localSheetId="8" hidden="1">{#N/A,#N/A,FALSE,"PRJCTED MNTHLY QTY's"}</definedName>
    <definedName name="bb" localSheetId="4" hidden="1">{#N/A,#N/A,FALSE,"PRJCTED MNTHLY QTY's"}</definedName>
    <definedName name="bb" localSheetId="9" hidden="1">{#N/A,#N/A,FALSE,"PRJCTED MNTHLY QTY's"}</definedName>
    <definedName name="bb" localSheetId="7" hidden="1">{#N/A,#N/A,FALSE,"PRJCTED MNTHLY QTY's"}</definedName>
    <definedName name="bb" localSheetId="1" hidden="1">{#N/A,#N/A,FALSE,"PRJCTED MNTHLY QTY's"}</definedName>
    <definedName name="bb" localSheetId="5" hidden="1">{#N/A,#N/A,FALSE,"PRJCTED MNTHLY QTY's"}</definedName>
    <definedName name="bb" hidden="1">{#N/A,#N/A,FALSE,"PRJCTED MNTHLY QTY's"}</definedName>
    <definedName name="bbbb" localSheetId="6" hidden="1">{#N/A,#N/A,FALSE,"PRJCTED QTRLY QTY's"}</definedName>
    <definedName name="bbbb" localSheetId="3" hidden="1">{#N/A,#N/A,FALSE,"PRJCTED QTRLY QTY's"}</definedName>
    <definedName name="bbbb" localSheetId="8" hidden="1">{#N/A,#N/A,FALSE,"PRJCTED QTRLY QTY's"}</definedName>
    <definedName name="bbbb" localSheetId="4" hidden="1">{#N/A,#N/A,FALSE,"PRJCTED QTRLY QTY's"}</definedName>
    <definedName name="bbbb" localSheetId="9" hidden="1">{#N/A,#N/A,FALSE,"PRJCTED QTRLY QTY's"}</definedName>
    <definedName name="bbbb" localSheetId="7" hidden="1">{#N/A,#N/A,FALSE,"PRJCTED QTRLY QTY's"}</definedName>
    <definedName name="bbbb" localSheetId="1" hidden="1">{#N/A,#N/A,FALSE,"PRJCTED QTRLY QTY's"}</definedName>
    <definedName name="bbbb" localSheetId="5" hidden="1">{#N/A,#N/A,FALSE,"PRJCTED QTRLY QTY's"}</definedName>
    <definedName name="bbbb" hidden="1">{#N/A,#N/A,FALSE,"PRJCTED QTRLY QTY's"}</definedName>
    <definedName name="bbbbbb" localSheetId="6" hidden="1">{#N/A,#N/A,FALSE,"PRJCTED QTRLY QTY's"}</definedName>
    <definedName name="bbbbbb" localSheetId="3" hidden="1">{#N/A,#N/A,FALSE,"PRJCTED QTRLY QTY's"}</definedName>
    <definedName name="bbbbbb" localSheetId="8" hidden="1">{#N/A,#N/A,FALSE,"PRJCTED QTRLY QTY's"}</definedName>
    <definedName name="bbbbbb" localSheetId="4" hidden="1">{#N/A,#N/A,FALSE,"PRJCTED QTRLY QTY's"}</definedName>
    <definedName name="bbbbbb" localSheetId="9" hidden="1">{#N/A,#N/A,FALSE,"PRJCTED QTRLY QTY's"}</definedName>
    <definedName name="bbbbbb" localSheetId="7" hidden="1">{#N/A,#N/A,FALSE,"PRJCTED QTRLY QTY's"}</definedName>
    <definedName name="bbbbbb" localSheetId="1" hidden="1">{#N/A,#N/A,FALSE,"PRJCTED QTRLY QTY's"}</definedName>
    <definedName name="bbbbbb" localSheetId="5" hidden="1">{#N/A,#N/A,FALSE,"PRJCTED QTRLY QTY's"}</definedName>
    <definedName name="bbbbbb" hidden="1">{#N/A,#N/A,FALSE,"PRJCTED QTRLY QTY's"}</definedName>
    <definedName name="Benefits_chart_environmental_data">OFFSET(Benefits_chart_years,0,2)</definedName>
    <definedName name="Benefits_chart_financial_data">OFFSET(Benefits_chart_years,0,1)</definedName>
    <definedName name="Benefits_chart_societal_data">OFFSET(Benefits_chart_years,0,3)</definedName>
    <definedName name="Benefits_chart_total_Benefits">OFFSET(Benefits_chart_years,0,4)</definedName>
    <definedName name="Benefits_chart_years">OFFSET(Calculations!$C$301,,,COUNTIF(Calculations!$C$301:$C$1048576, "&lt;&gt;"))</definedName>
    <definedName name="BExEZ4HBCC06708765M8A06KCR7P" hidden="1">#N/A</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78" hidden="1">#REF!</definedName>
    <definedName name="BLPH179" hidden="1">#REF!</definedName>
    <definedName name="BLPH18" hidden="1">#REF!</definedName>
    <definedName name="BLPH180" hidden="1">#REF!</definedName>
    <definedName name="BLPH181" hidden="1">#REF!</definedName>
    <definedName name="BLPH182" hidden="1">#REF!</definedName>
    <definedName name="BLPH183" hidden="1">#REF!</definedName>
    <definedName name="BLPH184" hidden="1">#REF!</definedName>
    <definedName name="BLPH185" hidden="1">#REF!</definedName>
    <definedName name="BLPH186" hidden="1">#REF!</definedName>
    <definedName name="BLPH187" hidden="1">#REF!</definedName>
    <definedName name="BLPH188" hidden="1">#REF!</definedName>
    <definedName name="BLPH189" hidden="1">#REF!</definedName>
    <definedName name="BLPH19" hidden="1">#REF!</definedName>
    <definedName name="BLPH190" hidden="1">#REF!</definedName>
    <definedName name="BLPH191" hidden="1">#REF!</definedName>
    <definedName name="BLPH192" hidden="1">#REF!</definedName>
    <definedName name="BLPH193" hidden="1">#REF!</definedName>
    <definedName name="BLPH194" hidden="1">#REF!</definedName>
    <definedName name="BLPH195" hidden="1">#REF!</definedName>
    <definedName name="BLPH196" hidden="1">#REF!</definedName>
    <definedName name="BLPH197" hidden="1">#REF!</definedName>
    <definedName name="BLPH198" hidden="1">#REF!</definedName>
    <definedName name="BLPH199" hidden="1">#REF!</definedName>
    <definedName name="BLPH2" hidden="1">#REF!</definedName>
    <definedName name="BLPH20" hidden="1">#REF!</definedName>
    <definedName name="BLPH200" hidden="1">#REF!</definedName>
    <definedName name="BLPH201" hidden="1">#REF!</definedName>
    <definedName name="BLPH202" hidden="1">#REF!</definedName>
    <definedName name="BLPH203" hidden="1">#REF!</definedName>
    <definedName name="BLPH204" hidden="1">#REF!</definedName>
    <definedName name="BLPH205" hidden="1">#REF!</definedName>
    <definedName name="BLPH206" hidden="1">#REF!</definedName>
    <definedName name="BLPH207" hidden="1">#REF!</definedName>
    <definedName name="BLPH208" hidden="1">#REF!</definedName>
    <definedName name="BLPH209" hidden="1">#REF!</definedName>
    <definedName name="BLPH21" hidden="1">#REF!</definedName>
    <definedName name="BLPH210" hidden="1">#REF!</definedName>
    <definedName name="BLPH211" hidden="1">#REF!</definedName>
    <definedName name="BLPH212" hidden="1">#REF!</definedName>
    <definedName name="BLPH213" hidden="1">#REF!</definedName>
    <definedName name="BLPH214" hidden="1">#REF!</definedName>
    <definedName name="BLPH215" hidden="1">#REF!</definedName>
    <definedName name="BLPH216" hidden="1">#REF!</definedName>
    <definedName name="BLPH217" hidden="1">#REF!</definedName>
    <definedName name="BLPH218" hidden="1">#REF!</definedName>
    <definedName name="BLPH219" hidden="1">#REF!</definedName>
    <definedName name="BLPH22" hidden="1">#REF!</definedName>
    <definedName name="BLPH220" hidden="1">#REF!</definedName>
    <definedName name="BLPH221" hidden="1">#REF!</definedName>
    <definedName name="BLPH222" hidden="1">#REF!</definedName>
    <definedName name="BLPH223" hidden="1">#REF!</definedName>
    <definedName name="BLPH224" hidden="1">#REF!</definedName>
    <definedName name="BLPH225" hidden="1">#REF!</definedName>
    <definedName name="BLPH226" hidden="1">#REF!</definedName>
    <definedName name="BLPH227" hidden="1">#REF!</definedName>
    <definedName name="BLPH228" hidden="1">#REF!</definedName>
    <definedName name="BLPH229" hidden="1">#REF!</definedName>
    <definedName name="BLPH23" hidden="1">#REF!</definedName>
    <definedName name="BLPH230" hidden="1">#REF!</definedName>
    <definedName name="BLPH231" hidden="1">#REF!</definedName>
    <definedName name="BLPH232" hidden="1">#REF!</definedName>
    <definedName name="BLPH233" hidden="1">#REF!</definedName>
    <definedName name="BLPH234" hidden="1">#REF!</definedName>
    <definedName name="BLPH235" hidden="1">#REF!</definedName>
    <definedName name="BLPH236" hidden="1">#REF!</definedName>
    <definedName name="BLPH237" hidden="1">#REF!</definedName>
    <definedName name="BLPH238" hidden="1">#REF!</definedName>
    <definedName name="BLPH239" hidden="1">#REF!</definedName>
    <definedName name="BLPH24" hidden="1">#REF!</definedName>
    <definedName name="BLPH240" hidden="1">#REF!</definedName>
    <definedName name="BLPH241" hidden="1">#REF!</definedName>
    <definedName name="BLPH242" hidden="1">#REF!</definedName>
    <definedName name="BLPH243" hidden="1">#REF!</definedName>
    <definedName name="BLPH244" hidden="1">#REF!</definedName>
    <definedName name="BLPH245" hidden="1">#REF!</definedName>
    <definedName name="BLPH246" hidden="1">#REF!</definedName>
    <definedName name="BLPH247" hidden="1">#REF!</definedName>
    <definedName name="BLPH248" hidden="1">#REF!</definedName>
    <definedName name="BLPH249" hidden="1">#REF!</definedName>
    <definedName name="BLPH25" hidden="1">#REF!</definedName>
    <definedName name="BLPH250" hidden="1">#REF!</definedName>
    <definedName name="BLPH251" hidden="1">#REF!</definedName>
    <definedName name="BLPH252" hidden="1">#REF!</definedName>
    <definedName name="BLPH253" hidden="1">#REF!</definedName>
    <definedName name="BLPH254" hidden="1">#REF!</definedName>
    <definedName name="BLPH255" hidden="1">#REF!</definedName>
    <definedName name="BLPH256" hidden="1">#REF!</definedName>
    <definedName name="BLPH257" hidden="1">#REF!</definedName>
    <definedName name="BLPH258" hidden="1">#REF!</definedName>
    <definedName name="BLPH259" hidden="1">#REF!</definedName>
    <definedName name="BLPH26" hidden="1">#REF!</definedName>
    <definedName name="BLPH260" hidden="1">#REF!</definedName>
    <definedName name="BLPH261" hidden="1">#REF!</definedName>
    <definedName name="BLPH262" hidden="1">#REF!</definedName>
    <definedName name="BLPH263" hidden="1">#REF!</definedName>
    <definedName name="BLPH264" hidden="1">#REF!</definedName>
    <definedName name="BLPH265" hidden="1">#REF!</definedName>
    <definedName name="BLPH266" hidden="1">#REF!</definedName>
    <definedName name="BLPH267" hidden="1">#REF!</definedName>
    <definedName name="BLPH268" hidden="1">#REF!</definedName>
    <definedName name="BLPH269" hidden="1">#REF!</definedName>
    <definedName name="BLPH27" hidden="1">#REF!</definedName>
    <definedName name="BLPH270" hidden="1">#REF!</definedName>
    <definedName name="BLPH271" hidden="1">#REF!</definedName>
    <definedName name="BLPH272" hidden="1">#REF!</definedName>
    <definedName name="BLPH273" hidden="1">#REF!</definedName>
    <definedName name="BLPH274" hidden="1">#REF!</definedName>
    <definedName name="BLPH275" hidden="1">#REF!</definedName>
    <definedName name="BLPH276" hidden="1">#REF!</definedName>
    <definedName name="BLPH277" hidden="1">#REF!</definedName>
    <definedName name="BLPH278" hidden="1">#REF!</definedName>
    <definedName name="BLPH279" hidden="1">#REF!</definedName>
    <definedName name="BLPH28" hidden="1">#REF!</definedName>
    <definedName name="BLPH280" hidden="1">#REF!</definedName>
    <definedName name="BLPH281" hidden="1">#REF!</definedName>
    <definedName name="BLPH282" hidden="1">#REF!</definedName>
    <definedName name="BLPH283" hidden="1">#REF!</definedName>
    <definedName name="BLPH284" hidden="1">#REF!</definedName>
    <definedName name="BLPH285" hidden="1">#REF!</definedName>
    <definedName name="BLPH286" hidden="1">#REF!</definedName>
    <definedName name="BLPH287" hidden="1">#REF!</definedName>
    <definedName name="BLPH288" hidden="1">#REF!</definedName>
    <definedName name="BLPH289" hidden="1">#REF!</definedName>
    <definedName name="BLPH29" hidden="1">#REF!</definedName>
    <definedName name="BLPH290" hidden="1">#REF!</definedName>
    <definedName name="BLPH291" hidden="1">#REF!</definedName>
    <definedName name="BLPH292" hidden="1">#REF!</definedName>
    <definedName name="BLPH293" hidden="1">#REF!</definedName>
    <definedName name="BLPH294" hidden="1">#REF!</definedName>
    <definedName name="BLPH295" hidden="1">#REF!</definedName>
    <definedName name="BLPH296" hidden="1">#REF!</definedName>
    <definedName name="BLPH297" hidden="1">#REF!</definedName>
    <definedName name="BLPH298" hidden="1">#REF!</definedName>
    <definedName name="BLPH299" hidden="1">#REF!</definedName>
    <definedName name="BLPH3" hidden="1">#REF!</definedName>
    <definedName name="BLPH30" hidden="1">#REF!</definedName>
    <definedName name="BLPH300" hidden="1">#REF!</definedName>
    <definedName name="BLPH301" hidden="1">#REF!</definedName>
    <definedName name="BLPH302" hidden="1">#REF!</definedName>
    <definedName name="BLPH303" hidden="1">#REF!</definedName>
    <definedName name="BLPH304" hidden="1">#REF!</definedName>
    <definedName name="BLPH305" hidden="1">#REF!</definedName>
    <definedName name="BLPH306" hidden="1">#REF!</definedName>
    <definedName name="BLPH307" hidden="1">#REF!</definedName>
    <definedName name="BLPH308" hidden="1">#REF!</definedName>
    <definedName name="BLPH309" hidden="1">#REF!</definedName>
    <definedName name="BLPH31" hidden="1">#REF!</definedName>
    <definedName name="BLPH310" hidden="1">#REF!</definedName>
    <definedName name="BLPH311" hidden="1">#REF!</definedName>
    <definedName name="BLPH312" hidden="1">#REF!</definedName>
    <definedName name="BLPH313" hidden="1">#REF!</definedName>
    <definedName name="BLPH314" hidden="1">#REF!</definedName>
    <definedName name="BLPH315" hidden="1">#REF!</definedName>
    <definedName name="BLPH316" hidden="1">#REF!</definedName>
    <definedName name="BLPH317" hidden="1">#REF!</definedName>
    <definedName name="BLPH318" hidden="1">#REF!</definedName>
    <definedName name="BLPH319" hidden="1">#REF!</definedName>
    <definedName name="BLPH32" hidden="1">#REF!</definedName>
    <definedName name="BLPH320" hidden="1">#REF!</definedName>
    <definedName name="BLPH321" hidden="1">#REF!</definedName>
    <definedName name="BLPH322" hidden="1">#REF!</definedName>
    <definedName name="BLPH323" hidden="1">#REF!</definedName>
    <definedName name="BLPH324" hidden="1">#REF!</definedName>
    <definedName name="BLPH325" hidden="1">#REF!</definedName>
    <definedName name="BLPH326" hidden="1">#REF!</definedName>
    <definedName name="BLPH327" hidden="1">#REF!</definedName>
    <definedName name="BLPH328" hidden="1">#REF!</definedName>
    <definedName name="BLPH329" hidden="1">#REF!</definedName>
    <definedName name="BLPH33" hidden="1">#REF!</definedName>
    <definedName name="BLPH330" hidden="1">#REF!</definedName>
    <definedName name="BLPH331" hidden="1">#REF!</definedName>
    <definedName name="BLPH332" hidden="1">#REF!</definedName>
    <definedName name="BLPH333" hidden="1">#REF!</definedName>
    <definedName name="BLPH334" hidden="1">#REF!</definedName>
    <definedName name="BLPH335" hidden="1">#REF!</definedName>
    <definedName name="BLPH336" hidden="1">#REF!</definedName>
    <definedName name="BLPH337" hidden="1">#REF!</definedName>
    <definedName name="BLPH338" hidden="1">#REF!</definedName>
    <definedName name="BLPH339" hidden="1">#REF!</definedName>
    <definedName name="BLPH34" hidden="1">#REF!</definedName>
    <definedName name="BLPH340" hidden="1">#REF!</definedName>
    <definedName name="BLPH341" hidden="1">#REF!</definedName>
    <definedName name="BLPH342" hidden="1">#REF!</definedName>
    <definedName name="BLPH343" hidden="1">#REF!</definedName>
    <definedName name="BLPH344" hidden="1">#REF!</definedName>
    <definedName name="BLPH345" hidden="1">#REF!</definedName>
    <definedName name="BLPH346" hidden="1">#REF!</definedName>
    <definedName name="BLPH347" hidden="1">#REF!</definedName>
    <definedName name="BLPH348" hidden="1">#REF!</definedName>
    <definedName name="BLPH349" hidden="1">#REF!</definedName>
    <definedName name="BLPH35" hidden="1">#REF!</definedName>
    <definedName name="BLPH350" hidden="1">#REF!</definedName>
    <definedName name="BLPH351" hidden="1">#REF!</definedName>
    <definedName name="BLPH352" hidden="1">#REF!</definedName>
    <definedName name="BLPH353" hidden="1">#REF!</definedName>
    <definedName name="BLPH354" hidden="1">#REF!</definedName>
    <definedName name="BLPH355" hidden="1">#REF!</definedName>
    <definedName name="BLPH356" hidden="1">#REF!</definedName>
    <definedName name="BLPH357" hidden="1">#REF!</definedName>
    <definedName name="BLPH358" hidden="1">#REF!</definedName>
    <definedName name="BLPH359"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Carbon_price_tCO2e_2023_2024_prices" comment="Carbon prices from 2023 to 2085 in 2023/2024 prices">'CBA Fixed Data'!$E$41:$BO$41</definedName>
    <definedName name="CBA_Option_Sheets_List" comment="List of all of the option sheets for CBAs created dynamically.">_xlfn.ANCHORARRAY(Lists!$A$5)</definedName>
    <definedName name="CHP_Gas_losses_GBP_per_MWh">'CBA Fixed Data'!$B$23</definedName>
    <definedName name="CI_GBP_per_interruption">'CBA Fixed Data'!$B$20</definedName>
    <definedName name="CML_GBP_per_minute_lost">'CBA Fixed Data'!$B$21</definedName>
    <definedName name="Cost_per_Fatality_mGBP">'CBA Fixed Data'!$B$24</definedName>
    <definedName name="Cost_per_litre_oil_GBP_per_litre">'CBA Fixed Data'!$B$19</definedName>
    <definedName name="Cost_per_Non_Fatal__Major_injury_mGBP">'CBA Fixed Data'!$B$25</definedName>
    <definedName name="CPIH_conversion_factor_from_FY_to_2023_2024" comment="CPIH conversion factors to convert £ from given FY to £ in FY24.">'CBA Fixed Data'!$B$33:$Q$33</definedName>
    <definedName name="Cwvu.CapersView." hidden="1">#REF!</definedName>
    <definedName name="Cwvu.Japan_Capers_Ed_Pub." hidden="1">#REF!</definedName>
    <definedName name="Data_Confidence_Rating_Options">Lists!$C$5:$C$8</definedName>
    <definedName name="Discount_rate_for_safety_greater_than_30_years">'CBA Fixed Data'!$B$16</definedName>
    <definedName name="Discount_rate_for_safety_less_than_30_years" comment="Discount rate for safety less than or equal to 30 years ">'CBA Fixed Data'!$B$15</definedName>
    <definedName name="Discount_Rate_greater_than_30_years">'CBA Fixed Data'!$B$14</definedName>
    <definedName name="Discount_Rate_less_than_equal_30_years">'CBA Fixed Data'!$B$13</definedName>
    <definedName name="Electrical_losses_GBP_per_MWh">'CBA Fixed Data'!$B$18</definedName>
    <definedName name="Electricity_GHG_conversion_factor_tonnes_CO2_per_MWh" comment="tCO2e per MWh of electricity produced in 2023/24 prices from 2023 to 2085.">'CBA Fixed Data'!$E$39:$BO$39</definedName>
    <definedName name="Electricity_GHG_factor_tonnes_per_MWh">'CBA Fixed Data'!$F$39:$BB$39</definedName>
    <definedName name="Emissions_scopes">Lists!$G$5:$G$7</definedName>
    <definedName name="Enviro_chart_direct_emissions">OFFSET(Enviro_chart_years,0,3)</definedName>
    <definedName name="Enviro_chart_electrical_losses">OFFSET(Enviro_chart_years,0,1)</definedName>
    <definedName name="Enviro_chart_emissions_from_electrical_losses">OFFSET(Enviro_chart_years,0,2)</definedName>
    <definedName name="Enviro_chart_indirect_emissions">OFFSET(Enviro_chart_years,0,4)</definedName>
    <definedName name="Enviro_chart_labels">OFFSET(Calculations!$I$300,0,0,1,COUNTA(Calculations!$I$300:$AA$300))</definedName>
    <definedName name="Enviro_chart_oil_leakage">OFFSET(Enviro_chart_years,0,9)</definedName>
    <definedName name="Enviro_chart_other_01">OFFSET(Enviro_chart_years,0,10)</definedName>
    <definedName name="Enviro_chart_other_02">OFFSET(Enviro_chart_years,0,11)</definedName>
    <definedName name="Enviro_chart_other_03">OFFSET(Enviro_chart_years,0,12)</definedName>
    <definedName name="Enviro_chart_other_04">OFFSET(Enviro_chart_years,0,13)</definedName>
    <definedName name="Enviro_chart_other_05">OFFSET(Enviro_chart_years,0,14)</definedName>
    <definedName name="Enviro_chart_other_06">OFFSET(Enviro_chart_years,0,15)</definedName>
    <definedName name="Enviro_chart_other_07">OFFSET(Enviro_chart_years,0,16)</definedName>
    <definedName name="Enviro_chart_other_08">OFFSET(Enviro_chart_years,0,17)</definedName>
    <definedName name="Enviro_chart_other_09">OFFSET(Enviro_chart_years,0,18)</definedName>
    <definedName name="Enviro_chart_other_10">OFFSET(Enviro_chart_years,0,19)</definedName>
    <definedName name="Enviro_chart_other_gas_leakage_01">OFFSET(Enviro_chart_years,0,6)</definedName>
    <definedName name="Enviro_chart_other_gas_leakage_02">OFFSET(Enviro_chart_years,0,7)</definedName>
    <definedName name="Enviro_chart_other_gas_leakage_03">OFFSET(Enviro_chart_years,0,8)</definedName>
    <definedName name="Enviro_chart_shrinkage">OFFSET(Enviro_chart_years,0,5)</definedName>
    <definedName name="Enviro_chart_years">OFFSET(Calculations!$H$301,,,COUNTIF(Calculations!$H$301:$H$1048576, "&lt;&gt;"))</definedName>
    <definedName name="f" localSheetId="6" hidden="1">{"'PRODUCTIONCOST SHEET'!$B$3:$G$48"}</definedName>
    <definedName name="f" localSheetId="3" hidden="1">{"'PRODUCTIONCOST SHEET'!$B$3:$G$48"}</definedName>
    <definedName name="f" localSheetId="8" hidden="1">{"'PRODUCTIONCOST SHEET'!$B$3:$G$48"}</definedName>
    <definedName name="f" localSheetId="4" hidden="1">{"'PRODUCTIONCOST SHEET'!$B$3:$G$48"}</definedName>
    <definedName name="f" localSheetId="9" hidden="1">{"'PRODUCTIONCOST SHEET'!$B$3:$G$48"}</definedName>
    <definedName name="f" localSheetId="7" hidden="1">{"'PRODUCTIONCOST SHEET'!$B$3:$G$48"}</definedName>
    <definedName name="f" localSheetId="1" hidden="1">{"'PRODUCTIONCOST SHEET'!$B$3:$G$48"}</definedName>
    <definedName name="f" localSheetId="5" hidden="1">{"'PRODUCTIONCOST SHEET'!$B$3:$G$48"}</definedName>
    <definedName name="f" hidden="1">{"'PRODUCTIONCOST SHEET'!$B$3:$G$48"}</definedName>
    <definedName name="ff" localSheetId="6" hidden="1">{#N/A,#N/A,FALSE,"PRJCTED MNTHLY QTY's"}</definedName>
    <definedName name="ff" localSheetId="3" hidden="1">{#N/A,#N/A,FALSE,"PRJCTED MNTHLY QTY's"}</definedName>
    <definedName name="ff" localSheetId="8" hidden="1">{#N/A,#N/A,FALSE,"PRJCTED MNTHLY QTY's"}</definedName>
    <definedName name="ff" localSheetId="4" hidden="1">{#N/A,#N/A,FALSE,"PRJCTED MNTHLY QTY's"}</definedName>
    <definedName name="ff" localSheetId="9" hidden="1">{#N/A,#N/A,FALSE,"PRJCTED MNTHLY QTY's"}</definedName>
    <definedName name="ff" localSheetId="7" hidden="1">{#N/A,#N/A,FALSE,"PRJCTED MNTHLY QTY's"}</definedName>
    <definedName name="ff" localSheetId="1" hidden="1">{#N/A,#N/A,FALSE,"PRJCTED MNTHLY QTY's"}</definedName>
    <definedName name="ff" localSheetId="5" hidden="1">{#N/A,#N/A,FALSE,"PRJCTED MNTHLY QTY's"}</definedName>
    <definedName name="ff" hidden="1">{#N/A,#N/A,FALSE,"PRJCTED MNTHLY QTY's"}</definedName>
    <definedName name="fffff" localSheetId="6" hidden="1">{#N/A,#N/A,FALSE,"PRJCTED QTRLY QTY's"}</definedName>
    <definedName name="fffff" localSheetId="3" hidden="1">{#N/A,#N/A,FALSE,"PRJCTED QTRLY QTY's"}</definedName>
    <definedName name="fffff" localSheetId="8" hidden="1">{#N/A,#N/A,FALSE,"PRJCTED QTRLY QTY's"}</definedName>
    <definedName name="fffff" localSheetId="4" hidden="1">{#N/A,#N/A,FALSE,"PRJCTED QTRLY QTY's"}</definedName>
    <definedName name="fffff" localSheetId="9" hidden="1">{#N/A,#N/A,FALSE,"PRJCTED QTRLY QTY's"}</definedName>
    <definedName name="fffff" localSheetId="7" hidden="1">{#N/A,#N/A,FALSE,"PRJCTED QTRLY QTY's"}</definedName>
    <definedName name="fffff" localSheetId="1" hidden="1">{#N/A,#N/A,FALSE,"PRJCTED QTRLY QTY's"}</definedName>
    <definedName name="fffff" localSheetId="5" hidden="1">{#N/A,#N/A,FALSE,"PRJCTED QTRLY QTY's"}</definedName>
    <definedName name="fffff" hidden="1">{#N/A,#N/A,FALSE,"PRJCTED QTRLY QTY's"}</definedName>
    <definedName name="Final_year_of_inputs_incl._depreciation" comment="The final year for which costs/benefits are recorded including those which are spread throughout an asset's lifetime through depreciation.">Calculations!$D$13</definedName>
    <definedName name="Forecast_end_date" localSheetId="11">Calculations!$D$9</definedName>
    <definedName name="gjk" localSheetId="6" hidden="1">{#N/A,#N/A,FALSE,"DI 2 YEAR MASTER SCHEDULE"}</definedName>
    <definedName name="gjk" localSheetId="3" hidden="1">{#N/A,#N/A,FALSE,"DI 2 YEAR MASTER SCHEDULE"}</definedName>
    <definedName name="gjk" localSheetId="8" hidden="1">{#N/A,#N/A,FALSE,"DI 2 YEAR MASTER SCHEDULE"}</definedName>
    <definedName name="gjk" localSheetId="4" hidden="1">{#N/A,#N/A,FALSE,"DI 2 YEAR MASTER SCHEDULE"}</definedName>
    <definedName name="gjk" localSheetId="9" hidden="1">{#N/A,#N/A,FALSE,"DI 2 YEAR MASTER SCHEDULE"}</definedName>
    <definedName name="gjk" localSheetId="7" hidden="1">{#N/A,#N/A,FALSE,"DI 2 YEAR MASTER SCHEDULE"}</definedName>
    <definedName name="gjk" localSheetId="1" hidden="1">{#N/A,#N/A,FALSE,"DI 2 YEAR MASTER SCHEDULE"}</definedName>
    <definedName name="gjk" localSheetId="5" hidden="1">{#N/A,#N/A,FALSE,"DI 2 YEAR MASTER SCHEDULE"}</definedName>
    <definedName name="gjk" hidden="1">{#N/A,#N/A,FALSE,"DI 2 YEAR MASTER SCHEDULE"}</definedName>
    <definedName name="gwge" hidden="1">#REF!</definedName>
    <definedName name="hh" localSheetId="6"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3"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8"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4"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9"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7"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1"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localSheetId="6" hidden="1">{"'PRODUCTIONCOST SHEET'!$B$3:$G$48"}</definedName>
    <definedName name="HTML_Control" localSheetId="3" hidden="1">{"'PRODUCTIONCOST SHEET'!$B$3:$G$48"}</definedName>
    <definedName name="HTML_Control" localSheetId="8" hidden="1">{"'PRODUCTIONCOST SHEET'!$B$3:$G$48"}</definedName>
    <definedName name="HTML_Control" localSheetId="4" hidden="1">{"'PRODUCTIONCOST SHEET'!$B$3:$G$48"}</definedName>
    <definedName name="HTML_Control" localSheetId="9" hidden="1">{"'PRODUCTIONCOST SHEET'!$B$3:$G$48"}</definedName>
    <definedName name="HTML_Control" localSheetId="7" hidden="1">{"'PRODUCTIONCOST SHEET'!$B$3:$G$48"}</definedName>
    <definedName name="HTML_Control" localSheetId="1" hidden="1">{"'PRODUCTIONCOST SHEET'!$B$3:$G$48"}</definedName>
    <definedName name="HTML_Control" localSheetId="5" hidden="1">{"'PRODUCTIONCOST SHEET'!$B$3:$G$48"}</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nvestmentClass" localSheetId="3">'CBA Fixed Data'!$E$36:$E$233</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"06/22/2018 13:52:39"</definedName>
    <definedName name="IQ_QTD" hidden="1">750000</definedName>
    <definedName name="IQ_TODAY" hidden="1">0</definedName>
    <definedName name="IQ_YTDMONTH" hidden="1">130000</definedName>
    <definedName name="khkjk" localSheetId="6" hidden="1">{"staff",#N/A,FALSE,"Current Month"}</definedName>
    <definedName name="khkjk" localSheetId="3" hidden="1">{"staff",#N/A,FALSE,"Current Month"}</definedName>
    <definedName name="khkjk" localSheetId="8" hidden="1">{"staff",#N/A,FALSE,"Current Month"}</definedName>
    <definedName name="khkjk" localSheetId="4" hidden="1">{"staff",#N/A,FALSE,"Current Month"}</definedName>
    <definedName name="khkjk" localSheetId="9" hidden="1">{"staff",#N/A,FALSE,"Current Month"}</definedName>
    <definedName name="khkjk" localSheetId="7" hidden="1">{"staff",#N/A,FALSE,"Current Month"}</definedName>
    <definedName name="khkjk" localSheetId="1" hidden="1">{"staff",#N/A,FALSE,"Current Month"}</definedName>
    <definedName name="khkjk" localSheetId="5" hidden="1">{"staff",#N/A,FALSE,"Current Month"}</definedName>
    <definedName name="khkjk" hidden="1">{"staff",#N/A,FALSE,"Current Month"}</definedName>
    <definedName name="l" localSheetId="6" hidden="1">{#N/A,#N/A,FALSE,"DI 2 YEAR MASTER SCHEDULE"}</definedName>
    <definedName name="l" localSheetId="3" hidden="1">{#N/A,#N/A,FALSE,"DI 2 YEAR MASTER SCHEDULE"}</definedName>
    <definedName name="l" localSheetId="8" hidden="1">{#N/A,#N/A,FALSE,"DI 2 YEAR MASTER SCHEDULE"}</definedName>
    <definedName name="l" localSheetId="4" hidden="1">{#N/A,#N/A,FALSE,"DI 2 YEAR MASTER SCHEDULE"}</definedName>
    <definedName name="l" localSheetId="9" hidden="1">{#N/A,#N/A,FALSE,"DI 2 YEAR MASTER SCHEDULE"}</definedName>
    <definedName name="l" localSheetId="7" hidden="1">{#N/A,#N/A,FALSE,"DI 2 YEAR MASTER SCHEDULE"}</definedName>
    <definedName name="l" localSheetId="1" hidden="1">{#N/A,#N/A,FALSE,"DI 2 YEAR MASTER SCHEDULE"}</definedName>
    <definedName name="l" localSheetId="5" hidden="1">{#N/A,#N/A,FALSE,"DI 2 YEAR MASTER SCHEDULE"}</definedName>
    <definedName name="l" hidden="1">{#N/A,#N/A,FALSE,"DI 2 YEAR MASTER SCHEDULE"}</definedName>
    <definedName name="ListOffset" hidden="1">1</definedName>
    <definedName name="lkl" localSheetId="6" hidden="1">{#N/A,#N/A,FALSE,"DI 2 YEAR MASTER SCHEDULE"}</definedName>
    <definedName name="lkl" localSheetId="3" hidden="1">{#N/A,#N/A,FALSE,"DI 2 YEAR MASTER SCHEDULE"}</definedName>
    <definedName name="lkl" localSheetId="8" hidden="1">{#N/A,#N/A,FALSE,"DI 2 YEAR MASTER SCHEDULE"}</definedName>
    <definedName name="lkl" localSheetId="4" hidden="1">{#N/A,#N/A,FALSE,"DI 2 YEAR MASTER SCHEDULE"}</definedName>
    <definedName name="lkl" localSheetId="9" hidden="1">{#N/A,#N/A,FALSE,"DI 2 YEAR MASTER SCHEDULE"}</definedName>
    <definedName name="lkl" localSheetId="7" hidden="1">{#N/A,#N/A,FALSE,"DI 2 YEAR MASTER SCHEDULE"}</definedName>
    <definedName name="lkl" localSheetId="1" hidden="1">{#N/A,#N/A,FALSE,"DI 2 YEAR MASTER SCHEDULE"}</definedName>
    <definedName name="lkl" localSheetId="5" hidden="1">{#N/A,#N/A,FALSE,"DI 2 YEAR MASTER SCHEDULE"}</definedName>
    <definedName name="lkl" hidden="1">{#N/A,#N/A,FALSE,"DI 2 YEAR MASTER SCHEDULE"}</definedName>
    <definedName name="Millions_to_thousands_conversion">Calculations!$F$10</definedName>
    <definedName name="mm" localSheetId="6"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3"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8"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4"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9"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7"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1"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localSheetId="6"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3"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8"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4"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9"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7"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1"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nn" localSheetId="6" hidden="1">{#N/A,#N/A,FALSE,"PRJCTED QTRLY $'s"}</definedName>
    <definedName name="nn" localSheetId="3" hidden="1">{#N/A,#N/A,FALSE,"PRJCTED QTRLY $'s"}</definedName>
    <definedName name="nn" localSheetId="8" hidden="1">{#N/A,#N/A,FALSE,"PRJCTED QTRLY $'s"}</definedName>
    <definedName name="nn" localSheetId="4" hidden="1">{#N/A,#N/A,FALSE,"PRJCTED QTRLY $'s"}</definedName>
    <definedName name="nn" localSheetId="9" hidden="1">{#N/A,#N/A,FALSE,"PRJCTED QTRLY $'s"}</definedName>
    <definedName name="nn" localSheetId="7" hidden="1">{#N/A,#N/A,FALSE,"PRJCTED QTRLY $'s"}</definedName>
    <definedName name="nn" localSheetId="1" hidden="1">{#N/A,#N/A,FALSE,"PRJCTED QTRLY $'s"}</definedName>
    <definedName name="nn" localSheetId="5" hidden="1">{#N/A,#N/A,FALSE,"PRJCTED QTRLY $'s"}</definedName>
    <definedName name="nn" hidden="1">{#N/A,#N/A,FALSE,"PRJCTED QTRLY $'s"}</definedName>
    <definedName name="odd" localSheetId="6" hidden="1">{"staff",#N/A,FALSE,"Current Month"}</definedName>
    <definedName name="odd" localSheetId="3" hidden="1">{"staff",#N/A,FALSE,"Current Month"}</definedName>
    <definedName name="odd" localSheetId="8" hidden="1">{"staff",#N/A,FALSE,"Current Month"}</definedName>
    <definedName name="odd" localSheetId="4" hidden="1">{"staff",#N/A,FALSE,"Current Month"}</definedName>
    <definedName name="odd" localSheetId="9" hidden="1">{"staff",#N/A,FALSE,"Current Month"}</definedName>
    <definedName name="odd" localSheetId="7" hidden="1">{"staff",#N/A,FALSE,"Current Month"}</definedName>
    <definedName name="odd" localSheetId="1" hidden="1">{"staff",#N/A,FALSE,"Current Month"}</definedName>
    <definedName name="odd" localSheetId="5" hidden="1">{"staff",#N/A,FALSE,"Current Month"}</definedName>
    <definedName name="odd" hidden="1">{"staff",#N/A,FALSE,"Current Month"}</definedName>
    <definedName name="Pal_Workbook_GUID" hidden="1">"LJ9YVKRJVQ1A1KNUG7XIT5A9"</definedName>
    <definedName name="Project_cost_types">Lists!$E$5:$E$7</definedName>
    <definedName name="qs" localSheetId="6" hidden="1">{#N/A,#N/A,FALSE,"PRJCTED MNTHLY QTY's"}</definedName>
    <definedName name="qs" localSheetId="3" hidden="1">{#N/A,#N/A,FALSE,"PRJCTED MNTHLY QTY's"}</definedName>
    <definedName name="qs" localSheetId="8" hidden="1">{#N/A,#N/A,FALSE,"PRJCTED MNTHLY QTY's"}</definedName>
    <definedName name="qs" localSheetId="4" hidden="1">{#N/A,#N/A,FALSE,"PRJCTED MNTHLY QTY's"}</definedName>
    <definedName name="qs" localSheetId="9" hidden="1">{#N/A,#N/A,FALSE,"PRJCTED MNTHLY QTY's"}</definedName>
    <definedName name="qs" localSheetId="7" hidden="1">{#N/A,#N/A,FALSE,"PRJCTED MNTHLY QTY's"}</definedName>
    <definedName name="qs" localSheetId="1" hidden="1">{#N/A,#N/A,FALSE,"PRJCTED MNTHLY QTY's"}</definedName>
    <definedName name="qs" localSheetId="5" hidden="1">{#N/A,#N/A,FALSE,"PRJCTED MNTHLY QTY's"}</definedName>
    <definedName name="qs" hidden="1">{#N/A,#N/A,FALSE,"PRJCTED MNTHLY QTY's"}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IsOutput" hidden="1">FALSE</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wvu.CapersView." hidden="1">#REF!</definedName>
    <definedName name="Rwvu.Japan_Capers_Ed_Pub."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ocietal_chart_customer_interruptions">OFFSET(Societal_chart_years,0,1)</definedName>
    <definedName name="Societal_chart_customer_minutes_lost">OFFSET(Societal_chart_years,0,2)</definedName>
    <definedName name="Societal_chart_fatality">OFFSET(Societal_chart_years,0,3)</definedName>
    <definedName name="Societal_chart_major_injury">OFFSET(Societal_chart_years,0,4)</definedName>
    <definedName name="Societal_chart_other_01">OFFSET(Societal_chart_years,0,5)</definedName>
    <definedName name="Societal_chart_other_02">OFFSET(Societal_chart_years,0,6)</definedName>
    <definedName name="Societal_chart_other_03">OFFSET(Societal_chart_years,0,7)</definedName>
    <definedName name="Societal_chart_other_04">OFFSET(Societal_chart_years,0,8)</definedName>
    <definedName name="Societal_chart_other_05">OFFSET(Societal_chart_years,0,9)</definedName>
    <definedName name="Societal_chart_other_06">OFFSET(Societal_chart_years,0,10)</definedName>
    <definedName name="Societal_chart_other_07">OFFSET(Societal_chart_years,0,11)</definedName>
    <definedName name="Societal_chart_other_08">OFFSET(Societal_chart_years,0,12)</definedName>
    <definedName name="Societal_chart_other_09">OFFSET(Societal_chart_years,0,13)</definedName>
    <definedName name="Societal_chart_other_10">OFFSET(Societal_chart_years,0,14)</definedName>
    <definedName name="Societal_chart_years">OFFSET(Calculations!$AD$301,,,COUNTIF(Calculations!$AD$301:$AD$1048576, "&lt;&gt;"))</definedName>
    <definedName name="Swvu.CapersView." hidden="1">#REF!</definedName>
    <definedName name="Swvu.Japan_Capers_Ed_Pub." hidden="1">#REF!</definedName>
    <definedName name="Swvu.KJP_CC." hidden="1">#REF!</definedName>
    <definedName name="Template_end_year">Calculations!$D$12</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u" localSheetId="6" hidden="1">{#VALUE!,#N/A,FALSE,0}</definedName>
    <definedName name="u" localSheetId="3" hidden="1">{#VALUE!,#N/A,FALSE,0}</definedName>
    <definedName name="u" localSheetId="8" hidden="1">{#VALUE!,#N/A,FALSE,0}</definedName>
    <definedName name="u" localSheetId="4" hidden="1">{#VALUE!,#N/A,FALSE,0}</definedName>
    <definedName name="u" localSheetId="9" hidden="1">{#VALUE!,#N/A,FALSE,0}</definedName>
    <definedName name="u" localSheetId="7" hidden="1">{#VALUE!,#N/A,FALSE,0}</definedName>
    <definedName name="u" localSheetId="1" hidden="1">{#VALUE!,#N/A,FALSE,0}</definedName>
    <definedName name="u" localSheetId="5" hidden="1">{#VALUE!,#N/A,FALSE,0}</definedName>
    <definedName name="u" hidden="1">{#VALUE!,#N/A,FALSE,0}</definedName>
    <definedName name="UAG" localSheetId="6" hidden="1">{#N/A,#N/A,FALSE,"DI 2 YEAR MASTER SCHEDULE"}</definedName>
    <definedName name="UAG" localSheetId="3" hidden="1">{#N/A,#N/A,FALSE,"DI 2 YEAR MASTER SCHEDULE"}</definedName>
    <definedName name="UAG" localSheetId="8" hidden="1">{#N/A,#N/A,FALSE,"DI 2 YEAR MASTER SCHEDULE"}</definedName>
    <definedName name="UAG" localSheetId="4" hidden="1">{#N/A,#N/A,FALSE,"DI 2 YEAR MASTER SCHEDULE"}</definedName>
    <definedName name="UAG" localSheetId="9" hidden="1">{#N/A,#N/A,FALSE,"DI 2 YEAR MASTER SCHEDULE"}</definedName>
    <definedName name="UAG" localSheetId="7" hidden="1">{#N/A,#N/A,FALSE,"DI 2 YEAR MASTER SCHEDULE"}</definedName>
    <definedName name="UAG" localSheetId="1" hidden="1">{#N/A,#N/A,FALSE,"DI 2 YEAR MASTER SCHEDULE"}</definedName>
    <definedName name="UAG" localSheetId="5" hidden="1">{#N/A,#N/A,FALSE,"DI 2 YEAR MASTER SCHEDULE"}</definedName>
    <definedName name="UAG" hidden="1">{#N/A,#N/A,FALSE,"DI 2 YEAR MASTER SCHEDULE"}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v" localSheetId="6" hidden="1">{"Japan_Capers_Ed_Pub",#N/A,FALSE,"DI 2 YEAR MASTER SCHEDULE"}</definedName>
    <definedName name="v" localSheetId="3" hidden="1">{"Japan_Capers_Ed_Pub",#N/A,FALSE,"DI 2 YEAR MASTER SCHEDULE"}</definedName>
    <definedName name="v" localSheetId="8" hidden="1">{"Japan_Capers_Ed_Pub",#N/A,FALSE,"DI 2 YEAR MASTER SCHEDULE"}</definedName>
    <definedName name="v" localSheetId="4" hidden="1">{"Japan_Capers_Ed_Pub",#N/A,FALSE,"DI 2 YEAR MASTER SCHEDULE"}</definedName>
    <definedName name="v" localSheetId="9" hidden="1">{"Japan_Capers_Ed_Pub",#N/A,FALSE,"DI 2 YEAR MASTER SCHEDULE"}</definedName>
    <definedName name="v" localSheetId="7" hidden="1">{"Japan_Capers_Ed_Pub",#N/A,FALSE,"DI 2 YEAR MASTER SCHEDULE"}</definedName>
    <definedName name="v" localSheetId="1" hidden="1">{"Japan_Capers_Ed_Pub",#N/A,FALSE,"DI 2 YEAR MASTER SCHEDULE"}</definedName>
    <definedName name="v" localSheetId="5" hidden="1">{"Japan_Capers_Ed_Pub",#N/A,FALSE,"DI 2 YEAR MASTER SCHEDULE"}</definedName>
    <definedName name="v" hidden="1">{"Japan_Capers_Ed_Pub",#N/A,FALSE,"DI 2 YEAR MASTER SCHEDULE"}</definedName>
    <definedName name="Value_of_lost_load_GBP">'CBA Fixed Data'!$B$22</definedName>
    <definedName name="WACC" comment="Weighted average cost of capital (WACC) to be used throughout workbook.">'CBA Options summary'!$B$7</definedName>
    <definedName name="wrn.CapersPlotter." localSheetId="6" hidden="1">{#N/A,#N/A,FALSE,"DI 2 YEAR MASTER SCHEDULE"}</definedName>
    <definedName name="wrn.CapersPlotter." localSheetId="3" hidden="1">{#N/A,#N/A,FALSE,"DI 2 YEAR MASTER SCHEDULE"}</definedName>
    <definedName name="wrn.CapersPlotter." localSheetId="8" hidden="1">{#N/A,#N/A,FALSE,"DI 2 YEAR MASTER SCHEDULE"}</definedName>
    <definedName name="wrn.CapersPlotter." localSheetId="4" hidden="1">{#N/A,#N/A,FALSE,"DI 2 YEAR MASTER SCHEDULE"}</definedName>
    <definedName name="wrn.CapersPlotter." localSheetId="9" hidden="1">{#N/A,#N/A,FALSE,"DI 2 YEAR MASTER SCHEDULE"}</definedName>
    <definedName name="wrn.CapersPlotter." localSheetId="7" hidden="1">{#N/A,#N/A,FALSE,"DI 2 YEAR MASTER SCHEDULE"}</definedName>
    <definedName name="wrn.CapersPlotter." localSheetId="1" hidden="1">{#N/A,#N/A,FALSE,"DI 2 YEAR MASTER SCHEDULE"}</definedName>
    <definedName name="wrn.CapersPlotter." localSheetId="5" hidden="1">{#N/A,#N/A,FALSE,"DI 2 YEAR MASTER SCHEDULE"}</definedName>
    <definedName name="wrn.CapersPlotter." hidden="1">{#N/A,#N/A,FALSE,"DI 2 YEAR MASTER SCHEDULE"}</definedName>
    <definedName name="wrn.Edutainment._.Priority._.List." localSheetId="6" hidden="1">{#N/A,#N/A,FALSE,"DI 2 YEAR MASTER SCHEDULE"}</definedName>
    <definedName name="wrn.Edutainment._.Priority._.List." localSheetId="3" hidden="1">{#N/A,#N/A,FALSE,"DI 2 YEAR MASTER SCHEDULE"}</definedName>
    <definedName name="wrn.Edutainment._.Priority._.List." localSheetId="8" hidden="1">{#N/A,#N/A,FALSE,"DI 2 YEAR MASTER SCHEDULE"}</definedName>
    <definedName name="wrn.Edutainment._.Priority._.List." localSheetId="4" hidden="1">{#N/A,#N/A,FALSE,"DI 2 YEAR MASTER SCHEDULE"}</definedName>
    <definedName name="wrn.Edutainment._.Priority._.List." localSheetId="9" hidden="1">{#N/A,#N/A,FALSE,"DI 2 YEAR MASTER SCHEDULE"}</definedName>
    <definedName name="wrn.Edutainment._.Priority._.List." localSheetId="7" hidden="1">{#N/A,#N/A,FALSE,"DI 2 YEAR MASTER SCHEDULE"}</definedName>
    <definedName name="wrn.Edutainment._.Priority._.List." localSheetId="1" hidden="1">{#N/A,#N/A,FALSE,"DI 2 YEAR MASTER SCHEDULE"}</definedName>
    <definedName name="wrn.Edutainment._.Priority._.List." localSheetId="5" hidden="1">{#N/A,#N/A,FALSE,"DI 2 YEAR MASTER SCHEDULE"}</definedName>
    <definedName name="wrn.Edutainment._.Priority._.List." hidden="1">{#N/A,#N/A,FALSE,"DI 2 YEAR MASTER SCHEDULE"}</definedName>
    <definedName name="wrn.Japan_Capers_Ed._.Pub." localSheetId="6" hidden="1">{"Japan_Capers_Ed_Pub",#N/A,FALSE,"DI 2 YEAR MASTER SCHEDULE"}</definedName>
    <definedName name="wrn.Japan_Capers_Ed._.Pub." localSheetId="3" hidden="1">{"Japan_Capers_Ed_Pub",#N/A,FALSE,"DI 2 YEAR MASTER SCHEDULE"}</definedName>
    <definedName name="wrn.Japan_Capers_Ed._.Pub." localSheetId="8" hidden="1">{"Japan_Capers_Ed_Pub",#N/A,FALSE,"DI 2 YEAR MASTER SCHEDULE"}</definedName>
    <definedName name="wrn.Japan_Capers_Ed._.Pub." localSheetId="4" hidden="1">{"Japan_Capers_Ed_Pub",#N/A,FALSE,"DI 2 YEAR MASTER SCHEDULE"}</definedName>
    <definedName name="wrn.Japan_Capers_Ed._.Pub." localSheetId="9" hidden="1">{"Japan_Capers_Ed_Pub",#N/A,FALSE,"DI 2 YEAR MASTER SCHEDULE"}</definedName>
    <definedName name="wrn.Japan_Capers_Ed._.Pub." localSheetId="7" hidden="1">{"Japan_Capers_Ed_Pub",#N/A,FALSE,"DI 2 YEAR MASTER SCHEDULE"}</definedName>
    <definedName name="wrn.Japan_Capers_Ed._.Pub." localSheetId="1" hidden="1">{"Japan_Capers_Ed_Pub",#N/A,FALSE,"DI 2 YEAR MASTER SCHEDULE"}</definedName>
    <definedName name="wrn.Japan_Capers_Ed._.Pub." localSheetId="5" hidden="1">{"Japan_Capers_Ed_Pub",#N/A,FALSE,"DI 2 YEAR MASTER SCHEDULE"}</definedName>
    <definedName name="wrn.Japan_Capers_Ed._.Pub." hidden="1">{"Japan_Capers_Ed_Pub",#N/A,FALSE,"DI 2 YEAR MASTER SCHEDULE"}</definedName>
    <definedName name="wrn.Mat." localSheetId="6" hidden="1">{"staff",#N/A,FALSE,"Current Month"}</definedName>
    <definedName name="wrn.Mat." localSheetId="3" hidden="1">{"staff",#N/A,FALSE,"Current Month"}</definedName>
    <definedName name="wrn.Mat." localSheetId="8" hidden="1">{"staff",#N/A,FALSE,"Current Month"}</definedName>
    <definedName name="wrn.Mat." localSheetId="4" hidden="1">{"staff",#N/A,FALSE,"Current Month"}</definedName>
    <definedName name="wrn.Mat." localSheetId="9" hidden="1">{"staff",#N/A,FALSE,"Current Month"}</definedName>
    <definedName name="wrn.Mat." localSheetId="7" hidden="1">{"staff",#N/A,FALSE,"Current Month"}</definedName>
    <definedName name="wrn.Mat." localSheetId="1" hidden="1">{"staff",#N/A,FALSE,"Current Month"}</definedName>
    <definedName name="wrn.Mat." localSheetId="5" hidden="1">{"staff",#N/A,FALSE,"Current Month"}</definedName>
    <definedName name="wrn.Mat." hidden="1">{"staff",#N/A,FALSE,"Current Month"}</definedName>
    <definedName name="wrn.Priority._.list." localSheetId="6" hidden="1">{#N/A,#N/A,FALSE,"DI 2 YEAR MASTER SCHEDULE"}</definedName>
    <definedName name="wrn.Priority._.list." localSheetId="3" hidden="1">{#N/A,#N/A,FALSE,"DI 2 YEAR MASTER SCHEDULE"}</definedName>
    <definedName name="wrn.Priority._.list." localSheetId="8" hidden="1">{#N/A,#N/A,FALSE,"DI 2 YEAR MASTER SCHEDULE"}</definedName>
    <definedName name="wrn.Priority._.list." localSheetId="4" hidden="1">{#N/A,#N/A,FALSE,"DI 2 YEAR MASTER SCHEDULE"}</definedName>
    <definedName name="wrn.Priority._.list." localSheetId="9" hidden="1">{#N/A,#N/A,FALSE,"DI 2 YEAR MASTER SCHEDULE"}</definedName>
    <definedName name="wrn.Priority._.list." localSheetId="7" hidden="1">{#N/A,#N/A,FALSE,"DI 2 YEAR MASTER SCHEDULE"}</definedName>
    <definedName name="wrn.Priority._.list." localSheetId="1" hidden="1">{#N/A,#N/A,FALSE,"DI 2 YEAR MASTER SCHEDULE"}</definedName>
    <definedName name="wrn.Priority._.list." localSheetId="5" hidden="1">{#N/A,#N/A,FALSE,"DI 2 YEAR MASTER SCHEDULE"}</definedName>
    <definedName name="wrn.Priority._.list." hidden="1">{#N/A,#N/A,FALSE,"DI 2 YEAR MASTER SCHEDULE"}</definedName>
    <definedName name="wrn.Prjcted._.Mnthly._.Qtys." localSheetId="6" hidden="1">{#N/A,#N/A,FALSE,"PRJCTED MNTHLY QTY's"}</definedName>
    <definedName name="wrn.Prjcted._.Mnthly._.Qtys." localSheetId="3" hidden="1">{#N/A,#N/A,FALSE,"PRJCTED MNTHLY QTY's"}</definedName>
    <definedName name="wrn.Prjcted._.Mnthly._.Qtys." localSheetId="8" hidden="1">{#N/A,#N/A,FALSE,"PRJCTED MNTHLY QTY's"}</definedName>
    <definedName name="wrn.Prjcted._.Mnthly._.Qtys." localSheetId="4" hidden="1">{#N/A,#N/A,FALSE,"PRJCTED MNTHLY QTY's"}</definedName>
    <definedName name="wrn.Prjcted._.Mnthly._.Qtys." localSheetId="9" hidden="1">{#N/A,#N/A,FALSE,"PRJCTED MNTHLY QTY's"}</definedName>
    <definedName name="wrn.Prjcted._.Mnthly._.Qtys." localSheetId="7" hidden="1">{#N/A,#N/A,FALSE,"PRJCTED MNTHLY QTY's"}</definedName>
    <definedName name="wrn.Prjcted._.Mnthly._.Qtys." localSheetId="1" hidden="1">{#N/A,#N/A,FALSE,"PRJCTED MNTHLY QTY's"}</definedName>
    <definedName name="wrn.Prjcted._.Mnthly._.Qtys." localSheetId="5" hidden="1">{#N/A,#N/A,FALSE,"PRJCTED MNTHLY QTY's"}</definedName>
    <definedName name="wrn.Prjcted._.Mnthly._.Qtys." hidden="1">{#N/A,#N/A,FALSE,"PRJCTED MNTHLY QTY's"}</definedName>
    <definedName name="wrn.Prjcted._.Qtrly._.Dollars." localSheetId="6" hidden="1">{#N/A,#N/A,FALSE,"PRJCTED QTRLY $'s"}</definedName>
    <definedName name="wrn.Prjcted._.Qtrly._.Dollars." localSheetId="3" hidden="1">{#N/A,#N/A,FALSE,"PRJCTED QTRLY $'s"}</definedName>
    <definedName name="wrn.Prjcted._.Qtrly._.Dollars." localSheetId="8" hidden="1">{#N/A,#N/A,FALSE,"PRJCTED QTRLY $'s"}</definedName>
    <definedName name="wrn.Prjcted._.Qtrly._.Dollars." localSheetId="4" hidden="1">{#N/A,#N/A,FALSE,"PRJCTED QTRLY $'s"}</definedName>
    <definedName name="wrn.Prjcted._.Qtrly._.Dollars." localSheetId="9" hidden="1">{#N/A,#N/A,FALSE,"PRJCTED QTRLY $'s"}</definedName>
    <definedName name="wrn.Prjcted._.Qtrly._.Dollars." localSheetId="7" hidden="1">{#N/A,#N/A,FALSE,"PRJCTED QTRLY $'s"}</definedName>
    <definedName name="wrn.Prjcted._.Qtrly._.Dollars." localSheetId="1" hidden="1">{#N/A,#N/A,FALSE,"PRJCTED QTRLY $'s"}</definedName>
    <definedName name="wrn.Prjcted._.Qtrly._.Dollars." localSheetId="5" hidden="1">{#N/A,#N/A,FALSE,"PRJCTED QTRLY $'s"}</definedName>
    <definedName name="wrn.Prjcted._.Qtrly._.Dollars." hidden="1">{#N/A,#N/A,FALSE,"PRJCTED QTRLY $'s"}</definedName>
    <definedName name="wrn.Prjcted._.Qtrly._.Qtys." localSheetId="6" hidden="1">{#N/A,#N/A,FALSE,"PRJCTED QTRLY QTY's"}</definedName>
    <definedName name="wrn.Prjcted._.Qtrly._.Qtys." localSheetId="3" hidden="1">{#N/A,#N/A,FALSE,"PRJCTED QTRLY QTY's"}</definedName>
    <definedName name="wrn.Prjcted._.Qtrly._.Qtys." localSheetId="8" hidden="1">{#N/A,#N/A,FALSE,"PRJCTED QTRLY QTY's"}</definedName>
    <definedName name="wrn.Prjcted._.Qtrly._.Qtys." localSheetId="4" hidden="1">{#N/A,#N/A,FALSE,"PRJCTED QTRLY QTY's"}</definedName>
    <definedName name="wrn.Prjcted._.Qtrly._.Qtys." localSheetId="9" hidden="1">{#N/A,#N/A,FALSE,"PRJCTED QTRLY QTY's"}</definedName>
    <definedName name="wrn.Prjcted._.Qtrly._.Qtys." localSheetId="7" hidden="1">{#N/A,#N/A,FALSE,"PRJCTED QTRLY QTY's"}</definedName>
    <definedName name="wrn.Prjcted._.Qtrly._.Qtys." localSheetId="1" hidden="1">{#N/A,#N/A,FALSE,"PRJCTED QTRLY QTY's"}</definedName>
    <definedName name="wrn.Prjcted._.Qtrly._.Qtys." localSheetId="5" hidden="1">{#N/A,#N/A,FALSE,"PRJCTED QTRLY QTY's"}</definedName>
    <definedName name="wrn.Prjcted._.Qtrly._.Qtys." hidden="1">{#N/A,#N/A,FALSE,"PRJCTED QTRLY QTY's"}</definedName>
    <definedName name="wvu.CapersView." localSheetId="6"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3"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8"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4"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9"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7"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1"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localSheetId="6"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3"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8"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4"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9"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7"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1"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localSheetId="6"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3"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8"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4"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9"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7"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1"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localSheetId="6" hidden="1">{#N/A,#N/A,FALSE,"DI 2 YEAR MASTER SCHEDULE"}</definedName>
    <definedName name="x" localSheetId="3" hidden="1">{#N/A,#N/A,FALSE,"DI 2 YEAR MASTER SCHEDULE"}</definedName>
    <definedName name="x" localSheetId="8" hidden="1">{#N/A,#N/A,FALSE,"DI 2 YEAR MASTER SCHEDULE"}</definedName>
    <definedName name="x" localSheetId="4" hidden="1">{#N/A,#N/A,FALSE,"DI 2 YEAR MASTER SCHEDULE"}</definedName>
    <definedName name="x" localSheetId="9" hidden="1">{#N/A,#N/A,FALSE,"DI 2 YEAR MASTER SCHEDULE"}</definedName>
    <definedName name="x" localSheetId="7" hidden="1">{#N/A,#N/A,FALSE,"DI 2 YEAR MASTER SCHEDULE"}</definedName>
    <definedName name="x" localSheetId="1" hidden="1">{#N/A,#N/A,FALSE,"DI 2 YEAR MASTER SCHEDULE"}</definedName>
    <definedName name="x" localSheetId="5" hidden="1">{#N/A,#N/A,FALSE,"DI 2 YEAR MASTER SCHEDULE"}</definedName>
    <definedName name="x" hidden="1">{#N/A,#N/A,FALSE,"DI 2 YEAR MASTER SCHEDULE"}</definedName>
    <definedName name="y" localSheetId="6"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3"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8"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4"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9"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7"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1"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ears_for_prices_and_factors" comment="Years which correspond to ranges named for carbon prices and factors">'CBA Fixed Data'!$E$37:$BO$37</definedName>
    <definedName name="z" localSheetId="6" hidden="1">{#N/A,#N/A,FALSE,"DI 2 YEAR MASTER SCHEDULE"}</definedName>
    <definedName name="z" localSheetId="3" hidden="1">{#N/A,#N/A,FALSE,"DI 2 YEAR MASTER SCHEDULE"}</definedName>
    <definedName name="z" localSheetId="8" hidden="1">{#N/A,#N/A,FALSE,"DI 2 YEAR MASTER SCHEDULE"}</definedName>
    <definedName name="z" localSheetId="4" hidden="1">{#N/A,#N/A,FALSE,"DI 2 YEAR MASTER SCHEDULE"}</definedName>
    <definedName name="z" localSheetId="9" hidden="1">{#N/A,#N/A,FALSE,"DI 2 YEAR MASTER SCHEDULE"}</definedName>
    <definedName name="z" localSheetId="7" hidden="1">{#N/A,#N/A,FALSE,"DI 2 YEAR MASTER SCHEDULE"}</definedName>
    <definedName name="z" localSheetId="1" hidden="1">{#N/A,#N/A,FALSE,"DI 2 YEAR MASTER SCHEDULE"}</definedName>
    <definedName name="z" localSheetId="5" hidden="1">{#N/A,#N/A,FALSE,"DI 2 YEAR MASTER SCHEDULE"}</definedName>
    <definedName name="z" hidden="1">{#N/A,#N/A,FALSE,"DI 2 YEAR MASTER SCHEDULE"}</definedName>
    <definedName name="Z_9A428CE1_B4D9_11D0_A8AA_0000C071AEE7_.wvu.Cols" hidden="1">#REF!,#REF!</definedName>
    <definedName name="Z_9A428CE1_B4D9_11D0_A8AA_0000C071AEE7_.wvu.PrintArea"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75" i="30" l="1"/>
  <c r="O75" i="30"/>
  <c r="P75" i="30"/>
  <c r="Q75" i="30"/>
  <c r="R75" i="30"/>
  <c r="S75" i="30"/>
  <c r="T75" i="30"/>
  <c r="U75" i="30"/>
  <c r="V75" i="30"/>
  <c r="W75" i="30"/>
  <c r="X75" i="30"/>
  <c r="Y75" i="30"/>
  <c r="Z75" i="30"/>
  <c r="AA75" i="30"/>
  <c r="AB75" i="30"/>
  <c r="AC75" i="30"/>
  <c r="AD75" i="30"/>
  <c r="AE75" i="30"/>
  <c r="AF75" i="30"/>
  <c r="AG75" i="30"/>
  <c r="AH75" i="30"/>
  <c r="AI75" i="30"/>
  <c r="AJ75" i="30"/>
  <c r="AK75" i="30"/>
  <c r="AL75" i="30"/>
  <c r="AM75" i="30"/>
  <c r="AN75" i="30"/>
  <c r="AO75" i="30"/>
  <c r="AP75" i="30"/>
  <c r="AQ75" i="30"/>
  <c r="AR75" i="30"/>
  <c r="AS75" i="30"/>
  <c r="AT75" i="30"/>
  <c r="AU75" i="30"/>
  <c r="AV75" i="30"/>
  <c r="AW75" i="30"/>
  <c r="AX75" i="30"/>
  <c r="AY75" i="30"/>
  <c r="AZ75" i="30"/>
  <c r="BA75" i="30"/>
  <c r="BB75" i="30"/>
  <c r="BC75" i="30"/>
  <c r="BD75" i="30"/>
  <c r="BE75" i="30"/>
  <c r="BF75" i="30"/>
  <c r="BG75" i="30"/>
  <c r="BH75" i="30"/>
  <c r="BI75" i="30"/>
  <c r="BJ75" i="30"/>
  <c r="BK75" i="30"/>
  <c r="BL75" i="30"/>
  <c r="M75" i="30"/>
  <c r="C31" i="24" l="1"/>
  <c r="G12" i="23" s="1"/>
  <c r="H12" i="23" s="1"/>
  <c r="I12" i="23" s="1"/>
  <c r="J12" i="23" s="1"/>
  <c r="K12" i="23" s="1"/>
  <c r="L12" i="23" s="1"/>
  <c r="M12" i="23" s="1"/>
  <c r="N12" i="23" s="1"/>
  <c r="O12" i="23" s="1"/>
  <c r="P12" i="23" s="1"/>
  <c r="Q12" i="23" s="1"/>
  <c r="R12" i="23" s="1"/>
  <c r="S12" i="23" s="1"/>
  <c r="T12" i="23" s="1"/>
  <c r="U12" i="23" s="1"/>
  <c r="V12" i="23" s="1"/>
  <c r="W12" i="23" s="1"/>
  <c r="X12" i="23" s="1"/>
  <c r="Y12" i="23" s="1"/>
  <c r="Z12" i="23" s="1"/>
  <c r="AA12" i="23" s="1"/>
  <c r="AB12" i="23" s="1"/>
  <c r="AC12" i="23" s="1"/>
  <c r="AD12" i="23" s="1"/>
  <c r="AE12" i="23" s="1"/>
  <c r="AF12" i="23" s="1"/>
  <c r="AG12" i="23" s="1"/>
  <c r="AH12" i="23" s="1"/>
  <c r="AI12" i="23" s="1"/>
  <c r="AJ12" i="23" s="1"/>
  <c r="AK12" i="23" s="1"/>
  <c r="AL12" i="23" s="1"/>
  <c r="AM12" i="23" s="1"/>
  <c r="AN12" i="23" s="1"/>
  <c r="AO12" i="23" s="1"/>
  <c r="AP12" i="23" s="1"/>
  <c r="AQ12" i="23" s="1"/>
  <c r="AR12" i="23" s="1"/>
  <c r="AS12" i="23" s="1"/>
  <c r="AT12" i="23" s="1"/>
  <c r="AU12" i="23" s="1"/>
  <c r="AV12" i="23" s="1"/>
  <c r="AW12" i="23" s="1"/>
  <c r="AX12" i="23" s="1"/>
  <c r="AY12" i="23" s="1"/>
  <c r="AZ12" i="23" s="1"/>
  <c r="BA12" i="23" s="1"/>
  <c r="BB12" i="23" s="1"/>
  <c r="BC12" i="23" s="1"/>
  <c r="BD12" i="23" s="1"/>
  <c r="BE12" i="23" s="1"/>
  <c r="BF12" i="23" s="1"/>
  <c r="BG12" i="23" s="1"/>
  <c r="BH12" i="23" s="1"/>
  <c r="BI12" i="23" s="1"/>
  <c r="BJ12" i="23" s="1"/>
  <c r="BK12" i="23" s="1"/>
  <c r="I20" i="30" l="1"/>
  <c r="J20" i="30"/>
  <c r="K20" i="30"/>
  <c r="L20" i="30"/>
  <c r="H20" i="30"/>
  <c r="BM54" i="23" a="1"/>
  <c r="BM54" i="23" s="1"/>
  <c r="BN54" i="23" a="1"/>
  <c r="BN54" i="23" s="1"/>
  <c r="BM55" i="23" a="1"/>
  <c r="BM55" i="23" s="1"/>
  <c r="BN55" i="23" a="1"/>
  <c r="BN55" i="23"/>
  <c r="BM56" i="23" a="1"/>
  <c r="BM56" i="23" s="1"/>
  <c r="BN56" i="23" a="1"/>
  <c r="BN56" i="23" s="1"/>
  <c r="BM57" i="23" a="1"/>
  <c r="BM57" i="23" s="1"/>
  <c r="BN57" i="23" a="1"/>
  <c r="BN57" i="23"/>
  <c r="BM58" i="23" a="1"/>
  <c r="BM58" i="23" s="1"/>
  <c r="BN58" i="23" a="1"/>
  <c r="BN58" i="23" s="1"/>
  <c r="BM59" i="23" a="1"/>
  <c r="BM59" i="23" s="1"/>
  <c r="BN59" i="23" a="1"/>
  <c r="BN59" i="23"/>
  <c r="BM60" i="23" a="1"/>
  <c r="BM60" i="23" s="1"/>
  <c r="BN60" i="23" a="1"/>
  <c r="BN60" i="23" s="1"/>
  <c r="BM61" i="23" a="1"/>
  <c r="BM61" i="23" s="1"/>
  <c r="BN61" i="23" a="1"/>
  <c r="BN61" i="23"/>
  <c r="BM62" i="23" a="1"/>
  <c r="BM62" i="23" s="1"/>
  <c r="BN62" i="23" a="1"/>
  <c r="BN62" i="23" s="1"/>
  <c r="BM63" i="23" a="1"/>
  <c r="BM63" i="23" s="1"/>
  <c r="BN63" i="23" a="1"/>
  <c r="BN63" i="23"/>
  <c r="BM64" i="23" a="1"/>
  <c r="BM64" i="23" s="1"/>
  <c r="BN64" i="23" a="1"/>
  <c r="BN64" i="23" s="1"/>
  <c r="BM65" i="23" a="1"/>
  <c r="BM65" i="23" s="1"/>
  <c r="BN65" i="23" a="1"/>
  <c r="BN65" i="23"/>
  <c r="BM66" i="23" a="1"/>
  <c r="BM66" i="23" s="1"/>
  <c r="BN66" i="23" a="1"/>
  <c r="BN66" i="23" s="1"/>
  <c r="BM67" i="23" a="1"/>
  <c r="BM67" i="23" s="1"/>
  <c r="BN67" i="23" a="1"/>
  <c r="BN67" i="23"/>
  <c r="BM68" i="23" a="1"/>
  <c r="BM68" i="23" s="1"/>
  <c r="BN68" i="23" a="1"/>
  <c r="BN68" i="23" s="1"/>
  <c r="BM69" i="23" a="1"/>
  <c r="BM69" i="23" s="1"/>
  <c r="BN69" i="23" a="1"/>
  <c r="BN69" i="23"/>
  <c r="BM70" i="23" a="1"/>
  <c r="BM70" i="23" s="1"/>
  <c r="BN70" i="23" a="1"/>
  <c r="BN70" i="23" s="1"/>
  <c r="BM71" i="23" a="1"/>
  <c r="BM71" i="23" s="1"/>
  <c r="BN71" i="23" a="1"/>
  <c r="BN71" i="23"/>
  <c r="BM72" i="23" a="1"/>
  <c r="BM72" i="23" s="1"/>
  <c r="BN72" i="23" a="1"/>
  <c r="BN72" i="23" s="1"/>
  <c r="BM43" i="23" a="1"/>
  <c r="BM43" i="23" s="1"/>
  <c r="BN43" i="23" a="1"/>
  <c r="BN43" i="23"/>
  <c r="BM44" i="23" a="1"/>
  <c r="BM44" i="23" s="1"/>
  <c r="BN44" i="23" a="1"/>
  <c r="BN44" i="23"/>
  <c r="BM45" i="23" a="1"/>
  <c r="BM45" i="23" s="1"/>
  <c r="BN45" i="23" a="1"/>
  <c r="BN45" i="23" s="1"/>
  <c r="BM46" i="23" a="1"/>
  <c r="BM46" i="23" s="1"/>
  <c r="BN46" i="23" a="1"/>
  <c r="BN46" i="23"/>
  <c r="BM47" i="23" a="1"/>
  <c r="BM47" i="23" s="1"/>
  <c r="BN47" i="23" a="1"/>
  <c r="BN47" i="23" s="1"/>
  <c r="BM48" i="23" a="1"/>
  <c r="BM48" i="23" s="1"/>
  <c r="BN48" i="23" a="1"/>
  <c r="BN48" i="23"/>
  <c r="BM49" i="23" a="1"/>
  <c r="BM49" i="23" s="1"/>
  <c r="BN49" i="23" a="1"/>
  <c r="BN49" i="23" s="1"/>
  <c r="BM50" i="23" a="1"/>
  <c r="BM50" i="23" s="1"/>
  <c r="BN50" i="23" a="1"/>
  <c r="BN50" i="23"/>
  <c r="BM51" i="23" a="1"/>
  <c r="BM51" i="23" s="1"/>
  <c r="BN51" i="23" a="1"/>
  <c r="BN51" i="23" s="1"/>
  <c r="BM52" i="23" a="1"/>
  <c r="BM52" i="23" s="1"/>
  <c r="BN52" i="23" a="1"/>
  <c r="BN52" i="23"/>
  <c r="BM53" i="23" a="1"/>
  <c r="BM53" i="23" s="1"/>
  <c r="BN53" i="23" a="1"/>
  <c r="BN53" i="23" s="1"/>
  <c r="BM13" i="23" a="1"/>
  <c r="BM13" i="23" s="1"/>
  <c r="BN13" i="23" a="1"/>
  <c r="BN13" i="23" s="1"/>
  <c r="BM14" i="23" a="1"/>
  <c r="BM14" i="23"/>
  <c r="BN14" i="23" a="1"/>
  <c r="BN14" i="23"/>
  <c r="BM15" i="23" a="1"/>
  <c r="BM15" i="23" s="1"/>
  <c r="BN15" i="23" a="1"/>
  <c r="BN15" i="23" s="1"/>
  <c r="BM16" i="23" a="1"/>
  <c r="BM16" i="23"/>
  <c r="BN16" i="23" a="1"/>
  <c r="BN16" i="23"/>
  <c r="BM17" i="23" a="1"/>
  <c r="BM17" i="23" s="1"/>
  <c r="BN17" i="23" a="1"/>
  <c r="BN17" i="23" s="1"/>
  <c r="BM18" i="23" a="1"/>
  <c r="BM18" i="23"/>
  <c r="BN18" i="23" a="1"/>
  <c r="BN18" i="23"/>
  <c r="BM19" i="23" a="1"/>
  <c r="BM19" i="23" s="1"/>
  <c r="BN19" i="23" a="1"/>
  <c r="BN19" i="23" s="1"/>
  <c r="BM20" i="23" a="1"/>
  <c r="BM20" i="23"/>
  <c r="BN20" i="23" a="1"/>
  <c r="BN20" i="23"/>
  <c r="BM21" i="23" a="1"/>
  <c r="BM21" i="23" s="1"/>
  <c r="BN21" i="23" a="1"/>
  <c r="BN21" i="23" s="1"/>
  <c r="BM22" i="23" a="1"/>
  <c r="BM22" i="23"/>
  <c r="BN22" i="23" a="1"/>
  <c r="BN22" i="23"/>
  <c r="BM23" i="23" a="1"/>
  <c r="BM23" i="23" s="1"/>
  <c r="BN23" i="23" a="1"/>
  <c r="BN23" i="23" s="1"/>
  <c r="BM24" i="23" a="1"/>
  <c r="BM24" i="23"/>
  <c r="BN24" i="23" a="1"/>
  <c r="BN24" i="23"/>
  <c r="BM25" i="23" a="1"/>
  <c r="BM25" i="23" s="1"/>
  <c r="BN25" i="23" a="1"/>
  <c r="BN25" i="23" s="1"/>
  <c r="BM26" i="23" a="1"/>
  <c r="BM26" i="23"/>
  <c r="BN26" i="23" a="1"/>
  <c r="BN26" i="23"/>
  <c r="BM27" i="23" a="1"/>
  <c r="BM27" i="23" s="1"/>
  <c r="BN27" i="23" a="1"/>
  <c r="BN27" i="23" s="1"/>
  <c r="BM28" i="23" a="1"/>
  <c r="BM28" i="23"/>
  <c r="BN28" i="23" a="1"/>
  <c r="BN28" i="23"/>
  <c r="BM29" i="23" a="1"/>
  <c r="BM29" i="23" s="1"/>
  <c r="BN29" i="23" a="1"/>
  <c r="BN29" i="23" s="1"/>
  <c r="BM30" i="23" a="1"/>
  <c r="BM30" i="23"/>
  <c r="BN30" i="23" a="1"/>
  <c r="BN30" i="23"/>
  <c r="BM31" i="23" a="1"/>
  <c r="BM31" i="23" s="1"/>
  <c r="BN31" i="23" a="1"/>
  <c r="BN31" i="23" s="1"/>
  <c r="BM32" i="23" a="1"/>
  <c r="BM32" i="23"/>
  <c r="BN32" i="23" a="1"/>
  <c r="BN32" i="23"/>
  <c r="BM33" i="23" a="1"/>
  <c r="BM33" i="23" s="1"/>
  <c r="BN33" i="23" a="1"/>
  <c r="BN33" i="23" s="1"/>
  <c r="B253" i="30"/>
  <c r="C253" i="30"/>
  <c r="D253" i="30"/>
  <c r="E253" i="30"/>
  <c r="F253" i="30"/>
  <c r="B254" i="30"/>
  <c r="C254" i="30"/>
  <c r="D254" i="30"/>
  <c r="E254" i="30"/>
  <c r="F254" i="30"/>
  <c r="B255" i="30"/>
  <c r="C255" i="30"/>
  <c r="D255" i="30"/>
  <c r="E255" i="30"/>
  <c r="F255" i="30"/>
  <c r="B256" i="30"/>
  <c r="C256" i="30"/>
  <c r="D256" i="30"/>
  <c r="E256" i="30"/>
  <c r="F256" i="30"/>
  <c r="B257" i="30"/>
  <c r="C257" i="30"/>
  <c r="D257" i="30"/>
  <c r="E257" i="30"/>
  <c r="F257" i="30"/>
  <c r="B258" i="30"/>
  <c r="C258" i="30"/>
  <c r="D258" i="30"/>
  <c r="E258" i="30"/>
  <c r="F258" i="30"/>
  <c r="B259" i="30"/>
  <c r="C259" i="30"/>
  <c r="D259" i="30"/>
  <c r="E259" i="30"/>
  <c r="F259" i="30"/>
  <c r="B260" i="30"/>
  <c r="C260" i="30"/>
  <c r="D260" i="30"/>
  <c r="E260" i="30"/>
  <c r="F260" i="30"/>
  <c r="B261" i="30"/>
  <c r="C261" i="30"/>
  <c r="D261" i="30"/>
  <c r="E261" i="30"/>
  <c r="F261" i="30"/>
  <c r="B262" i="30"/>
  <c r="C262" i="30"/>
  <c r="D262" i="30"/>
  <c r="E262" i="30"/>
  <c r="F262" i="30"/>
  <c r="B263" i="30"/>
  <c r="C263" i="30"/>
  <c r="D263" i="30"/>
  <c r="E263" i="30"/>
  <c r="F263" i="30"/>
  <c r="B264" i="30"/>
  <c r="C264" i="30"/>
  <c r="D264" i="30"/>
  <c r="E264" i="30"/>
  <c r="F264" i="30"/>
  <c r="B265" i="30"/>
  <c r="C265" i="30"/>
  <c r="D265" i="30"/>
  <c r="E265" i="30"/>
  <c r="F265" i="30"/>
  <c r="F252" i="30"/>
  <c r="E252" i="30"/>
  <c r="D252" i="30"/>
  <c r="C252" i="30"/>
  <c r="B252" i="30"/>
  <c r="H126" i="23"/>
  <c r="I126" i="23"/>
  <c r="J126" i="23"/>
  <c r="K126" i="23"/>
  <c r="L126" i="23"/>
  <c r="M126" i="23"/>
  <c r="N126" i="23"/>
  <c r="O126" i="23"/>
  <c r="P126" i="23"/>
  <c r="Q126" i="23"/>
  <c r="R126" i="23"/>
  <c r="S126" i="23"/>
  <c r="T126" i="23"/>
  <c r="U126" i="23"/>
  <c r="V126" i="23"/>
  <c r="W126" i="23"/>
  <c r="X126" i="23"/>
  <c r="Y126" i="23"/>
  <c r="Z126" i="23"/>
  <c r="AA126" i="23"/>
  <c r="AB126" i="23"/>
  <c r="AC126" i="23"/>
  <c r="AD126" i="23"/>
  <c r="AE126" i="23"/>
  <c r="AF126" i="23"/>
  <c r="AG126" i="23"/>
  <c r="AH126" i="23"/>
  <c r="AI126" i="23"/>
  <c r="AJ126" i="23"/>
  <c r="AK126" i="23"/>
  <c r="AL126" i="23"/>
  <c r="AM126" i="23"/>
  <c r="AN126" i="23"/>
  <c r="AO126" i="23"/>
  <c r="AP126" i="23"/>
  <c r="AQ126" i="23"/>
  <c r="AR126" i="23"/>
  <c r="AS126" i="23"/>
  <c r="AT126" i="23"/>
  <c r="AU126" i="23"/>
  <c r="AV126" i="23"/>
  <c r="AW126" i="23"/>
  <c r="AX126" i="23"/>
  <c r="AY126" i="23"/>
  <c r="AZ126" i="23"/>
  <c r="BA126" i="23"/>
  <c r="BB126" i="23"/>
  <c r="BC126" i="23"/>
  <c r="BD126" i="23"/>
  <c r="BE126" i="23"/>
  <c r="BF126" i="23"/>
  <c r="BG126" i="23"/>
  <c r="BH126" i="23"/>
  <c r="BI126" i="23"/>
  <c r="BJ126" i="23"/>
  <c r="BK126" i="23"/>
  <c r="H127" i="23"/>
  <c r="I127" i="23"/>
  <c r="J127" i="23"/>
  <c r="K127" i="23"/>
  <c r="L127" i="23"/>
  <c r="M127" i="23"/>
  <c r="N127" i="23"/>
  <c r="O127" i="23"/>
  <c r="P127" i="23"/>
  <c r="Q127" i="23"/>
  <c r="R127" i="23"/>
  <c r="S127" i="23"/>
  <c r="T127" i="23"/>
  <c r="U127" i="23"/>
  <c r="V127" i="23"/>
  <c r="W127" i="23"/>
  <c r="X127" i="23"/>
  <c r="Y127" i="23"/>
  <c r="Z127" i="23"/>
  <c r="AA127" i="23"/>
  <c r="AB127" i="23"/>
  <c r="AC127" i="23"/>
  <c r="AD127" i="23"/>
  <c r="AE127" i="23"/>
  <c r="AF127" i="23"/>
  <c r="AG127" i="23"/>
  <c r="AH127" i="23"/>
  <c r="AI127" i="23"/>
  <c r="AJ127" i="23"/>
  <c r="AK127" i="23"/>
  <c r="AL127" i="23"/>
  <c r="AM127" i="23"/>
  <c r="AN127" i="23"/>
  <c r="AO127" i="23"/>
  <c r="AP127" i="23"/>
  <c r="AQ127" i="23"/>
  <c r="AR127" i="23"/>
  <c r="AS127" i="23"/>
  <c r="AT127" i="23"/>
  <c r="AU127" i="23"/>
  <c r="AV127" i="23"/>
  <c r="AW127" i="23"/>
  <c r="AX127" i="23"/>
  <c r="AY127" i="23"/>
  <c r="AZ127" i="23"/>
  <c r="BA127" i="23"/>
  <c r="BB127" i="23"/>
  <c r="BC127" i="23"/>
  <c r="BD127" i="23"/>
  <c r="BE127" i="23"/>
  <c r="BF127" i="23"/>
  <c r="BG127" i="23"/>
  <c r="BH127" i="23"/>
  <c r="BI127" i="23"/>
  <c r="BJ127" i="23"/>
  <c r="BK127" i="23"/>
  <c r="H128" i="23"/>
  <c r="I128" i="23"/>
  <c r="J128" i="23"/>
  <c r="K128" i="23"/>
  <c r="L128" i="23"/>
  <c r="M128" i="23"/>
  <c r="N128" i="23"/>
  <c r="O128" i="23"/>
  <c r="P128" i="23"/>
  <c r="Q128" i="23"/>
  <c r="R128" i="23"/>
  <c r="S128" i="23"/>
  <c r="T128" i="23"/>
  <c r="U128" i="23"/>
  <c r="V128" i="23"/>
  <c r="W128" i="23"/>
  <c r="X128" i="23"/>
  <c r="Y128" i="23"/>
  <c r="Z128" i="23"/>
  <c r="AA128" i="23"/>
  <c r="AB128" i="23"/>
  <c r="AC128" i="23"/>
  <c r="AD128" i="23"/>
  <c r="AE128" i="23"/>
  <c r="AF128" i="23"/>
  <c r="AG128" i="23"/>
  <c r="AH128" i="23"/>
  <c r="AI128" i="23"/>
  <c r="AJ128" i="23"/>
  <c r="AK128" i="23"/>
  <c r="AL128" i="23"/>
  <c r="AM128" i="23"/>
  <c r="AN128" i="23"/>
  <c r="AO128" i="23"/>
  <c r="AP128" i="23"/>
  <c r="AQ128" i="23"/>
  <c r="AR128" i="23"/>
  <c r="AS128" i="23"/>
  <c r="AT128" i="23"/>
  <c r="AU128" i="23"/>
  <c r="AV128" i="23"/>
  <c r="AW128" i="23"/>
  <c r="AX128" i="23"/>
  <c r="AY128" i="23"/>
  <c r="AZ128" i="23"/>
  <c r="BA128" i="23"/>
  <c r="BB128" i="23"/>
  <c r="BC128" i="23"/>
  <c r="BD128" i="23"/>
  <c r="BE128" i="23"/>
  <c r="BF128" i="23"/>
  <c r="BG128" i="23"/>
  <c r="BH128" i="23"/>
  <c r="BI128" i="23"/>
  <c r="BJ128" i="23"/>
  <c r="BK128" i="23"/>
  <c r="H129" i="23"/>
  <c r="I129" i="23"/>
  <c r="J129" i="23"/>
  <c r="K129" i="23"/>
  <c r="L129" i="23"/>
  <c r="M129" i="23"/>
  <c r="N129" i="23"/>
  <c r="O129" i="23"/>
  <c r="P129" i="23"/>
  <c r="Q129" i="23"/>
  <c r="R129" i="23"/>
  <c r="S129" i="23"/>
  <c r="T129" i="23"/>
  <c r="U129" i="23"/>
  <c r="V129" i="23"/>
  <c r="W129" i="23"/>
  <c r="X129" i="23"/>
  <c r="Y129" i="23"/>
  <c r="Z129" i="23"/>
  <c r="AA129" i="23"/>
  <c r="AB129" i="23"/>
  <c r="AC129" i="23"/>
  <c r="AD129" i="23"/>
  <c r="AE129" i="23"/>
  <c r="AF129" i="23"/>
  <c r="AG129" i="23"/>
  <c r="AH129" i="23"/>
  <c r="AI129" i="23"/>
  <c r="AJ129" i="23"/>
  <c r="AK129" i="23"/>
  <c r="AL129" i="23"/>
  <c r="AM129" i="23"/>
  <c r="AN129" i="23"/>
  <c r="AO129" i="23"/>
  <c r="AP129" i="23"/>
  <c r="AQ129" i="23"/>
  <c r="AR129" i="23"/>
  <c r="AS129" i="23"/>
  <c r="AT129" i="23"/>
  <c r="AU129" i="23"/>
  <c r="AV129" i="23"/>
  <c r="AW129" i="23"/>
  <c r="AX129" i="23"/>
  <c r="AY129" i="23"/>
  <c r="AZ129" i="23"/>
  <c r="BA129" i="23"/>
  <c r="BB129" i="23"/>
  <c r="BC129" i="23"/>
  <c r="BD129" i="23"/>
  <c r="BE129" i="23"/>
  <c r="BF129" i="23"/>
  <c r="BG129" i="23"/>
  <c r="BH129" i="23"/>
  <c r="BI129" i="23"/>
  <c r="BJ129" i="23"/>
  <c r="BK129" i="23"/>
  <c r="H130" i="23"/>
  <c r="I130" i="23"/>
  <c r="J130" i="23"/>
  <c r="K130" i="23"/>
  <c r="L130" i="23"/>
  <c r="M130" i="23"/>
  <c r="N130" i="23"/>
  <c r="O130" i="23"/>
  <c r="P130" i="23"/>
  <c r="Q130" i="23"/>
  <c r="R130" i="23"/>
  <c r="S130" i="23"/>
  <c r="T130" i="23"/>
  <c r="U130" i="23"/>
  <c r="V130" i="23"/>
  <c r="W130" i="23"/>
  <c r="X130" i="23"/>
  <c r="Y130" i="23"/>
  <c r="Z130" i="23"/>
  <c r="AA130" i="23"/>
  <c r="AB130" i="23"/>
  <c r="AC130" i="23"/>
  <c r="AD130" i="23"/>
  <c r="AE130" i="23"/>
  <c r="AF130" i="23"/>
  <c r="AG130" i="23"/>
  <c r="AH130" i="23"/>
  <c r="AI130" i="23"/>
  <c r="AJ130" i="23"/>
  <c r="AK130" i="23"/>
  <c r="AL130" i="23"/>
  <c r="AM130" i="23"/>
  <c r="AN130" i="23"/>
  <c r="AO130" i="23"/>
  <c r="AP130" i="23"/>
  <c r="AQ130" i="23"/>
  <c r="AR130" i="23"/>
  <c r="AS130" i="23"/>
  <c r="AT130" i="23"/>
  <c r="AU130" i="23"/>
  <c r="AV130" i="23"/>
  <c r="AW130" i="23"/>
  <c r="AX130" i="23"/>
  <c r="AY130" i="23"/>
  <c r="AZ130" i="23"/>
  <c r="BA130" i="23"/>
  <c r="BB130" i="23"/>
  <c r="BC130" i="23"/>
  <c r="BD130" i="23"/>
  <c r="BE130" i="23"/>
  <c r="BF130" i="23"/>
  <c r="BG130" i="23"/>
  <c r="BH130" i="23"/>
  <c r="BI130" i="23"/>
  <c r="BJ130" i="23"/>
  <c r="BK130" i="23"/>
  <c r="H131" i="23"/>
  <c r="I131" i="23"/>
  <c r="J131" i="23"/>
  <c r="K131" i="23"/>
  <c r="L131" i="23"/>
  <c r="M131" i="23"/>
  <c r="N131" i="23"/>
  <c r="O131" i="23"/>
  <c r="P131" i="23"/>
  <c r="Q131" i="23"/>
  <c r="R131" i="23"/>
  <c r="S131" i="23"/>
  <c r="T131" i="23"/>
  <c r="U131" i="23"/>
  <c r="V131" i="23"/>
  <c r="W131" i="23"/>
  <c r="X131" i="23"/>
  <c r="Y131" i="23"/>
  <c r="Z131" i="23"/>
  <c r="AA131" i="23"/>
  <c r="AB131" i="23"/>
  <c r="AC131" i="23"/>
  <c r="AD131" i="23"/>
  <c r="AE131" i="23"/>
  <c r="AF131" i="23"/>
  <c r="AG131" i="23"/>
  <c r="AH131" i="23"/>
  <c r="AI131" i="23"/>
  <c r="AJ131" i="23"/>
  <c r="AK131" i="23"/>
  <c r="AL131" i="23"/>
  <c r="AM131" i="23"/>
  <c r="AN131" i="23"/>
  <c r="AO131" i="23"/>
  <c r="AP131" i="23"/>
  <c r="AQ131" i="23"/>
  <c r="AR131" i="23"/>
  <c r="AS131" i="23"/>
  <c r="AT131" i="23"/>
  <c r="AU131" i="23"/>
  <c r="AV131" i="23"/>
  <c r="AW131" i="23"/>
  <c r="AX131" i="23"/>
  <c r="AY131" i="23"/>
  <c r="AZ131" i="23"/>
  <c r="BA131" i="23"/>
  <c r="BB131" i="23"/>
  <c r="BC131" i="23"/>
  <c r="BD131" i="23"/>
  <c r="BE131" i="23"/>
  <c r="BF131" i="23"/>
  <c r="BG131" i="23"/>
  <c r="BH131" i="23"/>
  <c r="BI131" i="23"/>
  <c r="BJ131" i="23"/>
  <c r="BK131" i="23"/>
  <c r="H132" i="23"/>
  <c r="I132" i="23"/>
  <c r="J132" i="23"/>
  <c r="K132" i="23"/>
  <c r="L132" i="23"/>
  <c r="M132" i="23"/>
  <c r="N132" i="23"/>
  <c r="O132" i="23"/>
  <c r="P132" i="23"/>
  <c r="Q132" i="23"/>
  <c r="R132" i="23"/>
  <c r="S132" i="23"/>
  <c r="T132" i="23"/>
  <c r="U132" i="23"/>
  <c r="V132" i="23"/>
  <c r="W132" i="23"/>
  <c r="X132" i="23"/>
  <c r="Y132" i="23"/>
  <c r="Z132" i="23"/>
  <c r="AA132" i="23"/>
  <c r="AB132" i="23"/>
  <c r="AC132" i="23"/>
  <c r="AD132" i="23"/>
  <c r="AE132" i="23"/>
  <c r="AF132" i="23"/>
  <c r="AG132" i="23"/>
  <c r="AH132" i="23"/>
  <c r="AI132" i="23"/>
  <c r="AJ132" i="23"/>
  <c r="AK132" i="23"/>
  <c r="AL132" i="23"/>
  <c r="AM132" i="23"/>
  <c r="AN132" i="23"/>
  <c r="AO132" i="23"/>
  <c r="AP132" i="23"/>
  <c r="AQ132" i="23"/>
  <c r="AR132" i="23"/>
  <c r="AS132" i="23"/>
  <c r="AT132" i="23"/>
  <c r="AU132" i="23"/>
  <c r="AV132" i="23"/>
  <c r="AW132" i="23"/>
  <c r="AX132" i="23"/>
  <c r="AY132" i="23"/>
  <c r="AZ132" i="23"/>
  <c r="BA132" i="23"/>
  <c r="BB132" i="23"/>
  <c r="BC132" i="23"/>
  <c r="BD132" i="23"/>
  <c r="BE132" i="23"/>
  <c r="BF132" i="23"/>
  <c r="BG132" i="23"/>
  <c r="BH132" i="23"/>
  <c r="BI132" i="23"/>
  <c r="BJ132" i="23"/>
  <c r="BK132" i="23"/>
  <c r="H133" i="23"/>
  <c r="I133" i="23"/>
  <c r="J133" i="23"/>
  <c r="K133" i="23"/>
  <c r="L133" i="23"/>
  <c r="M133" i="23"/>
  <c r="N133" i="23"/>
  <c r="O133" i="23"/>
  <c r="P133" i="23"/>
  <c r="Q133" i="23"/>
  <c r="R133" i="23"/>
  <c r="S133" i="23"/>
  <c r="T133" i="23"/>
  <c r="U133" i="23"/>
  <c r="V133" i="23"/>
  <c r="W133" i="23"/>
  <c r="X133" i="23"/>
  <c r="Y133" i="23"/>
  <c r="Z133" i="23"/>
  <c r="AA133" i="23"/>
  <c r="AB133" i="23"/>
  <c r="AC133" i="23"/>
  <c r="AD133" i="23"/>
  <c r="AE133" i="23"/>
  <c r="AF133" i="23"/>
  <c r="AG133" i="23"/>
  <c r="AH133" i="23"/>
  <c r="AI133" i="23"/>
  <c r="AJ133" i="23"/>
  <c r="AK133" i="23"/>
  <c r="AL133" i="23"/>
  <c r="AM133" i="23"/>
  <c r="AN133" i="23"/>
  <c r="AO133" i="23"/>
  <c r="AP133" i="23"/>
  <c r="AQ133" i="23"/>
  <c r="AR133" i="23"/>
  <c r="AS133" i="23"/>
  <c r="AT133" i="23"/>
  <c r="AU133" i="23"/>
  <c r="AV133" i="23"/>
  <c r="AW133" i="23"/>
  <c r="AX133" i="23"/>
  <c r="AY133" i="23"/>
  <c r="AZ133" i="23"/>
  <c r="BA133" i="23"/>
  <c r="BB133" i="23"/>
  <c r="BC133" i="23"/>
  <c r="BD133" i="23"/>
  <c r="BE133" i="23"/>
  <c r="BF133" i="23"/>
  <c r="BG133" i="23"/>
  <c r="BH133" i="23"/>
  <c r="BI133" i="23"/>
  <c r="BJ133" i="23"/>
  <c r="BK133" i="23"/>
  <c r="H134" i="23"/>
  <c r="I134" i="23"/>
  <c r="J134" i="23"/>
  <c r="K134" i="23"/>
  <c r="L134" i="23"/>
  <c r="M134" i="23"/>
  <c r="N134" i="23"/>
  <c r="O134" i="23"/>
  <c r="P134" i="23"/>
  <c r="Q134" i="23"/>
  <c r="R134" i="23"/>
  <c r="S134" i="23"/>
  <c r="T134" i="23"/>
  <c r="U134" i="23"/>
  <c r="V134" i="23"/>
  <c r="W134" i="23"/>
  <c r="X134" i="23"/>
  <c r="Y134" i="23"/>
  <c r="Z134" i="23"/>
  <c r="AA134" i="23"/>
  <c r="AB134" i="23"/>
  <c r="AC134" i="23"/>
  <c r="AD134" i="23"/>
  <c r="AE134" i="23"/>
  <c r="AF134" i="23"/>
  <c r="AG134" i="23"/>
  <c r="AH134" i="23"/>
  <c r="AI134" i="23"/>
  <c r="AJ134" i="23"/>
  <c r="AK134" i="23"/>
  <c r="AL134" i="23"/>
  <c r="AM134" i="23"/>
  <c r="AN134" i="23"/>
  <c r="AO134" i="23"/>
  <c r="AP134" i="23"/>
  <c r="AQ134" i="23"/>
  <c r="AR134" i="23"/>
  <c r="AS134" i="23"/>
  <c r="AT134" i="23"/>
  <c r="AU134" i="23"/>
  <c r="AV134" i="23"/>
  <c r="AW134" i="23"/>
  <c r="AX134" i="23"/>
  <c r="AY134" i="23"/>
  <c r="AZ134" i="23"/>
  <c r="BA134" i="23"/>
  <c r="BB134" i="23"/>
  <c r="BC134" i="23"/>
  <c r="BD134" i="23"/>
  <c r="BE134" i="23"/>
  <c r="BF134" i="23"/>
  <c r="BG134" i="23"/>
  <c r="BH134" i="23"/>
  <c r="BI134" i="23"/>
  <c r="BJ134" i="23"/>
  <c r="BK134" i="23"/>
  <c r="H135" i="23"/>
  <c r="I135" i="23"/>
  <c r="J135" i="23"/>
  <c r="K135" i="23"/>
  <c r="L135" i="23"/>
  <c r="M135" i="23"/>
  <c r="N135" i="23"/>
  <c r="O135" i="23"/>
  <c r="P135" i="23"/>
  <c r="Q135" i="23"/>
  <c r="R135" i="23"/>
  <c r="S135" i="23"/>
  <c r="T135" i="23"/>
  <c r="U135" i="23"/>
  <c r="V135" i="23"/>
  <c r="W135" i="23"/>
  <c r="X135" i="23"/>
  <c r="Y135" i="23"/>
  <c r="Z135" i="23"/>
  <c r="AA135" i="23"/>
  <c r="AB135" i="23"/>
  <c r="AC135" i="23"/>
  <c r="AD135" i="23"/>
  <c r="AE135" i="23"/>
  <c r="AF135" i="23"/>
  <c r="AG135" i="23"/>
  <c r="AH135" i="23"/>
  <c r="AI135" i="23"/>
  <c r="AJ135" i="23"/>
  <c r="AK135" i="23"/>
  <c r="AL135" i="23"/>
  <c r="AM135" i="23"/>
  <c r="AN135" i="23"/>
  <c r="AO135" i="23"/>
  <c r="AP135" i="23"/>
  <c r="AQ135" i="23"/>
  <c r="AR135" i="23"/>
  <c r="AS135" i="23"/>
  <c r="AT135" i="23"/>
  <c r="AU135" i="23"/>
  <c r="AV135" i="23"/>
  <c r="AW135" i="23"/>
  <c r="AX135" i="23"/>
  <c r="AY135" i="23"/>
  <c r="AZ135" i="23"/>
  <c r="BA135" i="23"/>
  <c r="BB135" i="23"/>
  <c r="BC135" i="23"/>
  <c r="BD135" i="23"/>
  <c r="BE135" i="23"/>
  <c r="BF135" i="23"/>
  <c r="BG135" i="23"/>
  <c r="BH135" i="23"/>
  <c r="BI135" i="23"/>
  <c r="BJ135" i="23"/>
  <c r="BK135" i="23"/>
  <c r="AY107" i="23"/>
  <c r="H104" i="23"/>
  <c r="I104" i="23"/>
  <c r="J104" i="23"/>
  <c r="K104" i="23"/>
  <c r="L104" i="23"/>
  <c r="M104" i="23"/>
  <c r="N104" i="23"/>
  <c r="O104" i="23"/>
  <c r="P104" i="23"/>
  <c r="Q104" i="23"/>
  <c r="R104" i="23"/>
  <c r="S104" i="23"/>
  <c r="T104" i="23"/>
  <c r="U104" i="23"/>
  <c r="V104" i="23"/>
  <c r="W104" i="23"/>
  <c r="X104" i="23"/>
  <c r="Y104" i="23"/>
  <c r="Z104" i="23"/>
  <c r="AA104" i="23"/>
  <c r="AB104" i="23"/>
  <c r="AC104" i="23"/>
  <c r="AD104" i="23"/>
  <c r="AE104" i="23"/>
  <c r="AF104" i="23"/>
  <c r="AG104" i="23"/>
  <c r="AH104" i="23"/>
  <c r="AI104" i="23"/>
  <c r="AJ104" i="23"/>
  <c r="AK104" i="23"/>
  <c r="AL104" i="23"/>
  <c r="AM104" i="23"/>
  <c r="AN104" i="23"/>
  <c r="AO104" i="23"/>
  <c r="AP104" i="23"/>
  <c r="AQ104" i="23"/>
  <c r="AR104" i="23"/>
  <c r="AS104" i="23"/>
  <c r="AT104" i="23"/>
  <c r="AU104" i="23"/>
  <c r="AV104" i="23"/>
  <c r="AW104" i="23"/>
  <c r="AX104" i="23"/>
  <c r="AY104" i="23"/>
  <c r="AZ104" i="23"/>
  <c r="BA104" i="23"/>
  <c r="BB104" i="23"/>
  <c r="BC104" i="23"/>
  <c r="BD104" i="23"/>
  <c r="BE104" i="23"/>
  <c r="BF104" i="23"/>
  <c r="BG104" i="23"/>
  <c r="BH104" i="23"/>
  <c r="BI104" i="23"/>
  <c r="BJ104" i="23"/>
  <c r="BK104" i="23"/>
  <c r="H105" i="23"/>
  <c r="I105" i="23"/>
  <c r="J105" i="23"/>
  <c r="K105" i="23"/>
  <c r="L105" i="23"/>
  <c r="M105" i="23"/>
  <c r="N105" i="23"/>
  <c r="O105" i="23"/>
  <c r="P105" i="23"/>
  <c r="Q105" i="23"/>
  <c r="R105" i="23"/>
  <c r="S105" i="23"/>
  <c r="T105" i="23"/>
  <c r="U105" i="23"/>
  <c r="V105" i="23"/>
  <c r="W105" i="23"/>
  <c r="X105" i="23"/>
  <c r="Y105" i="23"/>
  <c r="Z105" i="23"/>
  <c r="AA105" i="23"/>
  <c r="AB105" i="23"/>
  <c r="AC105" i="23"/>
  <c r="AD105" i="23"/>
  <c r="AE105" i="23"/>
  <c r="AF105" i="23"/>
  <c r="AG105" i="23"/>
  <c r="AH105" i="23"/>
  <c r="AI105" i="23"/>
  <c r="AJ105" i="23"/>
  <c r="AK105" i="23"/>
  <c r="AL105" i="23"/>
  <c r="AM105" i="23"/>
  <c r="AN105" i="23"/>
  <c r="AO105" i="23"/>
  <c r="AP105" i="23"/>
  <c r="AQ105" i="23"/>
  <c r="AR105" i="23"/>
  <c r="AS105" i="23"/>
  <c r="AT105" i="23"/>
  <c r="AU105" i="23"/>
  <c r="AV105" i="23"/>
  <c r="AW105" i="23"/>
  <c r="AX105" i="23"/>
  <c r="AY105" i="23"/>
  <c r="AZ105" i="23"/>
  <c r="BA105" i="23"/>
  <c r="BB105" i="23"/>
  <c r="BC105" i="23"/>
  <c r="BD105" i="23"/>
  <c r="BE105" i="23"/>
  <c r="BF105" i="23"/>
  <c r="BG105" i="23"/>
  <c r="BH105" i="23"/>
  <c r="BI105" i="23"/>
  <c r="BJ105" i="23"/>
  <c r="BK105" i="23"/>
  <c r="H106" i="23"/>
  <c r="I106" i="23"/>
  <c r="J106" i="23"/>
  <c r="K106" i="23"/>
  <c r="L106" i="23"/>
  <c r="M106" i="23"/>
  <c r="N106" i="23"/>
  <c r="O106" i="23"/>
  <c r="P106" i="23"/>
  <c r="Q106" i="23"/>
  <c r="R106" i="23"/>
  <c r="S106" i="23"/>
  <c r="T106" i="23"/>
  <c r="U106" i="23"/>
  <c r="V106" i="23"/>
  <c r="W106" i="23"/>
  <c r="X106" i="23"/>
  <c r="Y106" i="23"/>
  <c r="Z106" i="23"/>
  <c r="AA106" i="23"/>
  <c r="AB106" i="23"/>
  <c r="AC106" i="23"/>
  <c r="AD106" i="23"/>
  <c r="AE106" i="23"/>
  <c r="AF106" i="23"/>
  <c r="AG106" i="23"/>
  <c r="AH106" i="23"/>
  <c r="AI106" i="23"/>
  <c r="AJ106" i="23"/>
  <c r="AK106" i="23"/>
  <c r="AL106" i="23"/>
  <c r="AM106" i="23"/>
  <c r="AN106" i="23"/>
  <c r="AO106" i="23"/>
  <c r="AP106" i="23"/>
  <c r="AQ106" i="23"/>
  <c r="AR106" i="23"/>
  <c r="AS106" i="23"/>
  <c r="AT106" i="23"/>
  <c r="AU106" i="23"/>
  <c r="AV106" i="23"/>
  <c r="AW106" i="23"/>
  <c r="AX106" i="23"/>
  <c r="AY106" i="23"/>
  <c r="AZ106" i="23"/>
  <c r="BA106" i="23"/>
  <c r="BB106" i="23"/>
  <c r="BC106" i="23"/>
  <c r="BD106" i="23"/>
  <c r="BE106" i="23"/>
  <c r="BF106" i="23"/>
  <c r="BG106" i="23"/>
  <c r="BH106" i="23"/>
  <c r="BI106" i="23"/>
  <c r="BJ106" i="23"/>
  <c r="BK106" i="23"/>
  <c r="H107" i="23"/>
  <c r="I107" i="23"/>
  <c r="J107" i="23"/>
  <c r="K107" i="23"/>
  <c r="L107" i="23"/>
  <c r="M107" i="23"/>
  <c r="N107" i="23"/>
  <c r="O107" i="23"/>
  <c r="P107" i="23"/>
  <c r="Q107" i="23"/>
  <c r="R107" i="23"/>
  <c r="S107" i="23"/>
  <c r="T107" i="23"/>
  <c r="U107" i="23"/>
  <c r="V107" i="23"/>
  <c r="W107" i="23"/>
  <c r="X107" i="23"/>
  <c r="Y107" i="23"/>
  <c r="Z107" i="23"/>
  <c r="AA107" i="23"/>
  <c r="AB107" i="23"/>
  <c r="AC107" i="23"/>
  <c r="AD107" i="23"/>
  <c r="AE107" i="23"/>
  <c r="AF107" i="23"/>
  <c r="AG107" i="23"/>
  <c r="AH107" i="23"/>
  <c r="AI107" i="23"/>
  <c r="AJ107" i="23"/>
  <c r="AK107" i="23"/>
  <c r="AL107" i="23"/>
  <c r="AM107" i="23"/>
  <c r="AN107" i="23"/>
  <c r="AO107" i="23"/>
  <c r="AP107" i="23"/>
  <c r="AQ107" i="23"/>
  <c r="AR107" i="23"/>
  <c r="AS107" i="23"/>
  <c r="AT107" i="23"/>
  <c r="AU107" i="23"/>
  <c r="AV107" i="23"/>
  <c r="AW107" i="23"/>
  <c r="AX107" i="23"/>
  <c r="AZ107" i="23"/>
  <c r="BA107" i="23"/>
  <c r="BB107" i="23"/>
  <c r="BC107" i="23"/>
  <c r="BD107" i="23"/>
  <c r="BE107" i="23"/>
  <c r="BF107" i="23"/>
  <c r="BG107" i="23"/>
  <c r="BH107" i="23"/>
  <c r="BI107" i="23"/>
  <c r="BJ107" i="23"/>
  <c r="BK107" i="23"/>
  <c r="H108" i="23"/>
  <c r="I108" i="23"/>
  <c r="J108" i="23"/>
  <c r="K108" i="23"/>
  <c r="L108" i="23"/>
  <c r="M108" i="23"/>
  <c r="N108" i="23"/>
  <c r="O108" i="23"/>
  <c r="P108" i="23"/>
  <c r="Q108" i="23"/>
  <c r="R108" i="23"/>
  <c r="S108" i="23"/>
  <c r="T108" i="23"/>
  <c r="U108" i="23"/>
  <c r="V108" i="23"/>
  <c r="W108" i="23"/>
  <c r="X108" i="23"/>
  <c r="Y108" i="23"/>
  <c r="Z108" i="23"/>
  <c r="AA108" i="23"/>
  <c r="AB108" i="23"/>
  <c r="AC108" i="23"/>
  <c r="AD108" i="23"/>
  <c r="AE108" i="23"/>
  <c r="AF108" i="23"/>
  <c r="AG108" i="23"/>
  <c r="AH108" i="23"/>
  <c r="AI108" i="23"/>
  <c r="AJ108" i="23"/>
  <c r="AK108" i="23"/>
  <c r="AL108" i="23"/>
  <c r="AM108" i="23"/>
  <c r="AN108" i="23"/>
  <c r="AO108" i="23"/>
  <c r="AP108" i="23"/>
  <c r="AQ108" i="23"/>
  <c r="AR108" i="23"/>
  <c r="AS108" i="23"/>
  <c r="AT108" i="23"/>
  <c r="AU108" i="23"/>
  <c r="AV108" i="23"/>
  <c r="AW108" i="23"/>
  <c r="AX108" i="23"/>
  <c r="AY108" i="23"/>
  <c r="AZ108" i="23"/>
  <c r="BA108" i="23"/>
  <c r="BB108" i="23"/>
  <c r="BC108" i="23"/>
  <c r="BD108" i="23"/>
  <c r="BE108" i="23"/>
  <c r="BF108" i="23"/>
  <c r="BG108" i="23"/>
  <c r="BH108" i="23"/>
  <c r="BI108" i="23"/>
  <c r="BJ108" i="23"/>
  <c r="BK108" i="23"/>
  <c r="H109" i="23"/>
  <c r="I109" i="23"/>
  <c r="J109" i="23"/>
  <c r="K109" i="23"/>
  <c r="L109" i="23"/>
  <c r="M109" i="23"/>
  <c r="N109" i="23"/>
  <c r="O109" i="23"/>
  <c r="P109" i="23"/>
  <c r="Q109" i="23"/>
  <c r="R109" i="23"/>
  <c r="S109" i="23"/>
  <c r="T109" i="23"/>
  <c r="U109" i="23"/>
  <c r="V109" i="23"/>
  <c r="W109" i="23"/>
  <c r="X109" i="23"/>
  <c r="Y109" i="23"/>
  <c r="Z109" i="23"/>
  <c r="AA109" i="23"/>
  <c r="AB109" i="23"/>
  <c r="AC109" i="23"/>
  <c r="AD109" i="23"/>
  <c r="AE109" i="23"/>
  <c r="AF109" i="23"/>
  <c r="AG109" i="23"/>
  <c r="AH109" i="23"/>
  <c r="AI109" i="23"/>
  <c r="AJ109" i="23"/>
  <c r="AK109" i="23"/>
  <c r="AL109" i="23"/>
  <c r="AM109" i="23"/>
  <c r="AN109" i="23"/>
  <c r="AO109" i="23"/>
  <c r="AP109" i="23"/>
  <c r="AQ109" i="23"/>
  <c r="AR109" i="23"/>
  <c r="AS109" i="23"/>
  <c r="AT109" i="23"/>
  <c r="AU109" i="23"/>
  <c r="AV109" i="23"/>
  <c r="AW109" i="23"/>
  <c r="AX109" i="23"/>
  <c r="AY109" i="23"/>
  <c r="AZ109" i="23"/>
  <c r="BA109" i="23"/>
  <c r="BB109" i="23"/>
  <c r="BC109" i="23"/>
  <c r="BD109" i="23"/>
  <c r="BE109" i="23"/>
  <c r="BF109" i="23"/>
  <c r="BG109" i="23"/>
  <c r="BH109" i="23"/>
  <c r="BI109" i="23"/>
  <c r="BJ109" i="23"/>
  <c r="BK109" i="23"/>
  <c r="H111" i="23"/>
  <c r="I111" i="23"/>
  <c r="J111" i="23"/>
  <c r="K111" i="23"/>
  <c r="L111" i="23"/>
  <c r="M111" i="23"/>
  <c r="N111" i="23"/>
  <c r="O111" i="23"/>
  <c r="P111" i="23"/>
  <c r="Q111" i="23"/>
  <c r="R111" i="23"/>
  <c r="S111" i="23"/>
  <c r="T111" i="23"/>
  <c r="U111" i="23"/>
  <c r="V111" i="23"/>
  <c r="W111" i="23"/>
  <c r="X111" i="23"/>
  <c r="Y111" i="23"/>
  <c r="Z111" i="23"/>
  <c r="AA111" i="23"/>
  <c r="AB111" i="23"/>
  <c r="AC111" i="23"/>
  <c r="AD111" i="23"/>
  <c r="AE111" i="23"/>
  <c r="AF111" i="23"/>
  <c r="AG111" i="23"/>
  <c r="AH111" i="23"/>
  <c r="AI111" i="23"/>
  <c r="AJ111" i="23"/>
  <c r="AK111" i="23"/>
  <c r="AL111" i="23"/>
  <c r="AM111" i="23"/>
  <c r="AN111" i="23"/>
  <c r="AO111" i="23"/>
  <c r="AP111" i="23"/>
  <c r="AQ111" i="23"/>
  <c r="AR111" i="23"/>
  <c r="AS111" i="23"/>
  <c r="AT111" i="23"/>
  <c r="AU111" i="23"/>
  <c r="AV111" i="23"/>
  <c r="AW111" i="23"/>
  <c r="AX111" i="23"/>
  <c r="AY111" i="23"/>
  <c r="AZ111" i="23"/>
  <c r="BA111" i="23"/>
  <c r="BB111" i="23"/>
  <c r="BC111" i="23"/>
  <c r="BD111" i="23"/>
  <c r="BE111" i="23"/>
  <c r="BF111" i="23"/>
  <c r="BG111" i="23"/>
  <c r="BH111" i="23"/>
  <c r="BI111" i="23"/>
  <c r="BJ111" i="23"/>
  <c r="BK111" i="23"/>
  <c r="H112" i="23"/>
  <c r="I112" i="23"/>
  <c r="J112" i="23"/>
  <c r="K112" i="23"/>
  <c r="L112" i="23"/>
  <c r="M112" i="23"/>
  <c r="N112" i="23"/>
  <c r="O112" i="23"/>
  <c r="P112" i="23"/>
  <c r="Q112" i="23"/>
  <c r="R112" i="23"/>
  <c r="S112" i="23"/>
  <c r="T112" i="23"/>
  <c r="U112" i="23"/>
  <c r="V112" i="23"/>
  <c r="W112" i="23"/>
  <c r="X112" i="23"/>
  <c r="Y112" i="23"/>
  <c r="Z112" i="23"/>
  <c r="AA112" i="23"/>
  <c r="AB112" i="23"/>
  <c r="AC112" i="23"/>
  <c r="AD112" i="23"/>
  <c r="AE112" i="23"/>
  <c r="AF112" i="23"/>
  <c r="AG112" i="23"/>
  <c r="AH112" i="23"/>
  <c r="AI112" i="23"/>
  <c r="AJ112" i="23"/>
  <c r="AK112" i="23"/>
  <c r="AL112" i="23"/>
  <c r="AM112" i="23"/>
  <c r="AN112" i="23"/>
  <c r="AO112" i="23"/>
  <c r="AP112" i="23"/>
  <c r="AQ112" i="23"/>
  <c r="AR112" i="23"/>
  <c r="AS112" i="23"/>
  <c r="AT112" i="23"/>
  <c r="AU112" i="23"/>
  <c r="AV112" i="23"/>
  <c r="AW112" i="23"/>
  <c r="AX112" i="23"/>
  <c r="AY112" i="23"/>
  <c r="AZ112" i="23"/>
  <c r="BA112" i="23"/>
  <c r="BB112" i="23"/>
  <c r="BC112" i="23"/>
  <c r="BD112" i="23"/>
  <c r="BE112" i="23"/>
  <c r="BF112" i="23"/>
  <c r="BG112" i="23"/>
  <c r="BH112" i="23"/>
  <c r="BI112" i="23"/>
  <c r="BJ112" i="23"/>
  <c r="BK112" i="23"/>
  <c r="H113" i="23"/>
  <c r="I113" i="23"/>
  <c r="J113" i="23"/>
  <c r="K113" i="23"/>
  <c r="L113" i="23"/>
  <c r="M113" i="23"/>
  <c r="N113" i="23"/>
  <c r="O113" i="23"/>
  <c r="P113" i="23"/>
  <c r="Q113" i="23"/>
  <c r="R113" i="23"/>
  <c r="S113" i="23"/>
  <c r="T113" i="23"/>
  <c r="U113" i="23"/>
  <c r="V113" i="23"/>
  <c r="W113" i="23"/>
  <c r="X113" i="23"/>
  <c r="Y113" i="23"/>
  <c r="Z113" i="23"/>
  <c r="AA113" i="23"/>
  <c r="AB113" i="23"/>
  <c r="AC113" i="23"/>
  <c r="AD113" i="23"/>
  <c r="AE113" i="23"/>
  <c r="AF113" i="23"/>
  <c r="AG113" i="23"/>
  <c r="AH113" i="23"/>
  <c r="AI113" i="23"/>
  <c r="AJ113" i="23"/>
  <c r="AK113" i="23"/>
  <c r="AL113" i="23"/>
  <c r="AM113" i="23"/>
  <c r="AN113" i="23"/>
  <c r="AO113" i="23"/>
  <c r="AP113" i="23"/>
  <c r="AQ113" i="23"/>
  <c r="AR113" i="23"/>
  <c r="AS113" i="23"/>
  <c r="AT113" i="23"/>
  <c r="AU113" i="23"/>
  <c r="AV113" i="23"/>
  <c r="AW113" i="23"/>
  <c r="AX113" i="23"/>
  <c r="AY113" i="23"/>
  <c r="AZ113" i="23"/>
  <c r="BA113" i="23"/>
  <c r="BB113" i="23"/>
  <c r="BC113" i="23"/>
  <c r="BD113" i="23"/>
  <c r="BE113" i="23"/>
  <c r="BF113" i="23"/>
  <c r="BG113" i="23"/>
  <c r="BH113" i="23"/>
  <c r="BI113" i="23"/>
  <c r="BJ113" i="23"/>
  <c r="BK113" i="23"/>
  <c r="H114" i="23"/>
  <c r="I114" i="23"/>
  <c r="J114" i="23"/>
  <c r="K114" i="23"/>
  <c r="L114" i="23"/>
  <c r="M114" i="23"/>
  <c r="N114" i="23"/>
  <c r="O114" i="23"/>
  <c r="P114" i="23"/>
  <c r="Q114" i="23"/>
  <c r="R114" i="23"/>
  <c r="S114" i="23"/>
  <c r="T114" i="23"/>
  <c r="U114" i="23"/>
  <c r="V114" i="23"/>
  <c r="W114" i="23"/>
  <c r="X114" i="23"/>
  <c r="Y114" i="23"/>
  <c r="Z114" i="23"/>
  <c r="AA114" i="23"/>
  <c r="AB114" i="23"/>
  <c r="AC114" i="23"/>
  <c r="AD114" i="23"/>
  <c r="AE114" i="23"/>
  <c r="AF114" i="23"/>
  <c r="AG114" i="23"/>
  <c r="AH114" i="23"/>
  <c r="AI114" i="23"/>
  <c r="AJ114" i="23"/>
  <c r="AK114" i="23"/>
  <c r="AL114" i="23"/>
  <c r="AM114" i="23"/>
  <c r="AN114" i="23"/>
  <c r="AO114" i="23"/>
  <c r="AP114" i="23"/>
  <c r="AQ114" i="23"/>
  <c r="AR114" i="23"/>
  <c r="AS114" i="23"/>
  <c r="AT114" i="23"/>
  <c r="AU114" i="23"/>
  <c r="AV114" i="23"/>
  <c r="AW114" i="23"/>
  <c r="AX114" i="23"/>
  <c r="AY114" i="23"/>
  <c r="AZ114" i="23"/>
  <c r="BA114" i="23"/>
  <c r="BB114" i="23"/>
  <c r="BC114" i="23"/>
  <c r="BD114" i="23"/>
  <c r="BE114" i="23"/>
  <c r="BF114" i="23"/>
  <c r="BG114" i="23"/>
  <c r="BH114" i="23"/>
  <c r="BI114" i="23"/>
  <c r="BJ114" i="23"/>
  <c r="BK114" i="23"/>
  <c r="H115" i="23"/>
  <c r="I115" i="23"/>
  <c r="J115" i="23"/>
  <c r="K115" i="23"/>
  <c r="L115" i="23"/>
  <c r="M115" i="23"/>
  <c r="N115" i="23"/>
  <c r="O115" i="23"/>
  <c r="P115" i="23"/>
  <c r="Q115" i="23"/>
  <c r="R115" i="23"/>
  <c r="S115" i="23"/>
  <c r="T115" i="23"/>
  <c r="U115" i="23"/>
  <c r="V115" i="23"/>
  <c r="W115" i="23"/>
  <c r="X115" i="23"/>
  <c r="Y115" i="23"/>
  <c r="Z115" i="23"/>
  <c r="AA115" i="23"/>
  <c r="AB115" i="23"/>
  <c r="AC115" i="23"/>
  <c r="AD115" i="23"/>
  <c r="AE115" i="23"/>
  <c r="AF115" i="23"/>
  <c r="AG115" i="23"/>
  <c r="AH115" i="23"/>
  <c r="AI115" i="23"/>
  <c r="AJ115" i="23"/>
  <c r="AK115" i="23"/>
  <c r="AL115" i="23"/>
  <c r="AM115" i="23"/>
  <c r="AN115" i="23"/>
  <c r="AO115" i="23"/>
  <c r="AP115" i="23"/>
  <c r="AQ115" i="23"/>
  <c r="AR115" i="23"/>
  <c r="AS115" i="23"/>
  <c r="AT115" i="23"/>
  <c r="AU115" i="23"/>
  <c r="AV115" i="23"/>
  <c r="AW115" i="23"/>
  <c r="AX115" i="23"/>
  <c r="AY115" i="23"/>
  <c r="AZ115" i="23"/>
  <c r="BA115" i="23"/>
  <c r="BB115" i="23"/>
  <c r="BC115" i="23"/>
  <c r="BD115" i="23"/>
  <c r="BE115" i="23"/>
  <c r="BF115" i="23"/>
  <c r="BG115" i="23"/>
  <c r="BH115" i="23"/>
  <c r="BI115" i="23"/>
  <c r="BJ115" i="23"/>
  <c r="BK115" i="23"/>
  <c r="H116" i="23"/>
  <c r="I116" i="23"/>
  <c r="J116" i="23"/>
  <c r="K116" i="23"/>
  <c r="L116" i="23"/>
  <c r="M116" i="23"/>
  <c r="N116" i="23"/>
  <c r="O116" i="23"/>
  <c r="P116" i="23"/>
  <c r="Q116" i="23"/>
  <c r="R116" i="23"/>
  <c r="S116" i="23"/>
  <c r="T116" i="23"/>
  <c r="U116" i="23"/>
  <c r="V116" i="23"/>
  <c r="W116" i="23"/>
  <c r="X116" i="23"/>
  <c r="Y116" i="23"/>
  <c r="Z116" i="23"/>
  <c r="AA116" i="23"/>
  <c r="AB116" i="23"/>
  <c r="AC116" i="23"/>
  <c r="AD116" i="23"/>
  <c r="AE116" i="23"/>
  <c r="AF116" i="23"/>
  <c r="AG116" i="23"/>
  <c r="AH116" i="23"/>
  <c r="AI116" i="23"/>
  <c r="AJ116" i="23"/>
  <c r="AK116" i="23"/>
  <c r="AL116" i="23"/>
  <c r="AM116" i="23"/>
  <c r="AN116" i="23"/>
  <c r="AO116" i="23"/>
  <c r="AP116" i="23"/>
  <c r="AQ116" i="23"/>
  <c r="AR116" i="23"/>
  <c r="AS116" i="23"/>
  <c r="AT116" i="23"/>
  <c r="AU116" i="23"/>
  <c r="AV116" i="23"/>
  <c r="AW116" i="23"/>
  <c r="AX116" i="23"/>
  <c r="AY116" i="23"/>
  <c r="AZ116" i="23"/>
  <c r="BA116" i="23"/>
  <c r="BB116" i="23"/>
  <c r="BC116" i="23"/>
  <c r="BD116" i="23"/>
  <c r="BE116" i="23"/>
  <c r="BF116" i="23"/>
  <c r="BG116" i="23"/>
  <c r="BH116" i="23"/>
  <c r="BI116" i="23"/>
  <c r="BJ116" i="23"/>
  <c r="BK116" i="23"/>
  <c r="H117" i="23"/>
  <c r="I117" i="23"/>
  <c r="J117" i="23"/>
  <c r="K117" i="23"/>
  <c r="L117" i="23"/>
  <c r="M117" i="23"/>
  <c r="N117" i="23"/>
  <c r="O117" i="23"/>
  <c r="P117" i="23"/>
  <c r="Q117" i="23"/>
  <c r="R117" i="23"/>
  <c r="S117" i="23"/>
  <c r="T117" i="23"/>
  <c r="U117" i="23"/>
  <c r="V117" i="23"/>
  <c r="W117" i="23"/>
  <c r="X117" i="23"/>
  <c r="Y117" i="23"/>
  <c r="Z117" i="23"/>
  <c r="AA117" i="23"/>
  <c r="AB117" i="23"/>
  <c r="AC117" i="23"/>
  <c r="AD117" i="23"/>
  <c r="AE117" i="23"/>
  <c r="AF117" i="23"/>
  <c r="AG117" i="23"/>
  <c r="AH117" i="23"/>
  <c r="AI117" i="23"/>
  <c r="AJ117" i="23"/>
  <c r="AK117" i="23"/>
  <c r="AL117" i="23"/>
  <c r="AM117" i="23"/>
  <c r="AN117" i="23"/>
  <c r="AO117" i="23"/>
  <c r="AP117" i="23"/>
  <c r="AQ117" i="23"/>
  <c r="AR117" i="23"/>
  <c r="AS117" i="23"/>
  <c r="AT117" i="23"/>
  <c r="AU117" i="23"/>
  <c r="AV117" i="23"/>
  <c r="AW117" i="23"/>
  <c r="AX117" i="23"/>
  <c r="AY117" i="23"/>
  <c r="AZ117" i="23"/>
  <c r="BA117" i="23"/>
  <c r="BB117" i="23"/>
  <c r="BC117" i="23"/>
  <c r="BD117" i="23"/>
  <c r="BE117" i="23"/>
  <c r="BF117" i="23"/>
  <c r="BG117" i="23"/>
  <c r="BH117" i="23"/>
  <c r="BI117" i="23"/>
  <c r="BJ117" i="23"/>
  <c r="BK117" i="23"/>
  <c r="H118" i="23"/>
  <c r="I118" i="23"/>
  <c r="J118" i="23"/>
  <c r="K118" i="23"/>
  <c r="L118" i="23"/>
  <c r="M118" i="23"/>
  <c r="N118" i="23"/>
  <c r="O118" i="23"/>
  <c r="P118" i="23"/>
  <c r="Q118" i="23"/>
  <c r="R118" i="23"/>
  <c r="S118" i="23"/>
  <c r="T118" i="23"/>
  <c r="U118" i="23"/>
  <c r="V118" i="23"/>
  <c r="W118" i="23"/>
  <c r="X118" i="23"/>
  <c r="Y118" i="23"/>
  <c r="Z118" i="23"/>
  <c r="AA118" i="23"/>
  <c r="AB118" i="23"/>
  <c r="AC118" i="23"/>
  <c r="AD118" i="23"/>
  <c r="AE118" i="23"/>
  <c r="AF118" i="23"/>
  <c r="AG118" i="23"/>
  <c r="AH118" i="23"/>
  <c r="AI118" i="23"/>
  <c r="AJ118" i="23"/>
  <c r="AK118" i="23"/>
  <c r="AL118" i="23"/>
  <c r="AM118" i="23"/>
  <c r="AN118" i="23"/>
  <c r="AO118" i="23"/>
  <c r="AP118" i="23"/>
  <c r="AQ118" i="23"/>
  <c r="AR118" i="23"/>
  <c r="AS118" i="23"/>
  <c r="AT118" i="23"/>
  <c r="AU118" i="23"/>
  <c r="AV118" i="23"/>
  <c r="AW118" i="23"/>
  <c r="AX118" i="23"/>
  <c r="AY118" i="23"/>
  <c r="AZ118" i="23"/>
  <c r="BA118" i="23"/>
  <c r="BB118" i="23"/>
  <c r="BC118" i="23"/>
  <c r="BD118" i="23"/>
  <c r="BE118" i="23"/>
  <c r="BF118" i="23"/>
  <c r="BG118" i="23"/>
  <c r="BH118" i="23"/>
  <c r="BI118" i="23"/>
  <c r="BJ118" i="23"/>
  <c r="BK118" i="23"/>
  <c r="H119" i="23"/>
  <c r="I119" i="23"/>
  <c r="J119" i="23"/>
  <c r="K119" i="23"/>
  <c r="L119" i="23"/>
  <c r="M119" i="23"/>
  <c r="N119" i="23"/>
  <c r="O119" i="23"/>
  <c r="P119" i="23"/>
  <c r="Q119" i="23"/>
  <c r="R119" i="23"/>
  <c r="S119" i="23"/>
  <c r="T119" i="23"/>
  <c r="U119" i="23"/>
  <c r="V119" i="23"/>
  <c r="W119" i="23"/>
  <c r="X119" i="23"/>
  <c r="Y119" i="23"/>
  <c r="Z119" i="23"/>
  <c r="AA119" i="23"/>
  <c r="AB119" i="23"/>
  <c r="AC119" i="23"/>
  <c r="AD119" i="23"/>
  <c r="AE119" i="23"/>
  <c r="AF119" i="23"/>
  <c r="AG119" i="23"/>
  <c r="AH119" i="23"/>
  <c r="AI119" i="23"/>
  <c r="AJ119" i="23"/>
  <c r="AK119" i="23"/>
  <c r="AL119" i="23"/>
  <c r="AM119" i="23"/>
  <c r="AN119" i="23"/>
  <c r="AO119" i="23"/>
  <c r="AP119" i="23"/>
  <c r="AQ119" i="23"/>
  <c r="AR119" i="23"/>
  <c r="AS119" i="23"/>
  <c r="AT119" i="23"/>
  <c r="AU119" i="23"/>
  <c r="AV119" i="23"/>
  <c r="AW119" i="23"/>
  <c r="AX119" i="23"/>
  <c r="AY119" i="23"/>
  <c r="AZ119" i="23"/>
  <c r="BA119" i="23"/>
  <c r="BB119" i="23"/>
  <c r="BC119" i="23"/>
  <c r="BD119" i="23"/>
  <c r="BE119" i="23"/>
  <c r="BF119" i="23"/>
  <c r="BG119" i="23"/>
  <c r="BH119" i="23"/>
  <c r="BI119" i="23"/>
  <c r="BJ119" i="23"/>
  <c r="BK119" i="23"/>
  <c r="H120" i="23"/>
  <c r="I120" i="23"/>
  <c r="J120" i="23"/>
  <c r="K120" i="23"/>
  <c r="L120" i="23"/>
  <c r="M120" i="23"/>
  <c r="N120" i="23"/>
  <c r="O120" i="23"/>
  <c r="P120" i="23"/>
  <c r="Q120" i="23"/>
  <c r="R120" i="23"/>
  <c r="S120" i="23"/>
  <c r="T120" i="23"/>
  <c r="U120" i="23"/>
  <c r="V120" i="23"/>
  <c r="W120" i="23"/>
  <c r="X120" i="23"/>
  <c r="Y120" i="23"/>
  <c r="Z120" i="23"/>
  <c r="AA120" i="23"/>
  <c r="AB120" i="23"/>
  <c r="AC120" i="23"/>
  <c r="AD120" i="23"/>
  <c r="AE120" i="23"/>
  <c r="AF120" i="23"/>
  <c r="AG120" i="23"/>
  <c r="AH120" i="23"/>
  <c r="AI120" i="23"/>
  <c r="AJ120" i="23"/>
  <c r="AK120" i="23"/>
  <c r="AL120" i="23"/>
  <c r="AM120" i="23"/>
  <c r="AN120" i="23"/>
  <c r="AO120" i="23"/>
  <c r="AP120" i="23"/>
  <c r="AQ120" i="23"/>
  <c r="AR120" i="23"/>
  <c r="AS120" i="23"/>
  <c r="AT120" i="23"/>
  <c r="AU120" i="23"/>
  <c r="AV120" i="23"/>
  <c r="AW120" i="23"/>
  <c r="AX120" i="23"/>
  <c r="AY120" i="23"/>
  <c r="AZ120" i="23"/>
  <c r="BA120" i="23"/>
  <c r="BB120" i="23"/>
  <c r="BC120" i="23"/>
  <c r="BD120" i="23"/>
  <c r="BE120" i="23"/>
  <c r="BF120" i="23"/>
  <c r="BG120" i="23"/>
  <c r="BH120" i="23"/>
  <c r="BI120" i="23"/>
  <c r="BJ120" i="23"/>
  <c r="BK120" i="23"/>
  <c r="G90" i="23"/>
  <c r="G135" i="23"/>
  <c r="G127" i="23"/>
  <c r="G128" i="23"/>
  <c r="G129" i="23"/>
  <c r="G130" i="23"/>
  <c r="G131" i="23"/>
  <c r="G132" i="23"/>
  <c r="G133" i="23"/>
  <c r="G134" i="23"/>
  <c r="G126" i="23"/>
  <c r="G119" i="23"/>
  <c r="G120" i="23"/>
  <c r="G112" i="23"/>
  <c r="G113" i="23"/>
  <c r="G114" i="23"/>
  <c r="G115" i="23"/>
  <c r="G116" i="23"/>
  <c r="G117" i="23"/>
  <c r="G118" i="23"/>
  <c r="G111" i="23"/>
  <c r="G106" i="23"/>
  <c r="G107" i="23"/>
  <c r="G108" i="23"/>
  <c r="G109" i="23"/>
  <c r="G105" i="23"/>
  <c r="G104" i="23"/>
  <c r="C122" i="23"/>
  <c r="D122" i="23"/>
  <c r="E122" i="23"/>
  <c r="C123" i="23"/>
  <c r="D123" i="23"/>
  <c r="E123" i="23"/>
  <c r="C124" i="23"/>
  <c r="D124" i="23"/>
  <c r="E124" i="23"/>
  <c r="C125" i="23"/>
  <c r="D125" i="23"/>
  <c r="E125" i="23"/>
  <c r="C126" i="23"/>
  <c r="D126" i="23"/>
  <c r="E126" i="23"/>
  <c r="C127" i="23"/>
  <c r="D127" i="23"/>
  <c r="E127" i="23"/>
  <c r="C128" i="23"/>
  <c r="D128" i="23"/>
  <c r="E128" i="23"/>
  <c r="C129" i="23"/>
  <c r="D129" i="23"/>
  <c r="E129" i="23"/>
  <c r="C130" i="23"/>
  <c r="D130" i="23"/>
  <c r="E130" i="23"/>
  <c r="C131" i="23"/>
  <c r="D131" i="23"/>
  <c r="E131" i="23"/>
  <c r="C132" i="23"/>
  <c r="D132" i="23"/>
  <c r="E132" i="23"/>
  <c r="C133" i="23"/>
  <c r="D133" i="23"/>
  <c r="E133" i="23"/>
  <c r="C134" i="23"/>
  <c r="D134" i="23"/>
  <c r="E134" i="23"/>
  <c r="C135" i="23"/>
  <c r="D135" i="23"/>
  <c r="E135" i="23"/>
  <c r="B122" i="23"/>
  <c r="B123" i="23"/>
  <c r="B124" i="23"/>
  <c r="B125" i="23"/>
  <c r="B126" i="23"/>
  <c r="B127" i="23"/>
  <c r="B128" i="23"/>
  <c r="B129" i="23"/>
  <c r="B130" i="23"/>
  <c r="B131" i="23"/>
  <c r="B132" i="23"/>
  <c r="B133" i="23"/>
  <c r="B134" i="23"/>
  <c r="B135" i="23"/>
  <c r="C102" i="23"/>
  <c r="D102" i="23"/>
  <c r="E102" i="23"/>
  <c r="C103" i="23"/>
  <c r="D103" i="23"/>
  <c r="E103" i="23"/>
  <c r="C104" i="23"/>
  <c r="D104" i="23"/>
  <c r="E104" i="23"/>
  <c r="C105" i="23"/>
  <c r="D105" i="23"/>
  <c r="E105" i="23"/>
  <c r="C106" i="23"/>
  <c r="D106" i="23"/>
  <c r="E106" i="23"/>
  <c r="C107" i="23"/>
  <c r="D107" i="23"/>
  <c r="E107" i="23"/>
  <c r="C108" i="23"/>
  <c r="D108" i="23"/>
  <c r="E108" i="23"/>
  <c r="C109" i="23"/>
  <c r="D109" i="23"/>
  <c r="E109" i="23"/>
  <c r="C110" i="23"/>
  <c r="D110" i="23"/>
  <c r="E110" i="23"/>
  <c r="C111" i="23"/>
  <c r="D111" i="23"/>
  <c r="E111" i="23"/>
  <c r="C112" i="23"/>
  <c r="D112" i="23"/>
  <c r="E112" i="23"/>
  <c r="C113" i="23"/>
  <c r="D113" i="23"/>
  <c r="E113" i="23"/>
  <c r="C114" i="23"/>
  <c r="D114" i="23"/>
  <c r="E114" i="23"/>
  <c r="C115" i="23"/>
  <c r="D115" i="23"/>
  <c r="E115" i="23"/>
  <c r="C116" i="23"/>
  <c r="D116" i="23"/>
  <c r="E116" i="23"/>
  <c r="C117" i="23"/>
  <c r="D117" i="23"/>
  <c r="E117" i="23"/>
  <c r="C118" i="23"/>
  <c r="D118" i="23"/>
  <c r="E118" i="23"/>
  <c r="C119" i="23"/>
  <c r="D119" i="23"/>
  <c r="E119" i="23"/>
  <c r="C120" i="23"/>
  <c r="D120" i="23"/>
  <c r="E120" i="23"/>
  <c r="B103" i="23"/>
  <c r="B104" i="23"/>
  <c r="B105" i="23"/>
  <c r="B106" i="23"/>
  <c r="B107" i="23"/>
  <c r="B108" i="23"/>
  <c r="B109" i="23"/>
  <c r="B110" i="23"/>
  <c r="B111" i="23"/>
  <c r="B112" i="23"/>
  <c r="B113" i="23"/>
  <c r="B114" i="23"/>
  <c r="B115" i="23"/>
  <c r="B116" i="23"/>
  <c r="B117" i="23"/>
  <c r="B118" i="23"/>
  <c r="B119" i="23"/>
  <c r="B120" i="23"/>
  <c r="B102" i="23"/>
  <c r="H80" i="23"/>
  <c r="I80" i="23"/>
  <c r="J80" i="23"/>
  <c r="K80" i="23"/>
  <c r="L80" i="23"/>
  <c r="M80" i="23"/>
  <c r="N80" i="23"/>
  <c r="O80" i="23"/>
  <c r="P80" i="23"/>
  <c r="Q80" i="23"/>
  <c r="R80" i="23"/>
  <c r="S80" i="23"/>
  <c r="T80" i="23"/>
  <c r="U80" i="23"/>
  <c r="V80" i="23"/>
  <c r="W80" i="23"/>
  <c r="X80" i="23"/>
  <c r="Y80" i="23"/>
  <c r="Z80" i="23"/>
  <c r="AA80" i="23"/>
  <c r="AB80" i="23"/>
  <c r="AC80" i="23"/>
  <c r="AD80" i="23"/>
  <c r="AE80" i="23"/>
  <c r="AF80" i="23"/>
  <c r="AG80" i="23"/>
  <c r="AH80" i="23"/>
  <c r="AI80" i="23"/>
  <c r="AJ80" i="23"/>
  <c r="AK80" i="23"/>
  <c r="AL80" i="23"/>
  <c r="AM80" i="23"/>
  <c r="AN80" i="23"/>
  <c r="AO80" i="23"/>
  <c r="AP80" i="23"/>
  <c r="AQ80" i="23"/>
  <c r="AR80" i="23"/>
  <c r="AS80" i="23"/>
  <c r="AT80" i="23"/>
  <c r="AU80" i="23"/>
  <c r="AV80" i="23"/>
  <c r="AW80" i="23"/>
  <c r="AX80" i="23"/>
  <c r="AY80" i="23"/>
  <c r="AZ80" i="23"/>
  <c r="BA80" i="23"/>
  <c r="BB80" i="23"/>
  <c r="BC80" i="23"/>
  <c r="BD80" i="23"/>
  <c r="BE80" i="23"/>
  <c r="BF80" i="23"/>
  <c r="BG80" i="23"/>
  <c r="BH80" i="23"/>
  <c r="BI80" i="23"/>
  <c r="BJ80" i="23"/>
  <c r="BK80" i="23"/>
  <c r="H81" i="23"/>
  <c r="I81" i="23"/>
  <c r="J81" i="23"/>
  <c r="K81" i="23"/>
  <c r="L81" i="23"/>
  <c r="M81" i="23"/>
  <c r="N81" i="23"/>
  <c r="O81" i="23"/>
  <c r="P81" i="23"/>
  <c r="Q81" i="23"/>
  <c r="R81" i="23"/>
  <c r="S81" i="23"/>
  <c r="T81" i="23"/>
  <c r="U81" i="23"/>
  <c r="V81" i="23"/>
  <c r="W81" i="23"/>
  <c r="X81" i="23"/>
  <c r="Y81" i="23"/>
  <c r="Z81" i="23"/>
  <c r="AA81" i="23"/>
  <c r="AB81" i="23"/>
  <c r="AC81" i="23"/>
  <c r="AD81" i="23"/>
  <c r="AE81" i="23"/>
  <c r="AF81" i="23"/>
  <c r="AG81" i="23"/>
  <c r="AH81" i="23"/>
  <c r="AI81" i="23"/>
  <c r="AJ81" i="23"/>
  <c r="AK81" i="23"/>
  <c r="AL81" i="23"/>
  <c r="AM81" i="23"/>
  <c r="AN81" i="23"/>
  <c r="AO81" i="23"/>
  <c r="AP81" i="23"/>
  <c r="AQ81" i="23"/>
  <c r="AR81" i="23"/>
  <c r="AS81" i="23"/>
  <c r="AT81" i="23"/>
  <c r="AU81" i="23"/>
  <c r="AV81" i="23"/>
  <c r="AW81" i="23"/>
  <c r="AX81" i="23"/>
  <c r="AY81" i="23"/>
  <c r="AZ81" i="23"/>
  <c r="BA81" i="23"/>
  <c r="BB81" i="23"/>
  <c r="BC81" i="23"/>
  <c r="BD81" i="23"/>
  <c r="BE81" i="23"/>
  <c r="BF81" i="23"/>
  <c r="BG81" i="23"/>
  <c r="BH81" i="23"/>
  <c r="BI81" i="23"/>
  <c r="BJ81" i="23"/>
  <c r="BK81" i="23"/>
  <c r="H82" i="23"/>
  <c r="I82" i="23"/>
  <c r="J82" i="23"/>
  <c r="K82" i="23"/>
  <c r="L82" i="23"/>
  <c r="M82" i="23"/>
  <c r="N82" i="23"/>
  <c r="O82" i="23"/>
  <c r="P82" i="23"/>
  <c r="Q82" i="23"/>
  <c r="R82" i="23"/>
  <c r="S82" i="23"/>
  <c r="T82" i="23"/>
  <c r="U82" i="23"/>
  <c r="V82" i="23"/>
  <c r="W82" i="23"/>
  <c r="X82" i="23"/>
  <c r="Y82" i="23"/>
  <c r="Z82" i="23"/>
  <c r="AA82" i="23"/>
  <c r="AB82" i="23"/>
  <c r="AC82" i="23"/>
  <c r="AD82" i="23"/>
  <c r="AE82" i="23"/>
  <c r="AF82" i="23"/>
  <c r="AG82" i="23"/>
  <c r="AH82" i="23"/>
  <c r="AI82" i="23"/>
  <c r="AJ82" i="23"/>
  <c r="AK82" i="23"/>
  <c r="AL82" i="23"/>
  <c r="AM82" i="23"/>
  <c r="AN82" i="23"/>
  <c r="AO82" i="23"/>
  <c r="AP82" i="23"/>
  <c r="AQ82" i="23"/>
  <c r="AR82" i="23"/>
  <c r="AS82" i="23"/>
  <c r="AT82" i="23"/>
  <c r="AU82" i="23"/>
  <c r="AV82" i="23"/>
  <c r="AW82" i="23"/>
  <c r="AX82" i="23"/>
  <c r="AY82" i="23"/>
  <c r="AZ82" i="23"/>
  <c r="BA82" i="23"/>
  <c r="BB82" i="23"/>
  <c r="BC82" i="23"/>
  <c r="BD82" i="23"/>
  <c r="BE82" i="23"/>
  <c r="BF82" i="23"/>
  <c r="BG82" i="23"/>
  <c r="BH82" i="23"/>
  <c r="BI82" i="23"/>
  <c r="BJ82" i="23"/>
  <c r="BK82" i="23"/>
  <c r="H83" i="23"/>
  <c r="I83" i="23"/>
  <c r="J83" i="23"/>
  <c r="K83" i="23"/>
  <c r="L83" i="23"/>
  <c r="M83" i="23"/>
  <c r="N83" i="23"/>
  <c r="O83" i="23"/>
  <c r="P83" i="23"/>
  <c r="Q83" i="23"/>
  <c r="R83" i="23"/>
  <c r="S83" i="23"/>
  <c r="T83" i="23"/>
  <c r="U83" i="23"/>
  <c r="V83" i="23"/>
  <c r="W83" i="23"/>
  <c r="X83" i="23"/>
  <c r="Y83" i="23"/>
  <c r="Z83" i="23"/>
  <c r="AA83" i="23"/>
  <c r="AB83" i="23"/>
  <c r="AC83" i="23"/>
  <c r="AD83" i="23"/>
  <c r="AE83" i="23"/>
  <c r="AF83" i="23"/>
  <c r="AG83" i="23"/>
  <c r="AH83" i="23"/>
  <c r="AI83" i="23"/>
  <c r="AJ83" i="23"/>
  <c r="AK83" i="23"/>
  <c r="AL83" i="23"/>
  <c r="AM83" i="23"/>
  <c r="AN83" i="23"/>
  <c r="AO83" i="23"/>
  <c r="AP83" i="23"/>
  <c r="AQ83" i="23"/>
  <c r="AR83" i="23"/>
  <c r="AS83" i="23"/>
  <c r="AT83" i="23"/>
  <c r="AU83" i="23"/>
  <c r="AV83" i="23"/>
  <c r="AW83" i="23"/>
  <c r="AX83" i="23"/>
  <c r="AY83" i="23"/>
  <c r="AZ83" i="23"/>
  <c r="BA83" i="23"/>
  <c r="BB83" i="23"/>
  <c r="BC83" i="23"/>
  <c r="BD83" i="23"/>
  <c r="BE83" i="23"/>
  <c r="BF83" i="23"/>
  <c r="BG83" i="23"/>
  <c r="BH83" i="23"/>
  <c r="BI83" i="23"/>
  <c r="BJ83" i="23"/>
  <c r="BK83" i="23"/>
  <c r="H84" i="23"/>
  <c r="I84" i="23"/>
  <c r="J84" i="23"/>
  <c r="K84" i="23"/>
  <c r="L84" i="23"/>
  <c r="M84" i="23"/>
  <c r="N84" i="23"/>
  <c r="O84" i="23"/>
  <c r="P84" i="23"/>
  <c r="Q84" i="23"/>
  <c r="R84" i="23"/>
  <c r="S84" i="23"/>
  <c r="T84" i="23"/>
  <c r="U84" i="23"/>
  <c r="V84" i="23"/>
  <c r="W84" i="23"/>
  <c r="X84" i="23"/>
  <c r="Y84" i="23"/>
  <c r="Z84" i="23"/>
  <c r="AA84" i="23"/>
  <c r="AB84" i="23"/>
  <c r="AC84" i="23"/>
  <c r="AD84" i="23"/>
  <c r="AE84" i="23"/>
  <c r="AF84" i="23"/>
  <c r="AG84" i="23"/>
  <c r="AH84" i="23"/>
  <c r="AI84" i="23"/>
  <c r="AJ84" i="23"/>
  <c r="AK84" i="23"/>
  <c r="AL84" i="23"/>
  <c r="AM84" i="23"/>
  <c r="AN84" i="23"/>
  <c r="AO84" i="23"/>
  <c r="AP84" i="23"/>
  <c r="AQ84" i="23"/>
  <c r="AR84" i="23"/>
  <c r="AS84" i="23"/>
  <c r="AT84" i="23"/>
  <c r="AU84" i="23"/>
  <c r="AV84" i="23"/>
  <c r="AW84" i="23"/>
  <c r="AX84" i="23"/>
  <c r="AY84" i="23"/>
  <c r="AZ84" i="23"/>
  <c r="BA84" i="23"/>
  <c r="BB84" i="23"/>
  <c r="BC84" i="23"/>
  <c r="BD84" i="23"/>
  <c r="BE84" i="23"/>
  <c r="BF84" i="23"/>
  <c r="BG84" i="23"/>
  <c r="BH84" i="23"/>
  <c r="BI84" i="23"/>
  <c r="BJ84" i="23"/>
  <c r="BK84" i="23"/>
  <c r="H85" i="23"/>
  <c r="I85" i="23"/>
  <c r="J85" i="23"/>
  <c r="K85" i="23"/>
  <c r="L85" i="23"/>
  <c r="M85" i="23"/>
  <c r="N85" i="23"/>
  <c r="O85" i="23"/>
  <c r="P85" i="23"/>
  <c r="Q85" i="23"/>
  <c r="R85" i="23"/>
  <c r="S85" i="23"/>
  <c r="T85" i="23"/>
  <c r="U85" i="23"/>
  <c r="V85" i="23"/>
  <c r="W85" i="23"/>
  <c r="X85" i="23"/>
  <c r="Y85" i="23"/>
  <c r="Z85" i="23"/>
  <c r="AA85" i="23"/>
  <c r="AB85" i="23"/>
  <c r="AC85" i="23"/>
  <c r="AD85" i="23"/>
  <c r="AE85" i="23"/>
  <c r="AF85" i="23"/>
  <c r="AG85" i="23"/>
  <c r="AH85" i="23"/>
  <c r="AI85" i="23"/>
  <c r="AJ85" i="23"/>
  <c r="AK85" i="23"/>
  <c r="AL85" i="23"/>
  <c r="AM85" i="23"/>
  <c r="AN85" i="23"/>
  <c r="AO85" i="23"/>
  <c r="AP85" i="23"/>
  <c r="AQ85" i="23"/>
  <c r="AR85" i="23"/>
  <c r="AS85" i="23"/>
  <c r="AT85" i="23"/>
  <c r="AU85" i="23"/>
  <c r="AV85" i="23"/>
  <c r="AW85" i="23"/>
  <c r="AX85" i="23"/>
  <c r="AY85" i="23"/>
  <c r="AZ85" i="23"/>
  <c r="BA85" i="23"/>
  <c r="BB85" i="23"/>
  <c r="BC85" i="23"/>
  <c r="BD85" i="23"/>
  <c r="BE85" i="23"/>
  <c r="BF85" i="23"/>
  <c r="BG85" i="23"/>
  <c r="BH85" i="23"/>
  <c r="BI85" i="23"/>
  <c r="BJ85" i="23"/>
  <c r="BK85" i="23"/>
  <c r="H86" i="23"/>
  <c r="I86" i="23"/>
  <c r="J86" i="23"/>
  <c r="K86" i="23"/>
  <c r="L86" i="23"/>
  <c r="M86" i="23"/>
  <c r="N86" i="23"/>
  <c r="O86" i="23"/>
  <c r="P86" i="23"/>
  <c r="Q86" i="23"/>
  <c r="R86" i="23"/>
  <c r="S86" i="23"/>
  <c r="T86" i="23"/>
  <c r="U86" i="23"/>
  <c r="V86" i="23"/>
  <c r="W86" i="23"/>
  <c r="X86" i="23"/>
  <c r="Y86" i="23"/>
  <c r="Z86" i="23"/>
  <c r="AA86" i="23"/>
  <c r="AB86" i="23"/>
  <c r="AC86" i="23"/>
  <c r="AD86" i="23"/>
  <c r="AE86" i="23"/>
  <c r="AF86" i="23"/>
  <c r="AG86" i="23"/>
  <c r="AH86" i="23"/>
  <c r="AI86" i="23"/>
  <c r="AJ86" i="23"/>
  <c r="AK86" i="23"/>
  <c r="AL86" i="23"/>
  <c r="AM86" i="23"/>
  <c r="AN86" i="23"/>
  <c r="AO86" i="23"/>
  <c r="AP86" i="23"/>
  <c r="AQ86" i="23"/>
  <c r="AR86" i="23"/>
  <c r="AS86" i="23"/>
  <c r="AT86" i="23"/>
  <c r="AU86" i="23"/>
  <c r="AV86" i="23"/>
  <c r="AW86" i="23"/>
  <c r="AX86" i="23"/>
  <c r="AY86" i="23"/>
  <c r="AZ86" i="23"/>
  <c r="BA86" i="23"/>
  <c r="BB86" i="23"/>
  <c r="BC86" i="23"/>
  <c r="BD86" i="23"/>
  <c r="BE86" i="23"/>
  <c r="BF86" i="23"/>
  <c r="BG86" i="23"/>
  <c r="BH86" i="23"/>
  <c r="BI86" i="23"/>
  <c r="BJ86" i="23"/>
  <c r="BK86" i="23"/>
  <c r="H87" i="23"/>
  <c r="I87" i="23"/>
  <c r="J87" i="23"/>
  <c r="K87" i="23"/>
  <c r="L87" i="23"/>
  <c r="M87" i="23"/>
  <c r="N87" i="23"/>
  <c r="O87" i="23"/>
  <c r="P87" i="23"/>
  <c r="Q87" i="23"/>
  <c r="R87" i="23"/>
  <c r="S87" i="23"/>
  <c r="T87" i="23"/>
  <c r="U87" i="23"/>
  <c r="V87" i="23"/>
  <c r="W87" i="23"/>
  <c r="X87" i="23"/>
  <c r="Y87" i="23"/>
  <c r="Z87" i="23"/>
  <c r="AA87" i="23"/>
  <c r="AB87" i="23"/>
  <c r="AC87" i="23"/>
  <c r="AD87" i="23"/>
  <c r="AE87" i="23"/>
  <c r="AF87" i="23"/>
  <c r="AG87" i="23"/>
  <c r="AH87" i="23"/>
  <c r="AI87" i="23"/>
  <c r="AJ87" i="23"/>
  <c r="AK87" i="23"/>
  <c r="AL87" i="23"/>
  <c r="AM87" i="23"/>
  <c r="AN87" i="23"/>
  <c r="AO87" i="23"/>
  <c r="AP87" i="23"/>
  <c r="AQ87" i="23"/>
  <c r="AR87" i="23"/>
  <c r="AS87" i="23"/>
  <c r="AT87" i="23"/>
  <c r="AU87" i="23"/>
  <c r="AV87" i="23"/>
  <c r="AW87" i="23"/>
  <c r="AX87" i="23"/>
  <c r="AY87" i="23"/>
  <c r="AZ87" i="23"/>
  <c r="BA87" i="23"/>
  <c r="BB87" i="23"/>
  <c r="BC87" i="23"/>
  <c r="BD87" i="23"/>
  <c r="BE87" i="23"/>
  <c r="BF87" i="23"/>
  <c r="BG87" i="23"/>
  <c r="BH87" i="23"/>
  <c r="BI87" i="23"/>
  <c r="BJ87" i="23"/>
  <c r="BK87" i="23"/>
  <c r="H88" i="23"/>
  <c r="I88" i="23"/>
  <c r="J88" i="23"/>
  <c r="K88" i="23"/>
  <c r="L88" i="23"/>
  <c r="M88" i="23"/>
  <c r="N88" i="23"/>
  <c r="O88" i="23"/>
  <c r="P88" i="23"/>
  <c r="Q88" i="23"/>
  <c r="R88" i="23"/>
  <c r="S88" i="23"/>
  <c r="T88" i="23"/>
  <c r="U88" i="23"/>
  <c r="V88" i="23"/>
  <c r="W88" i="23"/>
  <c r="X88" i="23"/>
  <c r="Y88" i="23"/>
  <c r="Z88" i="23"/>
  <c r="AA88" i="23"/>
  <c r="AB88" i="23"/>
  <c r="AC88" i="23"/>
  <c r="AD88" i="23"/>
  <c r="AE88" i="23"/>
  <c r="AF88" i="23"/>
  <c r="AG88" i="23"/>
  <c r="AH88" i="23"/>
  <c r="AI88" i="23"/>
  <c r="AJ88" i="23"/>
  <c r="AK88" i="23"/>
  <c r="AL88" i="23"/>
  <c r="AM88" i="23"/>
  <c r="AN88" i="23"/>
  <c r="AO88" i="23"/>
  <c r="AP88" i="23"/>
  <c r="AQ88" i="23"/>
  <c r="AR88" i="23"/>
  <c r="AS88" i="23"/>
  <c r="AT88" i="23"/>
  <c r="AU88" i="23"/>
  <c r="AV88" i="23"/>
  <c r="AW88" i="23"/>
  <c r="AX88" i="23"/>
  <c r="AY88" i="23"/>
  <c r="AZ88" i="23"/>
  <c r="BA88" i="23"/>
  <c r="BB88" i="23"/>
  <c r="BC88" i="23"/>
  <c r="BD88" i="23"/>
  <c r="BE88" i="23"/>
  <c r="BF88" i="23"/>
  <c r="BG88" i="23"/>
  <c r="BH88" i="23"/>
  <c r="BI88" i="23"/>
  <c r="BJ88" i="23"/>
  <c r="BK88" i="23"/>
  <c r="H89" i="23"/>
  <c r="I89" i="23"/>
  <c r="J89" i="23"/>
  <c r="K89" i="23"/>
  <c r="L89" i="23"/>
  <c r="M89" i="23"/>
  <c r="N89" i="23"/>
  <c r="O89" i="23"/>
  <c r="P89" i="23"/>
  <c r="Q89" i="23"/>
  <c r="R89" i="23"/>
  <c r="S89" i="23"/>
  <c r="T89" i="23"/>
  <c r="U89" i="23"/>
  <c r="V89" i="23"/>
  <c r="W89" i="23"/>
  <c r="X89" i="23"/>
  <c r="Y89" i="23"/>
  <c r="Z89" i="23"/>
  <c r="AA89" i="23"/>
  <c r="AB89" i="23"/>
  <c r="AC89" i="23"/>
  <c r="AD89" i="23"/>
  <c r="AE89" i="23"/>
  <c r="AF89" i="23"/>
  <c r="AG89" i="23"/>
  <c r="AH89" i="23"/>
  <c r="AI89" i="23"/>
  <c r="AJ89" i="23"/>
  <c r="AK89" i="23"/>
  <c r="AL89" i="23"/>
  <c r="AM89" i="23"/>
  <c r="AN89" i="23"/>
  <c r="AO89" i="23"/>
  <c r="AP89" i="23"/>
  <c r="AQ89" i="23"/>
  <c r="AR89" i="23"/>
  <c r="AS89" i="23"/>
  <c r="AT89" i="23"/>
  <c r="AU89" i="23"/>
  <c r="AV89" i="23"/>
  <c r="AW89" i="23"/>
  <c r="AX89" i="23"/>
  <c r="AY89" i="23"/>
  <c r="AZ89" i="23"/>
  <c r="BA89" i="23"/>
  <c r="BB89" i="23"/>
  <c r="BC89" i="23"/>
  <c r="BD89" i="23"/>
  <c r="BE89" i="23"/>
  <c r="BF89" i="23"/>
  <c r="BG89" i="23"/>
  <c r="BH89" i="23"/>
  <c r="BI89" i="23"/>
  <c r="BJ89" i="23"/>
  <c r="BK89" i="23"/>
  <c r="H90" i="23"/>
  <c r="I90" i="23"/>
  <c r="J90" i="23"/>
  <c r="K90" i="23"/>
  <c r="L90" i="23"/>
  <c r="M90" i="23"/>
  <c r="N90" i="23"/>
  <c r="O90" i="23"/>
  <c r="P90" i="23"/>
  <c r="Q90" i="23"/>
  <c r="R90" i="23"/>
  <c r="S90" i="23"/>
  <c r="T90" i="23"/>
  <c r="U90" i="23"/>
  <c r="V90" i="23"/>
  <c r="W90" i="23"/>
  <c r="X90" i="23"/>
  <c r="Y90" i="23"/>
  <c r="Z90" i="23"/>
  <c r="AA90" i="23"/>
  <c r="AB90" i="23"/>
  <c r="AC90" i="23"/>
  <c r="AD90" i="23"/>
  <c r="AE90" i="23"/>
  <c r="AF90" i="23"/>
  <c r="AG90" i="23"/>
  <c r="AH90" i="23"/>
  <c r="AI90" i="23"/>
  <c r="AJ90" i="23"/>
  <c r="AK90" i="23"/>
  <c r="AL90" i="23"/>
  <c r="AM90" i="23"/>
  <c r="AN90" i="23"/>
  <c r="AO90" i="23"/>
  <c r="AP90" i="23"/>
  <c r="AQ90" i="23"/>
  <c r="AR90" i="23"/>
  <c r="AS90" i="23"/>
  <c r="AT90" i="23"/>
  <c r="AU90" i="23"/>
  <c r="AV90" i="23"/>
  <c r="AW90" i="23"/>
  <c r="AX90" i="23"/>
  <c r="AY90" i="23"/>
  <c r="AZ90" i="23"/>
  <c r="BA90" i="23"/>
  <c r="BB90" i="23"/>
  <c r="BC90" i="23"/>
  <c r="BD90" i="23"/>
  <c r="BE90" i="23"/>
  <c r="BF90" i="23"/>
  <c r="BG90" i="23"/>
  <c r="BH90" i="23"/>
  <c r="BI90" i="23"/>
  <c r="BJ90" i="23"/>
  <c r="BK90" i="23"/>
  <c r="H91" i="23"/>
  <c r="I91" i="23"/>
  <c r="J91" i="23"/>
  <c r="K91" i="23"/>
  <c r="L91" i="23"/>
  <c r="M91" i="23"/>
  <c r="N91" i="23"/>
  <c r="O91" i="23"/>
  <c r="P91" i="23"/>
  <c r="Q91" i="23"/>
  <c r="R91" i="23"/>
  <c r="S91" i="23"/>
  <c r="T91" i="23"/>
  <c r="U91" i="23"/>
  <c r="V91" i="23"/>
  <c r="W91" i="23"/>
  <c r="X91" i="23"/>
  <c r="Y91" i="23"/>
  <c r="Z91" i="23"/>
  <c r="AA91" i="23"/>
  <c r="AB91" i="23"/>
  <c r="AC91" i="23"/>
  <c r="AD91" i="23"/>
  <c r="AE91" i="23"/>
  <c r="AF91" i="23"/>
  <c r="AG91" i="23"/>
  <c r="AH91" i="23"/>
  <c r="AI91" i="23"/>
  <c r="AJ91" i="23"/>
  <c r="AK91" i="23"/>
  <c r="AL91" i="23"/>
  <c r="AM91" i="23"/>
  <c r="AN91" i="23"/>
  <c r="AO91" i="23"/>
  <c r="AP91" i="23"/>
  <c r="AQ91" i="23"/>
  <c r="AR91" i="23"/>
  <c r="AS91" i="23"/>
  <c r="AT91" i="23"/>
  <c r="AU91" i="23"/>
  <c r="AV91" i="23"/>
  <c r="AW91" i="23"/>
  <c r="AX91" i="23"/>
  <c r="AY91" i="23"/>
  <c r="AZ91" i="23"/>
  <c r="BA91" i="23"/>
  <c r="BB91" i="23"/>
  <c r="BC91" i="23"/>
  <c r="BD91" i="23"/>
  <c r="BE91" i="23"/>
  <c r="BF91" i="23"/>
  <c r="BG91" i="23"/>
  <c r="BH91" i="23"/>
  <c r="BI91" i="23"/>
  <c r="BJ91" i="23"/>
  <c r="BK91" i="23"/>
  <c r="H92" i="23"/>
  <c r="I92" i="23"/>
  <c r="J92" i="23"/>
  <c r="K92" i="23"/>
  <c r="L92" i="23"/>
  <c r="M92" i="23"/>
  <c r="N92" i="23"/>
  <c r="O92" i="23"/>
  <c r="P92" i="23"/>
  <c r="Q92" i="23"/>
  <c r="R92" i="23"/>
  <c r="S92" i="23"/>
  <c r="T92" i="23"/>
  <c r="U92" i="23"/>
  <c r="V92" i="23"/>
  <c r="W92" i="23"/>
  <c r="X92" i="23"/>
  <c r="Y92" i="23"/>
  <c r="Z92" i="23"/>
  <c r="AA92" i="23"/>
  <c r="AB92" i="23"/>
  <c r="AC92" i="23"/>
  <c r="AD92" i="23"/>
  <c r="AE92" i="23"/>
  <c r="AF92" i="23"/>
  <c r="AG92" i="23"/>
  <c r="AH92" i="23"/>
  <c r="AI92" i="23"/>
  <c r="AJ92" i="23"/>
  <c r="AK92" i="23"/>
  <c r="AL92" i="23"/>
  <c r="AM92" i="23"/>
  <c r="AN92" i="23"/>
  <c r="AO92" i="23"/>
  <c r="AP92" i="23"/>
  <c r="AQ92" i="23"/>
  <c r="AR92" i="23"/>
  <c r="AS92" i="23"/>
  <c r="AT92" i="23"/>
  <c r="AU92" i="23"/>
  <c r="AV92" i="23"/>
  <c r="AW92" i="23"/>
  <c r="AX92" i="23"/>
  <c r="AY92" i="23"/>
  <c r="AZ92" i="23"/>
  <c r="BA92" i="23"/>
  <c r="BB92" i="23"/>
  <c r="BC92" i="23"/>
  <c r="BD92" i="23"/>
  <c r="BE92" i="23"/>
  <c r="BF92" i="23"/>
  <c r="BG92" i="23"/>
  <c r="BH92" i="23"/>
  <c r="BI92" i="23"/>
  <c r="BJ92" i="23"/>
  <c r="BK92" i="23"/>
  <c r="H93" i="23"/>
  <c r="I93" i="23"/>
  <c r="J93" i="23"/>
  <c r="K93" i="23"/>
  <c r="L93" i="23"/>
  <c r="M93" i="23"/>
  <c r="N93" i="23"/>
  <c r="O93" i="23"/>
  <c r="P93" i="23"/>
  <c r="Q93" i="23"/>
  <c r="R93" i="23"/>
  <c r="S93" i="23"/>
  <c r="T93" i="23"/>
  <c r="U93" i="23"/>
  <c r="V93" i="23"/>
  <c r="W93" i="23"/>
  <c r="X93" i="23"/>
  <c r="Y93" i="23"/>
  <c r="Z93" i="23"/>
  <c r="AA93" i="23"/>
  <c r="AB93" i="23"/>
  <c r="AC93" i="23"/>
  <c r="AD93" i="23"/>
  <c r="AE93" i="23"/>
  <c r="AF93" i="23"/>
  <c r="AG93" i="23"/>
  <c r="AH93" i="23"/>
  <c r="AI93" i="23"/>
  <c r="AJ93" i="23"/>
  <c r="AK93" i="23"/>
  <c r="AL93" i="23"/>
  <c r="AM93" i="23"/>
  <c r="AN93" i="23"/>
  <c r="AO93" i="23"/>
  <c r="AP93" i="23"/>
  <c r="AQ93" i="23"/>
  <c r="AR93" i="23"/>
  <c r="AS93" i="23"/>
  <c r="AT93" i="23"/>
  <c r="AU93" i="23"/>
  <c r="AV93" i="23"/>
  <c r="AW93" i="23"/>
  <c r="AX93" i="23"/>
  <c r="AY93" i="23"/>
  <c r="AZ93" i="23"/>
  <c r="BA93" i="23"/>
  <c r="BB93" i="23"/>
  <c r="BC93" i="23"/>
  <c r="BD93" i="23"/>
  <c r="BE93" i="23"/>
  <c r="BF93" i="23"/>
  <c r="BG93" i="23"/>
  <c r="BH93" i="23"/>
  <c r="BI93" i="23"/>
  <c r="BJ93" i="23"/>
  <c r="BK93" i="23"/>
  <c r="H94" i="23"/>
  <c r="I94" i="23"/>
  <c r="J94" i="23"/>
  <c r="K94" i="23"/>
  <c r="L94" i="23"/>
  <c r="M94" i="23"/>
  <c r="N94" i="23"/>
  <c r="O94" i="23"/>
  <c r="P94" i="23"/>
  <c r="Q94" i="23"/>
  <c r="R94" i="23"/>
  <c r="S94" i="23"/>
  <c r="T94" i="23"/>
  <c r="U94" i="23"/>
  <c r="V94" i="23"/>
  <c r="W94" i="23"/>
  <c r="X94" i="23"/>
  <c r="Y94" i="23"/>
  <c r="Z94" i="23"/>
  <c r="AA94" i="23"/>
  <c r="AB94" i="23"/>
  <c r="AC94" i="23"/>
  <c r="AD94" i="23"/>
  <c r="AE94" i="23"/>
  <c r="AF94" i="23"/>
  <c r="AG94" i="23"/>
  <c r="AH94" i="23"/>
  <c r="AI94" i="23"/>
  <c r="AJ94" i="23"/>
  <c r="AK94" i="23"/>
  <c r="AL94" i="23"/>
  <c r="AM94" i="23"/>
  <c r="AN94" i="23"/>
  <c r="AO94" i="23"/>
  <c r="AP94" i="23"/>
  <c r="AQ94" i="23"/>
  <c r="AR94" i="23"/>
  <c r="AS94" i="23"/>
  <c r="AT94" i="23"/>
  <c r="AU94" i="23"/>
  <c r="AV94" i="23"/>
  <c r="AW94" i="23"/>
  <c r="AX94" i="23"/>
  <c r="AY94" i="23"/>
  <c r="AZ94" i="23"/>
  <c r="BA94" i="23"/>
  <c r="BB94" i="23"/>
  <c r="BC94" i="23"/>
  <c r="BD94" i="23"/>
  <c r="BE94" i="23"/>
  <c r="BF94" i="23"/>
  <c r="BG94" i="23"/>
  <c r="BH94" i="23"/>
  <c r="BI94" i="23"/>
  <c r="BJ94" i="23"/>
  <c r="BK94" i="23"/>
  <c r="H95" i="23"/>
  <c r="I95" i="23"/>
  <c r="J95" i="23"/>
  <c r="K95" i="23"/>
  <c r="L95" i="23"/>
  <c r="M95" i="23"/>
  <c r="N95" i="23"/>
  <c r="O95" i="23"/>
  <c r="P95" i="23"/>
  <c r="Q95" i="23"/>
  <c r="R95" i="23"/>
  <c r="S95" i="23"/>
  <c r="T95" i="23"/>
  <c r="U95" i="23"/>
  <c r="V95" i="23"/>
  <c r="W95" i="23"/>
  <c r="X95" i="23"/>
  <c r="Y95" i="23"/>
  <c r="Z95" i="23"/>
  <c r="AA95" i="23"/>
  <c r="AB95" i="23"/>
  <c r="AC95" i="23"/>
  <c r="AD95" i="23"/>
  <c r="AE95" i="23"/>
  <c r="AF95" i="23"/>
  <c r="AG95" i="23"/>
  <c r="AH95" i="23"/>
  <c r="AI95" i="23"/>
  <c r="AJ95" i="23"/>
  <c r="AK95" i="23"/>
  <c r="AL95" i="23"/>
  <c r="AM95" i="23"/>
  <c r="AN95" i="23"/>
  <c r="AO95" i="23"/>
  <c r="AP95" i="23"/>
  <c r="AQ95" i="23"/>
  <c r="AR95" i="23"/>
  <c r="AS95" i="23"/>
  <c r="AT95" i="23"/>
  <c r="AU95" i="23"/>
  <c r="AV95" i="23"/>
  <c r="AW95" i="23"/>
  <c r="AX95" i="23"/>
  <c r="AY95" i="23"/>
  <c r="AZ95" i="23"/>
  <c r="BA95" i="23"/>
  <c r="BB95" i="23"/>
  <c r="BC95" i="23"/>
  <c r="BD95" i="23"/>
  <c r="BE95" i="23"/>
  <c r="BF95" i="23"/>
  <c r="BG95" i="23"/>
  <c r="BH95" i="23"/>
  <c r="BI95" i="23"/>
  <c r="BJ95" i="23"/>
  <c r="BK95" i="23"/>
  <c r="H96" i="23"/>
  <c r="I96" i="23"/>
  <c r="J96" i="23"/>
  <c r="K96" i="23"/>
  <c r="L96" i="23"/>
  <c r="M96" i="23"/>
  <c r="N96" i="23"/>
  <c r="O96" i="23"/>
  <c r="P96" i="23"/>
  <c r="Q96" i="23"/>
  <c r="R96" i="23"/>
  <c r="S96" i="23"/>
  <c r="T96" i="23"/>
  <c r="U96" i="23"/>
  <c r="V96" i="23"/>
  <c r="W96" i="23"/>
  <c r="X96" i="23"/>
  <c r="Y96" i="23"/>
  <c r="Z96" i="23"/>
  <c r="AA96" i="23"/>
  <c r="AB96" i="23"/>
  <c r="AC96" i="23"/>
  <c r="AD96" i="23"/>
  <c r="AE96" i="23"/>
  <c r="AF96" i="23"/>
  <c r="AG96" i="23"/>
  <c r="AH96" i="23"/>
  <c r="AI96" i="23"/>
  <c r="AJ96" i="23"/>
  <c r="AK96" i="23"/>
  <c r="AL96" i="23"/>
  <c r="AM96" i="23"/>
  <c r="AN96" i="23"/>
  <c r="AO96" i="23"/>
  <c r="AP96" i="23"/>
  <c r="AQ96" i="23"/>
  <c r="AR96" i="23"/>
  <c r="AS96" i="23"/>
  <c r="AT96" i="23"/>
  <c r="AU96" i="23"/>
  <c r="AV96" i="23"/>
  <c r="AW96" i="23"/>
  <c r="AX96" i="23"/>
  <c r="AY96" i="23"/>
  <c r="AZ96" i="23"/>
  <c r="BA96" i="23"/>
  <c r="BB96" i="23"/>
  <c r="BC96" i="23"/>
  <c r="BD96" i="23"/>
  <c r="BE96" i="23"/>
  <c r="BF96" i="23"/>
  <c r="BG96" i="23"/>
  <c r="BH96" i="23"/>
  <c r="BI96" i="23"/>
  <c r="BJ96" i="23"/>
  <c r="BK96" i="23"/>
  <c r="H97" i="23"/>
  <c r="I97" i="23"/>
  <c r="J97" i="23"/>
  <c r="K97" i="23"/>
  <c r="L97" i="23"/>
  <c r="M97" i="23"/>
  <c r="N97" i="23"/>
  <c r="O97" i="23"/>
  <c r="P97" i="23"/>
  <c r="Q97" i="23"/>
  <c r="R97" i="23"/>
  <c r="S97" i="23"/>
  <c r="T97" i="23"/>
  <c r="U97" i="23"/>
  <c r="V97" i="23"/>
  <c r="W97" i="23"/>
  <c r="X97" i="23"/>
  <c r="Y97" i="23"/>
  <c r="Z97" i="23"/>
  <c r="AA97" i="23"/>
  <c r="AB97" i="23"/>
  <c r="AC97" i="23"/>
  <c r="AD97" i="23"/>
  <c r="AE97" i="23"/>
  <c r="AF97" i="23"/>
  <c r="AG97" i="23"/>
  <c r="AH97" i="23"/>
  <c r="AI97" i="23"/>
  <c r="AJ97" i="23"/>
  <c r="AK97" i="23"/>
  <c r="AL97" i="23"/>
  <c r="AM97" i="23"/>
  <c r="AN97" i="23"/>
  <c r="AO97" i="23"/>
  <c r="AP97" i="23"/>
  <c r="AQ97" i="23"/>
  <c r="AR97" i="23"/>
  <c r="AS97" i="23"/>
  <c r="AT97" i="23"/>
  <c r="AU97" i="23"/>
  <c r="AV97" i="23"/>
  <c r="AW97" i="23"/>
  <c r="AX97" i="23"/>
  <c r="AY97" i="23"/>
  <c r="AZ97" i="23"/>
  <c r="BA97" i="23"/>
  <c r="BB97" i="23"/>
  <c r="BC97" i="23"/>
  <c r="BD97" i="23"/>
  <c r="BE97" i="23"/>
  <c r="BF97" i="23"/>
  <c r="BG97" i="23"/>
  <c r="BH97" i="23"/>
  <c r="BI97" i="23"/>
  <c r="BJ97" i="23"/>
  <c r="BK97" i="23"/>
  <c r="H98" i="23"/>
  <c r="I98" i="23"/>
  <c r="J98" i="23"/>
  <c r="K98" i="23"/>
  <c r="L98" i="23"/>
  <c r="M98" i="23"/>
  <c r="N98" i="23"/>
  <c r="O98" i="23"/>
  <c r="P98" i="23"/>
  <c r="Q98" i="23"/>
  <c r="R98" i="23"/>
  <c r="S98" i="23"/>
  <c r="T98" i="23"/>
  <c r="U98" i="23"/>
  <c r="V98" i="23"/>
  <c r="W98" i="23"/>
  <c r="X98" i="23"/>
  <c r="Y98" i="23"/>
  <c r="Z98" i="23"/>
  <c r="AA98" i="23"/>
  <c r="AB98" i="23"/>
  <c r="AC98" i="23"/>
  <c r="AD98" i="23"/>
  <c r="AE98" i="23"/>
  <c r="AF98" i="23"/>
  <c r="AG98" i="23"/>
  <c r="AH98" i="23"/>
  <c r="AI98" i="23"/>
  <c r="AJ98" i="23"/>
  <c r="AK98" i="23"/>
  <c r="AL98" i="23"/>
  <c r="AM98" i="23"/>
  <c r="AN98" i="23"/>
  <c r="AO98" i="23"/>
  <c r="AP98" i="23"/>
  <c r="AQ98" i="23"/>
  <c r="AR98" i="23"/>
  <c r="AS98" i="23"/>
  <c r="AT98" i="23"/>
  <c r="AU98" i="23"/>
  <c r="AV98" i="23"/>
  <c r="AW98" i="23"/>
  <c r="AX98" i="23"/>
  <c r="AY98" i="23"/>
  <c r="AZ98" i="23"/>
  <c r="BA98" i="23"/>
  <c r="BB98" i="23"/>
  <c r="BC98" i="23"/>
  <c r="BD98" i="23"/>
  <c r="BE98" i="23"/>
  <c r="BF98" i="23"/>
  <c r="BG98" i="23"/>
  <c r="BH98" i="23"/>
  <c r="BI98" i="23"/>
  <c r="BJ98" i="23"/>
  <c r="BK98" i="23"/>
  <c r="H99" i="23"/>
  <c r="I99" i="23"/>
  <c r="J99" i="23"/>
  <c r="K99" i="23"/>
  <c r="L99" i="23"/>
  <c r="M99" i="23"/>
  <c r="N99" i="23"/>
  <c r="O99" i="23"/>
  <c r="P99" i="23"/>
  <c r="Q99" i="23"/>
  <c r="R99" i="23"/>
  <c r="S99" i="23"/>
  <c r="T99" i="23"/>
  <c r="U99" i="23"/>
  <c r="V99" i="23"/>
  <c r="W99" i="23"/>
  <c r="X99" i="23"/>
  <c r="Y99" i="23"/>
  <c r="Z99" i="23"/>
  <c r="AA99" i="23"/>
  <c r="AB99" i="23"/>
  <c r="AC99" i="23"/>
  <c r="AD99" i="23"/>
  <c r="AE99" i="23"/>
  <c r="AF99" i="23"/>
  <c r="AG99" i="23"/>
  <c r="AH99" i="23"/>
  <c r="AI99" i="23"/>
  <c r="AJ99" i="23"/>
  <c r="AK99" i="23"/>
  <c r="AL99" i="23"/>
  <c r="AM99" i="23"/>
  <c r="AN99" i="23"/>
  <c r="AO99" i="23"/>
  <c r="AP99" i="23"/>
  <c r="AQ99" i="23"/>
  <c r="AR99" i="23"/>
  <c r="AS99" i="23"/>
  <c r="AT99" i="23"/>
  <c r="AU99" i="23"/>
  <c r="AV99" i="23"/>
  <c r="AW99" i="23"/>
  <c r="AX99" i="23"/>
  <c r="AY99" i="23"/>
  <c r="AZ99" i="23"/>
  <c r="BA99" i="23"/>
  <c r="BB99" i="23"/>
  <c r="BC99" i="23"/>
  <c r="BD99" i="23"/>
  <c r="BE99" i="23"/>
  <c r="BF99" i="23"/>
  <c r="BG99" i="23"/>
  <c r="BH99" i="23"/>
  <c r="BI99" i="23"/>
  <c r="BJ99" i="23"/>
  <c r="BK99" i="23"/>
  <c r="H100" i="23"/>
  <c r="I100" i="23"/>
  <c r="J100" i="23"/>
  <c r="K100" i="23"/>
  <c r="L100" i="23"/>
  <c r="M100" i="23"/>
  <c r="N100" i="23"/>
  <c r="O100" i="23"/>
  <c r="P100" i="23"/>
  <c r="Q100" i="23"/>
  <c r="R100" i="23"/>
  <c r="S100" i="23"/>
  <c r="T100" i="23"/>
  <c r="U100" i="23"/>
  <c r="V100" i="23"/>
  <c r="W100" i="23"/>
  <c r="X100" i="23"/>
  <c r="Y100" i="23"/>
  <c r="Z100" i="23"/>
  <c r="AA100" i="23"/>
  <c r="AB100" i="23"/>
  <c r="AC100" i="23"/>
  <c r="AD100" i="23"/>
  <c r="AE100" i="23"/>
  <c r="AF100" i="23"/>
  <c r="AG100" i="23"/>
  <c r="AH100" i="23"/>
  <c r="AI100" i="23"/>
  <c r="AJ100" i="23"/>
  <c r="AK100" i="23"/>
  <c r="AL100" i="23"/>
  <c r="AM100" i="23"/>
  <c r="AN100" i="23"/>
  <c r="AO100" i="23"/>
  <c r="AP100" i="23"/>
  <c r="AQ100" i="23"/>
  <c r="AR100" i="23"/>
  <c r="AS100" i="23"/>
  <c r="AT100" i="23"/>
  <c r="AU100" i="23"/>
  <c r="AV100" i="23"/>
  <c r="AW100" i="23"/>
  <c r="AX100" i="23"/>
  <c r="AY100" i="23"/>
  <c r="AZ100" i="23"/>
  <c r="BA100" i="23"/>
  <c r="BB100" i="23"/>
  <c r="BC100" i="23"/>
  <c r="BD100" i="23"/>
  <c r="BE100" i="23"/>
  <c r="BF100" i="23"/>
  <c r="BG100" i="23"/>
  <c r="BH100" i="23"/>
  <c r="BI100" i="23"/>
  <c r="BJ100" i="23"/>
  <c r="BK100" i="23"/>
  <c r="G80" i="23"/>
  <c r="G81" i="23"/>
  <c r="G82" i="23"/>
  <c r="G83" i="23"/>
  <c r="G84" i="23"/>
  <c r="G85" i="23"/>
  <c r="G86" i="23"/>
  <c r="G87" i="23"/>
  <c r="G88" i="23"/>
  <c r="G89" i="23"/>
  <c r="G91" i="23"/>
  <c r="G92" i="23"/>
  <c r="G93" i="23"/>
  <c r="G94" i="23"/>
  <c r="G95" i="23"/>
  <c r="G96" i="23"/>
  <c r="G97" i="23"/>
  <c r="G98" i="23"/>
  <c r="G99" i="23"/>
  <c r="G100" i="23"/>
  <c r="C79" i="23"/>
  <c r="D79" i="23"/>
  <c r="E79" i="23"/>
  <c r="C80" i="23"/>
  <c r="D80" i="23"/>
  <c r="E80" i="23"/>
  <c r="C81" i="23"/>
  <c r="D81" i="23"/>
  <c r="E81" i="23"/>
  <c r="C82" i="23"/>
  <c r="D82" i="23"/>
  <c r="E82" i="23"/>
  <c r="C83" i="23"/>
  <c r="D83" i="23"/>
  <c r="E83" i="23"/>
  <c r="C84" i="23"/>
  <c r="D84" i="23"/>
  <c r="E84" i="23"/>
  <c r="C85" i="23"/>
  <c r="D85" i="23"/>
  <c r="E85" i="23"/>
  <c r="C86" i="23"/>
  <c r="D86" i="23"/>
  <c r="E86" i="23"/>
  <c r="C87" i="23"/>
  <c r="D87" i="23"/>
  <c r="E87" i="23"/>
  <c r="C88" i="23"/>
  <c r="D88" i="23"/>
  <c r="E88" i="23"/>
  <c r="C89" i="23"/>
  <c r="D89" i="23"/>
  <c r="E89" i="23"/>
  <c r="C90" i="23"/>
  <c r="D90" i="23"/>
  <c r="E90" i="23"/>
  <c r="C91" i="23"/>
  <c r="D91" i="23"/>
  <c r="E91" i="23"/>
  <c r="C92" i="23"/>
  <c r="D92" i="23"/>
  <c r="E92" i="23"/>
  <c r="C93" i="23"/>
  <c r="D93" i="23"/>
  <c r="E93" i="23"/>
  <c r="C94" i="23"/>
  <c r="D94" i="23"/>
  <c r="E94" i="23"/>
  <c r="C95" i="23"/>
  <c r="D95" i="23"/>
  <c r="E95" i="23"/>
  <c r="C96" i="23"/>
  <c r="D96" i="23"/>
  <c r="E96" i="23"/>
  <c r="C97" i="23"/>
  <c r="D97" i="23"/>
  <c r="E97" i="23"/>
  <c r="C98" i="23"/>
  <c r="D98" i="23"/>
  <c r="E98" i="23"/>
  <c r="C99" i="23"/>
  <c r="D99" i="23"/>
  <c r="E99" i="23"/>
  <c r="C100" i="23"/>
  <c r="D100" i="23"/>
  <c r="E100" i="23"/>
  <c r="B80" i="23"/>
  <c r="B81" i="23"/>
  <c r="B82" i="23"/>
  <c r="B83" i="23"/>
  <c r="B84" i="23"/>
  <c r="B85" i="23"/>
  <c r="B86" i="23"/>
  <c r="B87" i="23"/>
  <c r="B88" i="23"/>
  <c r="B89" i="23"/>
  <c r="B90" i="23"/>
  <c r="B91" i="23"/>
  <c r="B92" i="23"/>
  <c r="B93" i="23"/>
  <c r="B94" i="23"/>
  <c r="B95" i="23"/>
  <c r="B96" i="23"/>
  <c r="B97" i="23"/>
  <c r="B98" i="23"/>
  <c r="B99" i="23"/>
  <c r="B100" i="23"/>
  <c r="B101" i="23"/>
  <c r="B79" i="23"/>
  <c r="U79" i="23" l="1"/>
  <c r="AI79" i="23"/>
  <c r="W79" i="23"/>
  <c r="AK79" i="23"/>
  <c r="S79" i="23"/>
  <c r="BK79" i="23"/>
  <c r="AU79" i="23"/>
  <c r="AE79" i="23"/>
  <c r="O79" i="23"/>
  <c r="AH79" i="23"/>
  <c r="BI79" i="23"/>
  <c r="AS79" i="23"/>
  <c r="AC79" i="23"/>
  <c r="M79" i="23"/>
  <c r="L79" i="23"/>
  <c r="AY79" i="23"/>
  <c r="R79" i="23"/>
  <c r="BG79" i="23"/>
  <c r="AQ79" i="23"/>
  <c r="AA79" i="23"/>
  <c r="K79" i="23"/>
  <c r="BA79" i="23"/>
  <c r="AX79" i="23"/>
  <c r="BF79" i="23"/>
  <c r="AP79" i="23"/>
  <c r="Z79" i="23"/>
  <c r="J79" i="23"/>
  <c r="BC79" i="23"/>
  <c r="AM79" i="23"/>
  <c r="BE79" i="23"/>
  <c r="AW79" i="23"/>
  <c r="AO79" i="23"/>
  <c r="AG79" i="23"/>
  <c r="Y79" i="23"/>
  <c r="Q79" i="23"/>
  <c r="I79" i="23"/>
  <c r="G79" i="23"/>
  <c r="G101" i="23" s="1"/>
  <c r="BD79" i="23"/>
  <c r="AV79" i="23"/>
  <c r="AN79" i="23"/>
  <c r="AF79" i="23"/>
  <c r="X79" i="23"/>
  <c r="P79" i="23"/>
  <c r="H79" i="23"/>
  <c r="BJ79" i="23"/>
  <c r="BB79" i="23"/>
  <c r="AT79" i="23"/>
  <c r="AL79" i="23"/>
  <c r="AD79" i="23"/>
  <c r="V79" i="23"/>
  <c r="N79" i="23"/>
  <c r="BH79" i="23"/>
  <c r="AZ79" i="23"/>
  <c r="AR79" i="23"/>
  <c r="AJ79" i="23"/>
  <c r="AB79" i="23"/>
  <c r="T79" i="23"/>
  <c r="I256" i="30" l="1"/>
  <c r="J256" i="30"/>
  <c r="K256" i="30"/>
  <c r="L256" i="30"/>
  <c r="M256" i="30"/>
  <c r="N256" i="30"/>
  <c r="O256" i="30"/>
  <c r="P256" i="30"/>
  <c r="Q256" i="30"/>
  <c r="R256" i="30"/>
  <c r="S256" i="30"/>
  <c r="T256" i="30"/>
  <c r="U256" i="30"/>
  <c r="V256" i="30"/>
  <c r="W256" i="30"/>
  <c r="X256" i="30"/>
  <c r="Y256" i="30"/>
  <c r="Z256" i="30"/>
  <c r="AA256" i="30"/>
  <c r="AB256" i="30"/>
  <c r="AC256" i="30"/>
  <c r="AD256" i="30"/>
  <c r="AE256" i="30"/>
  <c r="AF256" i="30"/>
  <c r="AG256" i="30"/>
  <c r="AH256" i="30"/>
  <c r="AI256" i="30"/>
  <c r="AJ256" i="30"/>
  <c r="AK256" i="30"/>
  <c r="AL256" i="30"/>
  <c r="AM256" i="30"/>
  <c r="AN256" i="30"/>
  <c r="AO256" i="30"/>
  <c r="AP256" i="30"/>
  <c r="AQ256" i="30"/>
  <c r="AR256" i="30"/>
  <c r="AS256" i="30"/>
  <c r="AT256" i="30"/>
  <c r="AU256" i="30"/>
  <c r="AV256" i="30"/>
  <c r="AW256" i="30"/>
  <c r="AX256" i="30"/>
  <c r="AY256" i="30"/>
  <c r="AZ256" i="30"/>
  <c r="BA256" i="30"/>
  <c r="BB256" i="30"/>
  <c r="BC256" i="30"/>
  <c r="BD256" i="30"/>
  <c r="BE256" i="30"/>
  <c r="BF256" i="30"/>
  <c r="BG256" i="30"/>
  <c r="BH256" i="30"/>
  <c r="BI256" i="30"/>
  <c r="BJ256" i="30"/>
  <c r="BK256" i="30"/>
  <c r="BL256" i="30"/>
  <c r="I257" i="30"/>
  <c r="J257" i="30"/>
  <c r="K257" i="30"/>
  <c r="L257" i="30"/>
  <c r="M257" i="30"/>
  <c r="N257" i="30"/>
  <c r="O257" i="30"/>
  <c r="P257" i="30"/>
  <c r="I258" i="30"/>
  <c r="J258" i="30"/>
  <c r="K258" i="30"/>
  <c r="L258" i="30"/>
  <c r="M258" i="30"/>
  <c r="N258" i="30"/>
  <c r="O258" i="30"/>
  <c r="P258" i="30"/>
  <c r="Q258" i="30"/>
  <c r="R258" i="30"/>
  <c r="S258" i="30"/>
  <c r="T258" i="30"/>
  <c r="U258" i="30"/>
  <c r="V258" i="30"/>
  <c r="W258" i="30"/>
  <c r="X258" i="30"/>
  <c r="Y258" i="30"/>
  <c r="Z258" i="30"/>
  <c r="AA258" i="30"/>
  <c r="AB258" i="30"/>
  <c r="AC258" i="30"/>
  <c r="AD258" i="30"/>
  <c r="AE258" i="30"/>
  <c r="AF258" i="30"/>
  <c r="AG258" i="30"/>
  <c r="AH258" i="30"/>
  <c r="AI258" i="30"/>
  <c r="AJ258" i="30"/>
  <c r="AK258" i="30"/>
  <c r="AL258" i="30"/>
  <c r="AM258" i="30"/>
  <c r="AN258" i="30"/>
  <c r="AO258" i="30"/>
  <c r="AP258" i="30"/>
  <c r="AQ258" i="30"/>
  <c r="AR258" i="30"/>
  <c r="AS258" i="30"/>
  <c r="AT258" i="30"/>
  <c r="AU258" i="30"/>
  <c r="AV258" i="30"/>
  <c r="AW258" i="30"/>
  <c r="AX258" i="30"/>
  <c r="AY258" i="30"/>
  <c r="AZ258" i="30"/>
  <c r="BA258" i="30"/>
  <c r="BB258" i="30"/>
  <c r="BC258" i="30"/>
  <c r="BD258" i="30"/>
  <c r="BE258" i="30"/>
  <c r="BF258" i="30"/>
  <c r="BG258" i="30"/>
  <c r="BH258" i="30"/>
  <c r="BI258" i="30"/>
  <c r="BJ258" i="30"/>
  <c r="BK258" i="30"/>
  <c r="BL258" i="30"/>
  <c r="I259" i="30"/>
  <c r="J259" i="30"/>
  <c r="K259" i="30"/>
  <c r="L259" i="30"/>
  <c r="M259" i="30"/>
  <c r="N259" i="30"/>
  <c r="O259" i="30"/>
  <c r="P259" i="30"/>
  <c r="Q259" i="30"/>
  <c r="R259" i="30"/>
  <c r="S259" i="30"/>
  <c r="T259" i="30"/>
  <c r="U259" i="30"/>
  <c r="V259" i="30"/>
  <c r="W259" i="30"/>
  <c r="X259" i="30"/>
  <c r="Y259" i="30"/>
  <c r="Z259" i="30"/>
  <c r="AA259" i="30"/>
  <c r="AB259" i="30"/>
  <c r="AC259" i="30"/>
  <c r="AD259" i="30"/>
  <c r="AE259" i="30"/>
  <c r="AF259" i="30"/>
  <c r="AG259" i="30"/>
  <c r="AH259" i="30"/>
  <c r="AI259" i="30"/>
  <c r="AJ259" i="30"/>
  <c r="AK259" i="30"/>
  <c r="AL259" i="30"/>
  <c r="AM259" i="30"/>
  <c r="AN259" i="30"/>
  <c r="AO259" i="30"/>
  <c r="AP259" i="30"/>
  <c r="AQ259" i="30"/>
  <c r="AR259" i="30"/>
  <c r="AS259" i="30"/>
  <c r="AT259" i="30"/>
  <c r="AU259" i="30"/>
  <c r="AV259" i="30"/>
  <c r="AW259" i="30"/>
  <c r="AX259" i="30"/>
  <c r="AY259" i="30"/>
  <c r="AZ259" i="30"/>
  <c r="BA259" i="30"/>
  <c r="BB259" i="30"/>
  <c r="BC259" i="30"/>
  <c r="BD259" i="30"/>
  <c r="BE259" i="30"/>
  <c r="BF259" i="30"/>
  <c r="BG259" i="30"/>
  <c r="BH259" i="30"/>
  <c r="BI259" i="30"/>
  <c r="BJ259" i="30"/>
  <c r="BK259" i="30"/>
  <c r="BL259" i="30"/>
  <c r="I260" i="30"/>
  <c r="J260" i="30"/>
  <c r="K260" i="30"/>
  <c r="L260" i="30"/>
  <c r="M260" i="30"/>
  <c r="N260" i="30"/>
  <c r="O260" i="30"/>
  <c r="P260" i="30"/>
  <c r="Q260" i="30"/>
  <c r="R260" i="30"/>
  <c r="S260" i="30"/>
  <c r="T260" i="30"/>
  <c r="U260" i="30"/>
  <c r="V260" i="30"/>
  <c r="W260" i="30"/>
  <c r="X260" i="30"/>
  <c r="Y260" i="30"/>
  <c r="Z260" i="30"/>
  <c r="AA260" i="30"/>
  <c r="AB260" i="30"/>
  <c r="AC260" i="30"/>
  <c r="AD260" i="30"/>
  <c r="AE260" i="30"/>
  <c r="AF260" i="30"/>
  <c r="AG260" i="30"/>
  <c r="AH260" i="30"/>
  <c r="AI260" i="30"/>
  <c r="AJ260" i="30"/>
  <c r="AK260" i="30"/>
  <c r="AL260" i="30"/>
  <c r="AM260" i="30"/>
  <c r="AN260" i="30"/>
  <c r="AO260" i="30"/>
  <c r="AP260" i="30"/>
  <c r="AQ260" i="30"/>
  <c r="AR260" i="30"/>
  <c r="AS260" i="30"/>
  <c r="AT260" i="30"/>
  <c r="AU260" i="30"/>
  <c r="AV260" i="30"/>
  <c r="AW260" i="30"/>
  <c r="AX260" i="30"/>
  <c r="AY260" i="30"/>
  <c r="AZ260" i="30"/>
  <c r="BA260" i="30"/>
  <c r="BB260" i="30"/>
  <c r="BC260" i="30"/>
  <c r="BD260" i="30"/>
  <c r="BE260" i="30"/>
  <c r="BF260" i="30"/>
  <c r="BG260" i="30"/>
  <c r="BH260" i="30"/>
  <c r="BI260" i="30"/>
  <c r="BJ260" i="30"/>
  <c r="BK260" i="30"/>
  <c r="BL260" i="30"/>
  <c r="I261" i="30"/>
  <c r="J261" i="30"/>
  <c r="K261" i="30"/>
  <c r="L261" i="30"/>
  <c r="M261" i="30"/>
  <c r="N261" i="30"/>
  <c r="O261" i="30"/>
  <c r="P261" i="30"/>
  <c r="Q261" i="30"/>
  <c r="R261" i="30"/>
  <c r="S261" i="30"/>
  <c r="T261" i="30"/>
  <c r="U261" i="30"/>
  <c r="V261" i="30"/>
  <c r="W261" i="30"/>
  <c r="X261" i="30"/>
  <c r="Y261" i="30"/>
  <c r="Z261" i="30"/>
  <c r="AA261" i="30"/>
  <c r="AB261" i="30"/>
  <c r="AC261" i="30"/>
  <c r="AD261" i="30"/>
  <c r="AE261" i="30"/>
  <c r="AF261" i="30"/>
  <c r="AG261" i="30"/>
  <c r="AH261" i="30"/>
  <c r="AI261" i="30"/>
  <c r="AJ261" i="30"/>
  <c r="AK261" i="30"/>
  <c r="AL261" i="30"/>
  <c r="AM261" i="30"/>
  <c r="AN261" i="30"/>
  <c r="AO261" i="30"/>
  <c r="AP261" i="30"/>
  <c r="AQ261" i="30"/>
  <c r="AR261" i="30"/>
  <c r="AS261" i="30"/>
  <c r="AT261" i="30"/>
  <c r="AU261" i="30"/>
  <c r="AV261" i="30"/>
  <c r="AW261" i="30"/>
  <c r="AX261" i="30"/>
  <c r="AY261" i="30"/>
  <c r="AZ261" i="30"/>
  <c r="BA261" i="30"/>
  <c r="BB261" i="30"/>
  <c r="BC261" i="30"/>
  <c r="BD261" i="30"/>
  <c r="BE261" i="30"/>
  <c r="BF261" i="30"/>
  <c r="BG261" i="30"/>
  <c r="BH261" i="30"/>
  <c r="BI261" i="30"/>
  <c r="BJ261" i="30"/>
  <c r="BK261" i="30"/>
  <c r="BL261" i="30"/>
  <c r="I262" i="30"/>
  <c r="J262" i="30"/>
  <c r="K262" i="30"/>
  <c r="L262" i="30"/>
  <c r="M262" i="30"/>
  <c r="N262" i="30"/>
  <c r="O262" i="30"/>
  <c r="P262" i="30"/>
  <c r="Q262" i="30"/>
  <c r="R262" i="30"/>
  <c r="S262" i="30"/>
  <c r="T262" i="30"/>
  <c r="U262" i="30"/>
  <c r="V262" i="30"/>
  <c r="W262" i="30"/>
  <c r="X262" i="30"/>
  <c r="Y262" i="30"/>
  <c r="Z262" i="30"/>
  <c r="AA262" i="30"/>
  <c r="AB262" i="30"/>
  <c r="AC262" i="30"/>
  <c r="AD262" i="30"/>
  <c r="AE262" i="30"/>
  <c r="AF262" i="30"/>
  <c r="AG262" i="30"/>
  <c r="AH262" i="30"/>
  <c r="AI262" i="30"/>
  <c r="AJ262" i="30"/>
  <c r="AK262" i="30"/>
  <c r="AL262" i="30"/>
  <c r="AM262" i="30"/>
  <c r="AN262" i="30"/>
  <c r="AO262" i="30"/>
  <c r="AP262" i="30"/>
  <c r="AQ262" i="30"/>
  <c r="AR262" i="30"/>
  <c r="AS262" i="30"/>
  <c r="AT262" i="30"/>
  <c r="AU262" i="30"/>
  <c r="AV262" i="30"/>
  <c r="AW262" i="30"/>
  <c r="AX262" i="30"/>
  <c r="AY262" i="30"/>
  <c r="AZ262" i="30"/>
  <c r="BA262" i="30"/>
  <c r="BB262" i="30"/>
  <c r="BC262" i="30"/>
  <c r="BD262" i="30"/>
  <c r="BE262" i="30"/>
  <c r="BF262" i="30"/>
  <c r="BG262" i="30"/>
  <c r="BH262" i="30"/>
  <c r="BI262" i="30"/>
  <c r="BJ262" i="30"/>
  <c r="BK262" i="30"/>
  <c r="BL262" i="30"/>
  <c r="I263" i="30"/>
  <c r="J263" i="30"/>
  <c r="K263" i="30"/>
  <c r="L263" i="30"/>
  <c r="M263" i="30"/>
  <c r="N263" i="30"/>
  <c r="O263" i="30"/>
  <c r="P263" i="30"/>
  <c r="Q263" i="30"/>
  <c r="R263" i="30"/>
  <c r="S263" i="30"/>
  <c r="T263" i="30"/>
  <c r="U263" i="30"/>
  <c r="V263" i="30"/>
  <c r="W263" i="30"/>
  <c r="X263" i="30"/>
  <c r="Y263" i="30"/>
  <c r="Z263" i="30"/>
  <c r="AA263" i="30"/>
  <c r="AB263" i="30"/>
  <c r="AC263" i="30"/>
  <c r="AD263" i="30"/>
  <c r="AE263" i="30"/>
  <c r="AF263" i="30"/>
  <c r="AG263" i="30"/>
  <c r="AH263" i="30"/>
  <c r="AI263" i="30"/>
  <c r="AJ263" i="30"/>
  <c r="AK263" i="30"/>
  <c r="AL263" i="30"/>
  <c r="AM263" i="30"/>
  <c r="AN263" i="30"/>
  <c r="AO263" i="30"/>
  <c r="AP263" i="30"/>
  <c r="AQ263" i="30"/>
  <c r="AR263" i="30"/>
  <c r="AS263" i="30"/>
  <c r="AT263" i="30"/>
  <c r="AU263" i="30"/>
  <c r="AV263" i="30"/>
  <c r="AW263" i="30"/>
  <c r="AX263" i="30"/>
  <c r="AY263" i="30"/>
  <c r="AZ263" i="30"/>
  <c r="BA263" i="30"/>
  <c r="BB263" i="30"/>
  <c r="BC263" i="30"/>
  <c r="BD263" i="30"/>
  <c r="BE263" i="30"/>
  <c r="BF263" i="30"/>
  <c r="BG263" i="30"/>
  <c r="BH263" i="30"/>
  <c r="BI263" i="30"/>
  <c r="BJ263" i="30"/>
  <c r="BK263" i="30"/>
  <c r="BL263" i="30"/>
  <c r="I264" i="30"/>
  <c r="J264" i="30"/>
  <c r="K264" i="30"/>
  <c r="L264" i="30"/>
  <c r="M264" i="30"/>
  <c r="N264" i="30"/>
  <c r="O264" i="30"/>
  <c r="P264" i="30"/>
  <c r="Q264" i="30"/>
  <c r="R264" i="30"/>
  <c r="S264" i="30"/>
  <c r="T264" i="30"/>
  <c r="U264" i="30"/>
  <c r="V264" i="30"/>
  <c r="W264" i="30"/>
  <c r="X264" i="30"/>
  <c r="Y264" i="30"/>
  <c r="Z264" i="30"/>
  <c r="AA264" i="30"/>
  <c r="AB264" i="30"/>
  <c r="AC264" i="30"/>
  <c r="AD264" i="30"/>
  <c r="AE264" i="30"/>
  <c r="AF264" i="30"/>
  <c r="AG264" i="30"/>
  <c r="AH264" i="30"/>
  <c r="AI264" i="30"/>
  <c r="AJ264" i="30"/>
  <c r="AK264" i="30"/>
  <c r="AL264" i="30"/>
  <c r="AM264" i="30"/>
  <c r="AN264" i="30"/>
  <c r="AO264" i="30"/>
  <c r="AP264" i="30"/>
  <c r="AQ264" i="30"/>
  <c r="AR264" i="30"/>
  <c r="AS264" i="30"/>
  <c r="AT264" i="30"/>
  <c r="AU264" i="30"/>
  <c r="AV264" i="30"/>
  <c r="AW264" i="30"/>
  <c r="AX264" i="30"/>
  <c r="AY264" i="30"/>
  <c r="AZ264" i="30"/>
  <c r="BA264" i="30"/>
  <c r="BB264" i="30"/>
  <c r="BC264" i="30"/>
  <c r="BD264" i="30"/>
  <c r="BE264" i="30"/>
  <c r="BF264" i="30"/>
  <c r="BG264" i="30"/>
  <c r="BH264" i="30"/>
  <c r="BI264" i="30"/>
  <c r="BJ264" i="30"/>
  <c r="BK264" i="30"/>
  <c r="BL264" i="30"/>
  <c r="I265" i="30"/>
  <c r="J265" i="30"/>
  <c r="K265" i="30"/>
  <c r="L265" i="30"/>
  <c r="M265" i="30"/>
  <c r="N265" i="30"/>
  <c r="O265" i="30"/>
  <c r="P265" i="30"/>
  <c r="Q265" i="30"/>
  <c r="R265" i="30"/>
  <c r="S265" i="30"/>
  <c r="T265" i="30"/>
  <c r="U265" i="30"/>
  <c r="V265" i="30"/>
  <c r="W265" i="30"/>
  <c r="X265" i="30"/>
  <c r="Y265" i="30"/>
  <c r="Z265" i="30"/>
  <c r="AA265" i="30"/>
  <c r="AB265" i="30"/>
  <c r="AC265" i="30"/>
  <c r="AD265" i="30"/>
  <c r="AE265" i="30"/>
  <c r="AF265" i="30"/>
  <c r="AG265" i="30"/>
  <c r="AH265" i="30"/>
  <c r="AI265" i="30"/>
  <c r="AJ265" i="30"/>
  <c r="AK265" i="30"/>
  <c r="AL265" i="30"/>
  <c r="AM265" i="30"/>
  <c r="AN265" i="30"/>
  <c r="AO265" i="30"/>
  <c r="AP265" i="30"/>
  <c r="AQ265" i="30"/>
  <c r="AR265" i="30"/>
  <c r="AS265" i="30"/>
  <c r="AT265" i="30"/>
  <c r="AU265" i="30"/>
  <c r="AV265" i="30"/>
  <c r="AW265" i="30"/>
  <c r="AX265" i="30"/>
  <c r="AY265" i="30"/>
  <c r="AZ265" i="30"/>
  <c r="BA265" i="30"/>
  <c r="BB265" i="30"/>
  <c r="BC265" i="30"/>
  <c r="BD265" i="30"/>
  <c r="BE265" i="30"/>
  <c r="BF265" i="30"/>
  <c r="BG265" i="30"/>
  <c r="BH265" i="30"/>
  <c r="BI265" i="30"/>
  <c r="BJ265" i="30"/>
  <c r="BK265" i="30"/>
  <c r="BL265" i="30"/>
  <c r="H257" i="30"/>
  <c r="H258" i="30"/>
  <c r="H259" i="30"/>
  <c r="H260" i="30"/>
  <c r="H261" i="30"/>
  <c r="H262" i="30"/>
  <c r="H263" i="30"/>
  <c r="H264" i="30"/>
  <c r="H265" i="30"/>
  <c r="H256" i="30"/>
  <c r="H250" i="30"/>
  <c r="BL243" i="30"/>
  <c r="I241" i="30"/>
  <c r="J241" i="30"/>
  <c r="K241" i="30"/>
  <c r="L241" i="30"/>
  <c r="M241" i="30"/>
  <c r="N241" i="30"/>
  <c r="O241" i="30"/>
  <c r="P241" i="30"/>
  <c r="Q241" i="30"/>
  <c r="R241" i="30"/>
  <c r="S241" i="30"/>
  <c r="T241" i="30"/>
  <c r="U241" i="30"/>
  <c r="V241" i="30"/>
  <c r="W241" i="30"/>
  <c r="X241" i="30"/>
  <c r="Y241" i="30"/>
  <c r="Z241" i="30"/>
  <c r="AA241" i="30"/>
  <c r="AB241" i="30"/>
  <c r="AC241" i="30"/>
  <c r="AD241" i="30"/>
  <c r="AE241" i="30"/>
  <c r="AF241" i="30"/>
  <c r="AG241" i="30"/>
  <c r="AH241" i="30"/>
  <c r="AI241" i="30"/>
  <c r="AJ241" i="30"/>
  <c r="AK241" i="30"/>
  <c r="AL241" i="30"/>
  <c r="AM241" i="30"/>
  <c r="AN241" i="30"/>
  <c r="AO241" i="30"/>
  <c r="AP241" i="30"/>
  <c r="AQ241" i="30"/>
  <c r="AR241" i="30"/>
  <c r="AS241" i="30"/>
  <c r="AT241" i="30"/>
  <c r="AU241" i="30"/>
  <c r="AV241" i="30"/>
  <c r="AW241" i="30"/>
  <c r="AX241" i="30"/>
  <c r="AY241" i="30"/>
  <c r="AZ241" i="30"/>
  <c r="BA241" i="30"/>
  <c r="BB241" i="30"/>
  <c r="BC241" i="30"/>
  <c r="BD241" i="30"/>
  <c r="BE241" i="30"/>
  <c r="BF241" i="30"/>
  <c r="BG241" i="30"/>
  <c r="BH241" i="30"/>
  <c r="BI241" i="30"/>
  <c r="BJ241" i="30"/>
  <c r="BK241" i="30"/>
  <c r="BL241" i="30"/>
  <c r="I242" i="30"/>
  <c r="J242" i="30"/>
  <c r="K242" i="30"/>
  <c r="L242" i="30"/>
  <c r="M242" i="30"/>
  <c r="N242" i="30"/>
  <c r="O242" i="30"/>
  <c r="P242" i="30"/>
  <c r="Q242" i="30"/>
  <c r="R242" i="30"/>
  <c r="S242" i="30"/>
  <c r="T242" i="30"/>
  <c r="U242" i="30"/>
  <c r="V242" i="30"/>
  <c r="W242" i="30"/>
  <c r="X242" i="30"/>
  <c r="Y242" i="30"/>
  <c r="Z242" i="30"/>
  <c r="AA242" i="30"/>
  <c r="AB242" i="30"/>
  <c r="AC242" i="30"/>
  <c r="AD242" i="30"/>
  <c r="AE242" i="30"/>
  <c r="AF242" i="30"/>
  <c r="AG242" i="30"/>
  <c r="AH242" i="30"/>
  <c r="AI242" i="30"/>
  <c r="AJ242" i="30"/>
  <c r="AK242" i="30"/>
  <c r="AL242" i="30"/>
  <c r="AM242" i="30"/>
  <c r="AN242" i="30"/>
  <c r="AO242" i="30"/>
  <c r="AP242" i="30"/>
  <c r="AQ242" i="30"/>
  <c r="AR242" i="30"/>
  <c r="AS242" i="30"/>
  <c r="AT242" i="30"/>
  <c r="AU242" i="30"/>
  <c r="AV242" i="30"/>
  <c r="AW242" i="30"/>
  <c r="AX242" i="30"/>
  <c r="AY242" i="30"/>
  <c r="AZ242" i="30"/>
  <c r="BA242" i="30"/>
  <c r="BB242" i="30"/>
  <c r="BC242" i="30"/>
  <c r="BD242" i="30"/>
  <c r="BE242" i="30"/>
  <c r="BF242" i="30"/>
  <c r="BG242" i="30"/>
  <c r="BH242" i="30"/>
  <c r="BI242" i="30"/>
  <c r="BJ242" i="30"/>
  <c r="BK242" i="30"/>
  <c r="BL242" i="30"/>
  <c r="I243" i="30"/>
  <c r="J243" i="30"/>
  <c r="K243" i="30"/>
  <c r="L243" i="30"/>
  <c r="M243" i="30"/>
  <c r="N243" i="30"/>
  <c r="O243" i="30"/>
  <c r="P243" i="30"/>
  <c r="Q243" i="30"/>
  <c r="R243" i="30"/>
  <c r="S243" i="30"/>
  <c r="T243" i="30"/>
  <c r="U243" i="30"/>
  <c r="V243" i="30"/>
  <c r="W243" i="30"/>
  <c r="X243" i="30"/>
  <c r="Y243" i="30"/>
  <c r="Z243" i="30"/>
  <c r="AA243" i="30"/>
  <c r="AB243" i="30"/>
  <c r="AC243" i="30"/>
  <c r="AD243" i="30"/>
  <c r="AE243" i="30"/>
  <c r="AF243" i="30"/>
  <c r="AG243" i="30"/>
  <c r="AH243" i="30"/>
  <c r="AI243" i="30"/>
  <c r="AJ243" i="30"/>
  <c r="AK243" i="30"/>
  <c r="AL243" i="30"/>
  <c r="AM243" i="30"/>
  <c r="AN243" i="30"/>
  <c r="AO243" i="30"/>
  <c r="AP243" i="30"/>
  <c r="AQ243" i="30"/>
  <c r="AR243" i="30"/>
  <c r="AS243" i="30"/>
  <c r="AT243" i="30"/>
  <c r="AU243" i="30"/>
  <c r="AV243" i="30"/>
  <c r="AW243" i="30"/>
  <c r="AX243" i="30"/>
  <c r="AY243" i="30"/>
  <c r="AZ243" i="30"/>
  <c r="BA243" i="30"/>
  <c r="BB243" i="30"/>
  <c r="BC243" i="30"/>
  <c r="BD243" i="30"/>
  <c r="BE243" i="30"/>
  <c r="BF243" i="30"/>
  <c r="BG243" i="30"/>
  <c r="BH243" i="30"/>
  <c r="BI243" i="30"/>
  <c r="BJ243" i="30"/>
  <c r="BK243" i="30"/>
  <c r="I244" i="30"/>
  <c r="J244" i="30"/>
  <c r="K244" i="30"/>
  <c r="L244" i="30"/>
  <c r="M244" i="30"/>
  <c r="N244" i="30"/>
  <c r="O244" i="30"/>
  <c r="P244" i="30"/>
  <c r="Q244" i="30"/>
  <c r="R244" i="30"/>
  <c r="S244" i="30"/>
  <c r="T244" i="30"/>
  <c r="U244" i="30"/>
  <c r="V244" i="30"/>
  <c r="W244" i="30"/>
  <c r="X244" i="30"/>
  <c r="Y244" i="30"/>
  <c r="Z244" i="30"/>
  <c r="AA244" i="30"/>
  <c r="AB244" i="30"/>
  <c r="AC244" i="30"/>
  <c r="AD244" i="30"/>
  <c r="AE244" i="30"/>
  <c r="AF244" i="30"/>
  <c r="AG244" i="30"/>
  <c r="AH244" i="30"/>
  <c r="AI244" i="30"/>
  <c r="AJ244" i="30"/>
  <c r="AK244" i="30"/>
  <c r="AL244" i="30"/>
  <c r="AM244" i="30"/>
  <c r="AN244" i="30"/>
  <c r="AO244" i="30"/>
  <c r="AP244" i="30"/>
  <c r="AQ244" i="30"/>
  <c r="AR244" i="30"/>
  <c r="AS244" i="30"/>
  <c r="AT244" i="30"/>
  <c r="AU244" i="30"/>
  <c r="AV244" i="30"/>
  <c r="AW244" i="30"/>
  <c r="AX244" i="30"/>
  <c r="AY244" i="30"/>
  <c r="AZ244" i="30"/>
  <c r="BA244" i="30"/>
  <c r="BB244" i="30"/>
  <c r="BC244" i="30"/>
  <c r="BD244" i="30"/>
  <c r="BE244" i="30"/>
  <c r="BF244" i="30"/>
  <c r="BG244" i="30"/>
  <c r="BH244" i="30"/>
  <c r="BI244" i="30"/>
  <c r="BJ244" i="30"/>
  <c r="BK244" i="30"/>
  <c r="BL244" i="30"/>
  <c r="I245" i="30"/>
  <c r="J245" i="30"/>
  <c r="K245" i="30"/>
  <c r="L245" i="30"/>
  <c r="M245" i="30"/>
  <c r="N245" i="30"/>
  <c r="O245" i="30"/>
  <c r="P245" i="30"/>
  <c r="Q245" i="30"/>
  <c r="R245" i="30"/>
  <c r="S245" i="30"/>
  <c r="T245" i="30"/>
  <c r="U245" i="30"/>
  <c r="V245" i="30"/>
  <c r="W245" i="30"/>
  <c r="X245" i="30"/>
  <c r="Y245" i="30"/>
  <c r="Z245" i="30"/>
  <c r="AA245" i="30"/>
  <c r="AB245" i="30"/>
  <c r="AC245" i="30"/>
  <c r="AD245" i="30"/>
  <c r="AE245" i="30"/>
  <c r="AF245" i="30"/>
  <c r="AG245" i="30"/>
  <c r="AH245" i="30"/>
  <c r="AI245" i="30"/>
  <c r="AJ245" i="30"/>
  <c r="AK245" i="30"/>
  <c r="AL245" i="30"/>
  <c r="AM245" i="30"/>
  <c r="AN245" i="30"/>
  <c r="AO245" i="30"/>
  <c r="AP245" i="30"/>
  <c r="AQ245" i="30"/>
  <c r="AR245" i="30"/>
  <c r="AS245" i="30"/>
  <c r="AT245" i="30"/>
  <c r="AU245" i="30"/>
  <c r="AV245" i="30"/>
  <c r="AW245" i="30"/>
  <c r="AX245" i="30"/>
  <c r="AY245" i="30"/>
  <c r="AZ245" i="30"/>
  <c r="BA245" i="30"/>
  <c r="BB245" i="30"/>
  <c r="BC245" i="30"/>
  <c r="BD245" i="30"/>
  <c r="BE245" i="30"/>
  <c r="BF245" i="30"/>
  <c r="BG245" i="30"/>
  <c r="BH245" i="30"/>
  <c r="BI245" i="30"/>
  <c r="BJ245" i="30"/>
  <c r="BK245" i="30"/>
  <c r="BL245" i="30"/>
  <c r="I246" i="30"/>
  <c r="J246" i="30"/>
  <c r="K246" i="30"/>
  <c r="L246" i="30"/>
  <c r="M246" i="30"/>
  <c r="N246" i="30"/>
  <c r="O246" i="30"/>
  <c r="P246" i="30"/>
  <c r="Q246" i="30"/>
  <c r="R246" i="30"/>
  <c r="S246" i="30"/>
  <c r="T246" i="30"/>
  <c r="U246" i="30"/>
  <c r="V246" i="30"/>
  <c r="W246" i="30"/>
  <c r="X246" i="30"/>
  <c r="Y246" i="30"/>
  <c r="Z246" i="30"/>
  <c r="AA246" i="30"/>
  <c r="AB246" i="30"/>
  <c r="AC246" i="30"/>
  <c r="AD246" i="30"/>
  <c r="AE246" i="30"/>
  <c r="AF246" i="30"/>
  <c r="AG246" i="30"/>
  <c r="AH246" i="30"/>
  <c r="AI246" i="30"/>
  <c r="AJ246" i="30"/>
  <c r="AK246" i="30"/>
  <c r="AL246" i="30"/>
  <c r="AM246" i="30"/>
  <c r="AN246" i="30"/>
  <c r="AO246" i="30"/>
  <c r="AP246" i="30"/>
  <c r="AQ246" i="30"/>
  <c r="AR246" i="30"/>
  <c r="AS246" i="30"/>
  <c r="AT246" i="30"/>
  <c r="AU246" i="30"/>
  <c r="AV246" i="30"/>
  <c r="AW246" i="30"/>
  <c r="AX246" i="30"/>
  <c r="AY246" i="30"/>
  <c r="AZ246" i="30"/>
  <c r="BA246" i="30"/>
  <c r="BB246" i="30"/>
  <c r="BC246" i="30"/>
  <c r="BD246" i="30"/>
  <c r="BE246" i="30"/>
  <c r="BF246" i="30"/>
  <c r="BG246" i="30"/>
  <c r="BH246" i="30"/>
  <c r="BI246" i="30"/>
  <c r="BJ246" i="30"/>
  <c r="BK246" i="30"/>
  <c r="BL246" i="30"/>
  <c r="I247" i="30"/>
  <c r="J247" i="30"/>
  <c r="K247" i="30"/>
  <c r="L247" i="30"/>
  <c r="M247" i="30"/>
  <c r="N247" i="30"/>
  <c r="O247" i="30"/>
  <c r="P247" i="30"/>
  <c r="Q247" i="30"/>
  <c r="R247" i="30"/>
  <c r="S247" i="30"/>
  <c r="T247" i="30"/>
  <c r="U247" i="30"/>
  <c r="V247" i="30"/>
  <c r="W247" i="30"/>
  <c r="X247" i="30"/>
  <c r="Y247" i="30"/>
  <c r="Z247" i="30"/>
  <c r="AA247" i="30"/>
  <c r="AB247" i="30"/>
  <c r="AC247" i="30"/>
  <c r="AD247" i="30"/>
  <c r="AE247" i="30"/>
  <c r="AF247" i="30"/>
  <c r="AG247" i="30"/>
  <c r="AH247" i="30"/>
  <c r="AI247" i="30"/>
  <c r="AJ247" i="30"/>
  <c r="AK247" i="30"/>
  <c r="AL247" i="30"/>
  <c r="AM247" i="30"/>
  <c r="AN247" i="30"/>
  <c r="AO247" i="30"/>
  <c r="AP247" i="30"/>
  <c r="AQ247" i="30"/>
  <c r="AR247" i="30"/>
  <c r="AS247" i="30"/>
  <c r="AT247" i="30"/>
  <c r="AU247" i="30"/>
  <c r="AV247" i="30"/>
  <c r="AW247" i="30"/>
  <c r="AX247" i="30"/>
  <c r="AY247" i="30"/>
  <c r="AZ247" i="30"/>
  <c r="BA247" i="30"/>
  <c r="BB247" i="30"/>
  <c r="BC247" i="30"/>
  <c r="BD247" i="30"/>
  <c r="BE247" i="30"/>
  <c r="BF247" i="30"/>
  <c r="BG247" i="30"/>
  <c r="BH247" i="30"/>
  <c r="BI247" i="30"/>
  <c r="BJ247" i="30"/>
  <c r="BK247" i="30"/>
  <c r="BL247" i="30"/>
  <c r="I248" i="30"/>
  <c r="J248" i="30"/>
  <c r="K248" i="30"/>
  <c r="L248" i="30"/>
  <c r="M248" i="30"/>
  <c r="N248" i="30"/>
  <c r="O248" i="30"/>
  <c r="P248" i="30"/>
  <c r="Q248" i="30"/>
  <c r="R248" i="30"/>
  <c r="S248" i="30"/>
  <c r="T248" i="30"/>
  <c r="U248" i="30"/>
  <c r="V248" i="30"/>
  <c r="W248" i="30"/>
  <c r="X248" i="30"/>
  <c r="Y248" i="30"/>
  <c r="Z248" i="30"/>
  <c r="AA248" i="30"/>
  <c r="AB248" i="30"/>
  <c r="AC248" i="30"/>
  <c r="AD248" i="30"/>
  <c r="AE248" i="30"/>
  <c r="AF248" i="30"/>
  <c r="AG248" i="30"/>
  <c r="AH248" i="30"/>
  <c r="AI248" i="30"/>
  <c r="AJ248" i="30"/>
  <c r="AK248" i="30"/>
  <c r="AL248" i="30"/>
  <c r="AM248" i="30"/>
  <c r="AN248" i="30"/>
  <c r="AO248" i="30"/>
  <c r="AP248" i="30"/>
  <c r="AQ248" i="30"/>
  <c r="AR248" i="30"/>
  <c r="AS248" i="30"/>
  <c r="AT248" i="30"/>
  <c r="AU248" i="30"/>
  <c r="AV248" i="30"/>
  <c r="AW248" i="30"/>
  <c r="AX248" i="30"/>
  <c r="AY248" i="30"/>
  <c r="AZ248" i="30"/>
  <c r="BA248" i="30"/>
  <c r="BB248" i="30"/>
  <c r="BC248" i="30"/>
  <c r="BD248" i="30"/>
  <c r="BE248" i="30"/>
  <c r="BF248" i="30"/>
  <c r="BG248" i="30"/>
  <c r="BH248" i="30"/>
  <c r="BI248" i="30"/>
  <c r="BJ248" i="30"/>
  <c r="BK248" i="30"/>
  <c r="BL248" i="30"/>
  <c r="I249" i="30"/>
  <c r="J249" i="30"/>
  <c r="K249" i="30"/>
  <c r="L249" i="30"/>
  <c r="M249" i="30"/>
  <c r="N249" i="30"/>
  <c r="O249" i="30"/>
  <c r="P249" i="30"/>
  <c r="Q249" i="30"/>
  <c r="R249" i="30"/>
  <c r="S249" i="30"/>
  <c r="T249" i="30"/>
  <c r="U249" i="30"/>
  <c r="V249" i="30"/>
  <c r="W249" i="30"/>
  <c r="X249" i="30"/>
  <c r="Y249" i="30"/>
  <c r="Z249" i="30"/>
  <c r="AA249" i="30"/>
  <c r="AB249" i="30"/>
  <c r="AC249" i="30"/>
  <c r="AD249" i="30"/>
  <c r="AE249" i="30"/>
  <c r="AF249" i="30"/>
  <c r="AG249" i="30"/>
  <c r="AH249" i="30"/>
  <c r="AI249" i="30"/>
  <c r="AJ249" i="30"/>
  <c r="AK249" i="30"/>
  <c r="AL249" i="30"/>
  <c r="AM249" i="30"/>
  <c r="AN249" i="30"/>
  <c r="AO249" i="30"/>
  <c r="AP249" i="30"/>
  <c r="AQ249" i="30"/>
  <c r="AR249" i="30"/>
  <c r="AS249" i="30"/>
  <c r="AT249" i="30"/>
  <c r="AU249" i="30"/>
  <c r="AV249" i="30"/>
  <c r="AW249" i="30"/>
  <c r="AX249" i="30"/>
  <c r="AY249" i="30"/>
  <c r="AZ249" i="30"/>
  <c r="BA249" i="30"/>
  <c r="BB249" i="30"/>
  <c r="BC249" i="30"/>
  <c r="BD249" i="30"/>
  <c r="BE249" i="30"/>
  <c r="BF249" i="30"/>
  <c r="BG249" i="30"/>
  <c r="BH249" i="30"/>
  <c r="BI249" i="30"/>
  <c r="BJ249" i="30"/>
  <c r="BK249" i="30"/>
  <c r="BL249" i="30"/>
  <c r="I250" i="30"/>
  <c r="J250" i="30"/>
  <c r="K250" i="30"/>
  <c r="L250" i="30"/>
  <c r="M250" i="30"/>
  <c r="N250" i="30"/>
  <c r="O250" i="30"/>
  <c r="P250" i="30"/>
  <c r="Q250" i="30"/>
  <c r="R250" i="30"/>
  <c r="S250" i="30"/>
  <c r="T250" i="30"/>
  <c r="U250" i="30"/>
  <c r="V250" i="30"/>
  <c r="W250" i="30"/>
  <c r="X250" i="30"/>
  <c r="Y250" i="30"/>
  <c r="Z250" i="30"/>
  <c r="AA250" i="30"/>
  <c r="AB250" i="30"/>
  <c r="AC250" i="30"/>
  <c r="AD250" i="30"/>
  <c r="AE250" i="30"/>
  <c r="AF250" i="30"/>
  <c r="AG250" i="30"/>
  <c r="AH250" i="30"/>
  <c r="AI250" i="30"/>
  <c r="AJ250" i="30"/>
  <c r="AK250" i="30"/>
  <c r="AL250" i="30"/>
  <c r="AM250" i="30"/>
  <c r="AN250" i="30"/>
  <c r="AO250" i="30"/>
  <c r="AP250" i="30"/>
  <c r="AQ250" i="30"/>
  <c r="AR250" i="30"/>
  <c r="AS250" i="30"/>
  <c r="AT250" i="30"/>
  <c r="AU250" i="30"/>
  <c r="AV250" i="30"/>
  <c r="AW250" i="30"/>
  <c r="AX250" i="30"/>
  <c r="AY250" i="30"/>
  <c r="AZ250" i="30"/>
  <c r="BA250" i="30"/>
  <c r="BB250" i="30"/>
  <c r="BC250" i="30"/>
  <c r="BD250" i="30"/>
  <c r="BE250" i="30"/>
  <c r="BF250" i="30"/>
  <c r="BG250" i="30"/>
  <c r="BH250" i="30"/>
  <c r="BI250" i="30"/>
  <c r="BJ250" i="30"/>
  <c r="BK250" i="30"/>
  <c r="BL250" i="30"/>
  <c r="H242" i="30"/>
  <c r="H243" i="30"/>
  <c r="H244" i="30"/>
  <c r="H245" i="30"/>
  <c r="H246" i="30"/>
  <c r="H247" i="30"/>
  <c r="H248" i="30"/>
  <c r="H249" i="30"/>
  <c r="H241" i="30"/>
  <c r="F232" i="30"/>
  <c r="F250" i="30"/>
  <c r="E250" i="30"/>
  <c r="D250" i="30"/>
  <c r="C250" i="30"/>
  <c r="F249" i="30"/>
  <c r="E249" i="30"/>
  <c r="D249" i="30"/>
  <c r="C249" i="30"/>
  <c r="F248" i="30"/>
  <c r="E248" i="30"/>
  <c r="D248" i="30"/>
  <c r="C248" i="30"/>
  <c r="F247" i="30"/>
  <c r="E247" i="30"/>
  <c r="D247" i="30"/>
  <c r="C247" i="30"/>
  <c r="F246" i="30"/>
  <c r="E246" i="30"/>
  <c r="D246" i="30"/>
  <c r="C246" i="30"/>
  <c r="F245" i="30"/>
  <c r="E245" i="30"/>
  <c r="D245" i="30"/>
  <c r="C245" i="30"/>
  <c r="F244" i="30"/>
  <c r="E244" i="30"/>
  <c r="D244" i="30"/>
  <c r="C244" i="30"/>
  <c r="F243" i="30"/>
  <c r="E243" i="30"/>
  <c r="D243" i="30"/>
  <c r="C243" i="30"/>
  <c r="F242" i="30"/>
  <c r="E242" i="30"/>
  <c r="D242" i="30"/>
  <c r="C242" i="30"/>
  <c r="F241" i="30"/>
  <c r="E241" i="30"/>
  <c r="D241" i="30"/>
  <c r="C241" i="30"/>
  <c r="F240" i="30"/>
  <c r="E240" i="30"/>
  <c r="D240" i="30"/>
  <c r="C240" i="30"/>
  <c r="F239" i="30"/>
  <c r="E239" i="30"/>
  <c r="D239" i="30"/>
  <c r="C239" i="30"/>
  <c r="F238" i="30"/>
  <c r="E238" i="30"/>
  <c r="D238" i="30"/>
  <c r="C238" i="30"/>
  <c r="F237" i="30"/>
  <c r="E237" i="30"/>
  <c r="D237" i="30"/>
  <c r="C237" i="30"/>
  <c r="F236" i="30"/>
  <c r="E236" i="30"/>
  <c r="D236" i="30"/>
  <c r="C236" i="30"/>
  <c r="F235" i="30"/>
  <c r="E235" i="30"/>
  <c r="D235" i="30"/>
  <c r="C235" i="30"/>
  <c r="F234" i="30"/>
  <c r="E234" i="30"/>
  <c r="D234" i="30"/>
  <c r="C234" i="30"/>
  <c r="E232" i="30"/>
  <c r="D232" i="30"/>
  <c r="C232" i="30"/>
  <c r="B250" i="30"/>
  <c r="B249" i="30"/>
  <c r="B248" i="30"/>
  <c r="B247" i="30"/>
  <c r="B246" i="30"/>
  <c r="B245" i="30"/>
  <c r="B244" i="30"/>
  <c r="B243" i="30"/>
  <c r="B242" i="30"/>
  <c r="B241" i="30"/>
  <c r="B240" i="30"/>
  <c r="B239" i="30"/>
  <c r="B238" i="30"/>
  <c r="B237" i="30"/>
  <c r="B236" i="30"/>
  <c r="B235" i="30"/>
  <c r="B234" i="30"/>
  <c r="B233" i="30"/>
  <c r="B232" i="30"/>
  <c r="BL165" i="30"/>
  <c r="BK165" i="30"/>
  <c r="BJ165" i="30"/>
  <c r="BI165" i="30"/>
  <c r="BH165" i="30"/>
  <c r="BG165" i="30"/>
  <c r="BF165" i="30"/>
  <c r="BE165" i="30"/>
  <c r="BD165" i="30"/>
  <c r="BC165" i="30"/>
  <c r="BB165" i="30"/>
  <c r="BA165" i="30"/>
  <c r="AZ165" i="30"/>
  <c r="AY165" i="30"/>
  <c r="AX165" i="30"/>
  <c r="AW165" i="30"/>
  <c r="AV165" i="30"/>
  <c r="AU165" i="30"/>
  <c r="AT165" i="30"/>
  <c r="AS165" i="30"/>
  <c r="AR165" i="30"/>
  <c r="AQ165" i="30"/>
  <c r="AP165" i="30"/>
  <c r="AO165" i="30"/>
  <c r="AN165" i="30"/>
  <c r="AM165" i="30"/>
  <c r="AL165" i="30"/>
  <c r="AK165" i="30"/>
  <c r="AJ165" i="30"/>
  <c r="AI165" i="30"/>
  <c r="AH165" i="30"/>
  <c r="AG165" i="30"/>
  <c r="AF165" i="30"/>
  <c r="AE165" i="30"/>
  <c r="AD165" i="30"/>
  <c r="AC165" i="30"/>
  <c r="AB165" i="30"/>
  <c r="AA165" i="30"/>
  <c r="Z165" i="30"/>
  <c r="Y165" i="30"/>
  <c r="X165" i="30"/>
  <c r="W165" i="30"/>
  <c r="V165" i="30"/>
  <c r="U165" i="30"/>
  <c r="T165" i="30"/>
  <c r="S165" i="30"/>
  <c r="R165" i="30"/>
  <c r="Q165" i="30"/>
  <c r="P165" i="30"/>
  <c r="O165" i="30"/>
  <c r="N165" i="30"/>
  <c r="M165" i="30"/>
  <c r="L165" i="30"/>
  <c r="K165" i="30"/>
  <c r="J165" i="30"/>
  <c r="I165" i="30"/>
  <c r="H165" i="30"/>
  <c r="BL164" i="30"/>
  <c r="BK164" i="30"/>
  <c r="BJ164" i="30"/>
  <c r="BI164" i="30"/>
  <c r="BH164" i="30"/>
  <c r="BG164" i="30"/>
  <c r="BF164" i="30"/>
  <c r="BE164" i="30"/>
  <c r="BD164" i="30"/>
  <c r="BC164" i="30"/>
  <c r="BB164" i="30"/>
  <c r="BA164" i="30"/>
  <c r="AZ164" i="30"/>
  <c r="AY164" i="30"/>
  <c r="AX164" i="30"/>
  <c r="AW164" i="30"/>
  <c r="AV164" i="30"/>
  <c r="AU164" i="30"/>
  <c r="AT164" i="30"/>
  <c r="AS164" i="30"/>
  <c r="AR164" i="30"/>
  <c r="AQ164" i="30"/>
  <c r="AP164" i="30"/>
  <c r="AO164" i="30"/>
  <c r="AN164" i="30"/>
  <c r="AM164" i="30"/>
  <c r="AL164" i="30"/>
  <c r="AK164" i="30"/>
  <c r="AJ164" i="30"/>
  <c r="AI164" i="30"/>
  <c r="AH164" i="30"/>
  <c r="AG164" i="30"/>
  <c r="AF164" i="30"/>
  <c r="AE164" i="30"/>
  <c r="AD164" i="30"/>
  <c r="AC164" i="30"/>
  <c r="AB164" i="30"/>
  <c r="AA164" i="30"/>
  <c r="Z164" i="30"/>
  <c r="Y164" i="30"/>
  <c r="X164" i="30"/>
  <c r="W164" i="30"/>
  <c r="V164" i="30"/>
  <c r="U164" i="30"/>
  <c r="T164" i="30"/>
  <c r="S164" i="30"/>
  <c r="R164" i="30"/>
  <c r="Q164" i="30"/>
  <c r="P164" i="30"/>
  <c r="O164" i="30"/>
  <c r="N164" i="30"/>
  <c r="M164" i="30"/>
  <c r="L164" i="30"/>
  <c r="K164" i="30"/>
  <c r="J164" i="30"/>
  <c r="I164" i="30"/>
  <c r="H164" i="30"/>
  <c r="BL163" i="30"/>
  <c r="BK163" i="30"/>
  <c r="BJ163" i="30"/>
  <c r="BI163" i="30"/>
  <c r="BH163" i="30"/>
  <c r="BG163" i="30"/>
  <c r="BF163" i="30"/>
  <c r="BE163" i="30"/>
  <c r="BD163" i="30"/>
  <c r="BC163" i="30"/>
  <c r="BB163" i="30"/>
  <c r="BA163" i="30"/>
  <c r="AZ163" i="30"/>
  <c r="AY163" i="30"/>
  <c r="AX163" i="30"/>
  <c r="AW163" i="30"/>
  <c r="AV163" i="30"/>
  <c r="AU163" i="30"/>
  <c r="AT163" i="30"/>
  <c r="AS163" i="30"/>
  <c r="AR163" i="30"/>
  <c r="AQ163" i="30"/>
  <c r="AP163" i="30"/>
  <c r="AO163" i="30"/>
  <c r="AN163" i="30"/>
  <c r="AM163" i="30"/>
  <c r="AL163" i="30"/>
  <c r="AK163" i="30"/>
  <c r="AJ163" i="30"/>
  <c r="AI163" i="30"/>
  <c r="AH163" i="30"/>
  <c r="AG163" i="30"/>
  <c r="AF163" i="30"/>
  <c r="AE163" i="30"/>
  <c r="AD163" i="30"/>
  <c r="AC163" i="30"/>
  <c r="AB163" i="30"/>
  <c r="AA163" i="30"/>
  <c r="Z163" i="30"/>
  <c r="Y163" i="30"/>
  <c r="X163" i="30"/>
  <c r="W163" i="30"/>
  <c r="V163" i="30"/>
  <c r="U163" i="30"/>
  <c r="T163" i="30"/>
  <c r="S163" i="30"/>
  <c r="R163" i="30"/>
  <c r="Q163" i="30"/>
  <c r="P163" i="30"/>
  <c r="O163" i="30"/>
  <c r="N163" i="30"/>
  <c r="M163" i="30"/>
  <c r="L163" i="30"/>
  <c r="K163" i="30"/>
  <c r="J163" i="30"/>
  <c r="I163" i="30"/>
  <c r="H163" i="30"/>
  <c r="BL162" i="30"/>
  <c r="BK162" i="30"/>
  <c r="BJ162" i="30"/>
  <c r="BI162" i="30"/>
  <c r="BH162" i="30"/>
  <c r="BG162" i="30"/>
  <c r="BF162" i="30"/>
  <c r="BE162" i="30"/>
  <c r="BD162" i="30"/>
  <c r="BC162" i="30"/>
  <c r="BB162" i="30"/>
  <c r="BA162" i="30"/>
  <c r="AZ162" i="30"/>
  <c r="AY162" i="30"/>
  <c r="AX162" i="30"/>
  <c r="AW162" i="30"/>
  <c r="AV162" i="30"/>
  <c r="AU162" i="30"/>
  <c r="AT162" i="30"/>
  <c r="AS162" i="30"/>
  <c r="AR162" i="30"/>
  <c r="AQ162" i="30"/>
  <c r="AP162" i="30"/>
  <c r="AO162" i="30"/>
  <c r="AN162" i="30"/>
  <c r="AM162" i="30"/>
  <c r="AL162" i="30"/>
  <c r="AK162" i="30"/>
  <c r="AJ162" i="30"/>
  <c r="AI162" i="30"/>
  <c r="AH162" i="30"/>
  <c r="AG162" i="30"/>
  <c r="AF162" i="30"/>
  <c r="AE162" i="30"/>
  <c r="AD162" i="30"/>
  <c r="AC162" i="30"/>
  <c r="AB162" i="30"/>
  <c r="AA162" i="30"/>
  <c r="Z162" i="30"/>
  <c r="Y162" i="30"/>
  <c r="X162" i="30"/>
  <c r="W162" i="30"/>
  <c r="V162" i="30"/>
  <c r="U162" i="30"/>
  <c r="T162" i="30"/>
  <c r="S162" i="30"/>
  <c r="R162" i="30"/>
  <c r="Q162" i="30"/>
  <c r="P162" i="30"/>
  <c r="O162" i="30"/>
  <c r="N162" i="30"/>
  <c r="M162" i="30"/>
  <c r="L162" i="30"/>
  <c r="K162" i="30"/>
  <c r="J162" i="30"/>
  <c r="I162" i="30"/>
  <c r="H162" i="30"/>
  <c r="BL161" i="30"/>
  <c r="BK161" i="30"/>
  <c r="BJ161" i="30"/>
  <c r="BI161" i="30"/>
  <c r="BH161" i="30"/>
  <c r="BG161" i="30"/>
  <c r="BF161" i="30"/>
  <c r="BE161" i="30"/>
  <c r="BD161" i="30"/>
  <c r="BC161" i="30"/>
  <c r="BB161" i="30"/>
  <c r="BA161" i="30"/>
  <c r="AZ161" i="30"/>
  <c r="AY161" i="30"/>
  <c r="AX161" i="30"/>
  <c r="AW161" i="30"/>
  <c r="AV161" i="30"/>
  <c r="AU161" i="30"/>
  <c r="AT161" i="30"/>
  <c r="AS161" i="30"/>
  <c r="AR161" i="30"/>
  <c r="AQ161" i="30"/>
  <c r="AP161" i="30"/>
  <c r="AO161" i="30"/>
  <c r="AN161" i="30"/>
  <c r="AM161" i="30"/>
  <c r="AL161" i="30"/>
  <c r="AK161" i="30"/>
  <c r="AJ161" i="30"/>
  <c r="AI161" i="30"/>
  <c r="AH161" i="30"/>
  <c r="AG161" i="30"/>
  <c r="AF161" i="30"/>
  <c r="AE161" i="30"/>
  <c r="AD161" i="30"/>
  <c r="AC161" i="30"/>
  <c r="AB161" i="30"/>
  <c r="AA161" i="30"/>
  <c r="Z161" i="30"/>
  <c r="Y161" i="30"/>
  <c r="X161" i="30"/>
  <c r="W161" i="30"/>
  <c r="V161" i="30"/>
  <c r="U161" i="30"/>
  <c r="T161" i="30"/>
  <c r="S161" i="30"/>
  <c r="R161" i="30"/>
  <c r="Q161" i="30"/>
  <c r="P161" i="30"/>
  <c r="O161" i="30"/>
  <c r="N161" i="30"/>
  <c r="M161" i="30"/>
  <c r="L161" i="30"/>
  <c r="K161" i="30"/>
  <c r="J161" i="30"/>
  <c r="I161" i="30"/>
  <c r="H161" i="30"/>
  <c r="BL160" i="30"/>
  <c r="BK160" i="30"/>
  <c r="BJ160" i="30"/>
  <c r="BI160" i="30"/>
  <c r="BH160" i="30"/>
  <c r="BG160" i="30"/>
  <c r="BF160" i="30"/>
  <c r="BE160" i="30"/>
  <c r="BD160" i="30"/>
  <c r="BC160" i="30"/>
  <c r="BB160" i="30"/>
  <c r="BA160" i="30"/>
  <c r="AZ160" i="30"/>
  <c r="AY160" i="30"/>
  <c r="AX160" i="30"/>
  <c r="AW160" i="30"/>
  <c r="AV160" i="30"/>
  <c r="AU160" i="30"/>
  <c r="AT160" i="30"/>
  <c r="AS160" i="30"/>
  <c r="AR160" i="30"/>
  <c r="AQ160" i="30"/>
  <c r="AP160" i="30"/>
  <c r="AO160" i="30"/>
  <c r="AN160" i="30"/>
  <c r="AM160" i="30"/>
  <c r="AL160" i="30"/>
  <c r="AK160" i="30"/>
  <c r="AJ160" i="30"/>
  <c r="AI160" i="30"/>
  <c r="AH160" i="30"/>
  <c r="AG160" i="30"/>
  <c r="AF160" i="30"/>
  <c r="AE160" i="30"/>
  <c r="AD160" i="30"/>
  <c r="AC160" i="30"/>
  <c r="AB160" i="30"/>
  <c r="AA160" i="30"/>
  <c r="Z160" i="30"/>
  <c r="Y160" i="30"/>
  <c r="X160" i="30"/>
  <c r="W160" i="30"/>
  <c r="V160" i="30"/>
  <c r="U160" i="30"/>
  <c r="T160" i="30"/>
  <c r="S160" i="30"/>
  <c r="R160" i="30"/>
  <c r="Q160" i="30"/>
  <c r="P160" i="30"/>
  <c r="O160" i="30"/>
  <c r="N160" i="30"/>
  <c r="M160" i="30"/>
  <c r="L160" i="30"/>
  <c r="K160" i="30"/>
  <c r="J160" i="30"/>
  <c r="I160" i="30"/>
  <c r="H160" i="30"/>
  <c r="BL159" i="30"/>
  <c r="BK159" i="30"/>
  <c r="BJ159" i="30"/>
  <c r="BI159" i="30"/>
  <c r="BH159" i="30"/>
  <c r="BG159" i="30"/>
  <c r="BF159" i="30"/>
  <c r="BE159" i="30"/>
  <c r="BD159" i="30"/>
  <c r="BC159" i="30"/>
  <c r="BB159" i="30"/>
  <c r="BA159" i="30"/>
  <c r="AZ159" i="30"/>
  <c r="AY159" i="30"/>
  <c r="AX159" i="30"/>
  <c r="AW159" i="30"/>
  <c r="AV159" i="30"/>
  <c r="AU159" i="30"/>
  <c r="AT159" i="30"/>
  <c r="AS159" i="30"/>
  <c r="AR159" i="30"/>
  <c r="AQ159" i="30"/>
  <c r="AP159" i="30"/>
  <c r="AO159" i="30"/>
  <c r="AN159" i="30"/>
  <c r="AM159" i="30"/>
  <c r="AL159" i="30"/>
  <c r="AK159" i="30"/>
  <c r="AJ159" i="30"/>
  <c r="AI159" i="30"/>
  <c r="AH159" i="30"/>
  <c r="AG159" i="30"/>
  <c r="AF159" i="30"/>
  <c r="AE159" i="30"/>
  <c r="AD159" i="30"/>
  <c r="AC159" i="30"/>
  <c r="AB159" i="30"/>
  <c r="AA159" i="30"/>
  <c r="Z159" i="30"/>
  <c r="Y159" i="30"/>
  <c r="X159" i="30"/>
  <c r="W159" i="30"/>
  <c r="V159" i="30"/>
  <c r="U159" i="30"/>
  <c r="T159" i="30"/>
  <c r="S159" i="30"/>
  <c r="R159" i="30"/>
  <c r="Q159" i="30"/>
  <c r="P159" i="30"/>
  <c r="O159" i="30"/>
  <c r="N159" i="30"/>
  <c r="M159" i="30"/>
  <c r="L159" i="30"/>
  <c r="K159" i="30"/>
  <c r="J159" i="30"/>
  <c r="I159" i="30"/>
  <c r="H159" i="30"/>
  <c r="BL158" i="30"/>
  <c r="BK158" i="30"/>
  <c r="BJ158" i="30"/>
  <c r="BI158" i="30"/>
  <c r="BH158" i="30"/>
  <c r="BG158" i="30"/>
  <c r="BF158" i="30"/>
  <c r="BE158" i="30"/>
  <c r="BD158" i="30"/>
  <c r="BC158" i="30"/>
  <c r="BB158" i="30"/>
  <c r="BA158" i="30"/>
  <c r="AZ158" i="30"/>
  <c r="AY158" i="30"/>
  <c r="AX158" i="30"/>
  <c r="AW158" i="30"/>
  <c r="AV158" i="30"/>
  <c r="AU158" i="30"/>
  <c r="AT158" i="30"/>
  <c r="AS158" i="30"/>
  <c r="AR158" i="30"/>
  <c r="AQ158" i="30"/>
  <c r="AP158" i="30"/>
  <c r="AO158" i="30"/>
  <c r="AN158" i="30"/>
  <c r="AM158" i="30"/>
  <c r="AL158" i="30"/>
  <c r="AK158" i="30"/>
  <c r="AJ158" i="30"/>
  <c r="AI158" i="30"/>
  <c r="AH158" i="30"/>
  <c r="AG158" i="30"/>
  <c r="AF158" i="30"/>
  <c r="AE158" i="30"/>
  <c r="AD158" i="30"/>
  <c r="AC158" i="30"/>
  <c r="AB158" i="30"/>
  <c r="AA158" i="30"/>
  <c r="Z158" i="30"/>
  <c r="Y158" i="30"/>
  <c r="X158" i="30"/>
  <c r="W158" i="30"/>
  <c r="V158" i="30"/>
  <c r="U158" i="30"/>
  <c r="T158" i="30"/>
  <c r="S158" i="30"/>
  <c r="R158" i="30"/>
  <c r="Q158" i="30"/>
  <c r="P158" i="30"/>
  <c r="O158" i="30"/>
  <c r="N158" i="30"/>
  <c r="M158" i="30"/>
  <c r="L158" i="30"/>
  <c r="K158" i="30"/>
  <c r="J158" i="30"/>
  <c r="I158" i="30"/>
  <c r="H158" i="30"/>
  <c r="BL157" i="30"/>
  <c r="BK157" i="30"/>
  <c r="BJ157" i="30"/>
  <c r="BI157" i="30"/>
  <c r="BH157" i="30"/>
  <c r="BG157" i="30"/>
  <c r="BF157" i="30"/>
  <c r="BE157" i="30"/>
  <c r="BD157" i="30"/>
  <c r="BC157" i="30"/>
  <c r="BB157" i="30"/>
  <c r="BA157" i="30"/>
  <c r="AZ157" i="30"/>
  <c r="AY157" i="30"/>
  <c r="AX157" i="30"/>
  <c r="AW157" i="30"/>
  <c r="AV157" i="30"/>
  <c r="AU157" i="30"/>
  <c r="AT157" i="30"/>
  <c r="AS157" i="30"/>
  <c r="AR157" i="30"/>
  <c r="AQ157" i="30"/>
  <c r="AP157" i="30"/>
  <c r="AO157" i="30"/>
  <c r="AN157" i="30"/>
  <c r="AM157" i="30"/>
  <c r="AL157" i="30"/>
  <c r="AK157" i="30"/>
  <c r="AJ157" i="30"/>
  <c r="AI157" i="30"/>
  <c r="AH157" i="30"/>
  <c r="AG157" i="30"/>
  <c r="AF157" i="30"/>
  <c r="AE157" i="30"/>
  <c r="AD157" i="30"/>
  <c r="AC157" i="30"/>
  <c r="AB157" i="30"/>
  <c r="AA157" i="30"/>
  <c r="Z157" i="30"/>
  <c r="Y157" i="30"/>
  <c r="X157" i="30"/>
  <c r="W157" i="30"/>
  <c r="V157" i="30"/>
  <c r="U157" i="30"/>
  <c r="T157" i="30"/>
  <c r="S157" i="30"/>
  <c r="R157" i="30"/>
  <c r="Q157" i="30"/>
  <c r="P157" i="30"/>
  <c r="O157" i="30"/>
  <c r="N157" i="30"/>
  <c r="M157" i="30"/>
  <c r="L157" i="30"/>
  <c r="K157" i="30"/>
  <c r="J157" i="30"/>
  <c r="I157" i="30"/>
  <c r="H157" i="30"/>
  <c r="BL156" i="30"/>
  <c r="BK156" i="30"/>
  <c r="BJ156" i="30"/>
  <c r="BI156" i="30"/>
  <c r="BH156" i="30"/>
  <c r="BG156" i="30"/>
  <c r="BF156" i="30"/>
  <c r="BE156" i="30"/>
  <c r="BD156" i="30"/>
  <c r="BC156" i="30"/>
  <c r="BB156" i="30"/>
  <c r="BA156" i="30"/>
  <c r="AZ156" i="30"/>
  <c r="AY156" i="30"/>
  <c r="AX156" i="30"/>
  <c r="AW156" i="30"/>
  <c r="AV156" i="30"/>
  <c r="AU156" i="30"/>
  <c r="AT156" i="30"/>
  <c r="AS156" i="30"/>
  <c r="AR156" i="30"/>
  <c r="AQ156" i="30"/>
  <c r="AP156" i="30"/>
  <c r="AO156" i="30"/>
  <c r="AN156" i="30"/>
  <c r="AM156" i="30"/>
  <c r="AL156" i="30"/>
  <c r="AK156" i="30"/>
  <c r="AJ156" i="30"/>
  <c r="AI156" i="30"/>
  <c r="AH156" i="30"/>
  <c r="AG156" i="30"/>
  <c r="AF156" i="30"/>
  <c r="AE156" i="30"/>
  <c r="AD156" i="30"/>
  <c r="AC156" i="30"/>
  <c r="AB156" i="30"/>
  <c r="AA156" i="30"/>
  <c r="Z156" i="30"/>
  <c r="Y156" i="30"/>
  <c r="X156" i="30"/>
  <c r="W156" i="30"/>
  <c r="V156" i="30"/>
  <c r="U156" i="30"/>
  <c r="T156" i="30"/>
  <c r="S156" i="30"/>
  <c r="R156" i="30"/>
  <c r="Q156" i="30"/>
  <c r="P156" i="30"/>
  <c r="O156" i="30"/>
  <c r="N156" i="30"/>
  <c r="M156" i="30"/>
  <c r="L156" i="30"/>
  <c r="K156" i="30"/>
  <c r="J156" i="30"/>
  <c r="I156" i="30"/>
  <c r="H156" i="30"/>
  <c r="BL155" i="30"/>
  <c r="BK155" i="30"/>
  <c r="BJ155" i="30"/>
  <c r="BI155" i="30"/>
  <c r="BH155" i="30"/>
  <c r="BG155" i="30"/>
  <c r="BF155" i="30"/>
  <c r="BE155" i="30"/>
  <c r="BD155" i="30"/>
  <c r="BC155" i="30"/>
  <c r="BB155" i="30"/>
  <c r="BA155" i="30"/>
  <c r="AZ155" i="30"/>
  <c r="AY155" i="30"/>
  <c r="AX155" i="30"/>
  <c r="AW155" i="30"/>
  <c r="AV155" i="30"/>
  <c r="AU155" i="30"/>
  <c r="AT155" i="30"/>
  <c r="AS155" i="30"/>
  <c r="AR155" i="30"/>
  <c r="AQ155" i="30"/>
  <c r="AP155" i="30"/>
  <c r="AO155" i="30"/>
  <c r="AN155" i="30"/>
  <c r="AM155" i="30"/>
  <c r="AL155" i="30"/>
  <c r="AK155" i="30"/>
  <c r="AJ155" i="30"/>
  <c r="AI155" i="30"/>
  <c r="AH155" i="30"/>
  <c r="AG155" i="30"/>
  <c r="AF155" i="30"/>
  <c r="AE155" i="30"/>
  <c r="AD155" i="30"/>
  <c r="AC155" i="30"/>
  <c r="AB155" i="30"/>
  <c r="AA155" i="30"/>
  <c r="Z155" i="30"/>
  <c r="Y155" i="30"/>
  <c r="X155" i="30"/>
  <c r="W155" i="30"/>
  <c r="V155" i="30"/>
  <c r="U155" i="30"/>
  <c r="T155" i="30"/>
  <c r="S155" i="30"/>
  <c r="R155" i="30"/>
  <c r="Q155" i="30"/>
  <c r="P155" i="30"/>
  <c r="O155" i="30"/>
  <c r="N155" i="30"/>
  <c r="M155" i="30"/>
  <c r="L155" i="30"/>
  <c r="K155" i="30"/>
  <c r="J155" i="30"/>
  <c r="I155" i="30"/>
  <c r="H155" i="30"/>
  <c r="BL154" i="30"/>
  <c r="BK154" i="30"/>
  <c r="BJ154" i="30"/>
  <c r="BI154" i="30"/>
  <c r="BH154" i="30"/>
  <c r="BG154" i="30"/>
  <c r="BF154" i="30"/>
  <c r="BE154" i="30"/>
  <c r="BD154" i="30"/>
  <c r="BC154" i="30"/>
  <c r="BB154" i="30"/>
  <c r="BA154" i="30"/>
  <c r="AZ154" i="30"/>
  <c r="AY154" i="30"/>
  <c r="AX154" i="30"/>
  <c r="AW154" i="30"/>
  <c r="AV154" i="30"/>
  <c r="AU154" i="30"/>
  <c r="AT154" i="30"/>
  <c r="AS154" i="30"/>
  <c r="AR154" i="30"/>
  <c r="AQ154" i="30"/>
  <c r="AP154" i="30"/>
  <c r="AO154" i="30"/>
  <c r="AN154" i="30"/>
  <c r="AM154" i="30"/>
  <c r="AL154" i="30"/>
  <c r="AK154" i="30"/>
  <c r="AJ154" i="30"/>
  <c r="AI154" i="30"/>
  <c r="AH154" i="30"/>
  <c r="AG154" i="30"/>
  <c r="AF154" i="30"/>
  <c r="AE154" i="30"/>
  <c r="AD154" i="30"/>
  <c r="AC154" i="30"/>
  <c r="AB154" i="30"/>
  <c r="AA154" i="30"/>
  <c r="Z154" i="30"/>
  <c r="Y154" i="30"/>
  <c r="X154" i="30"/>
  <c r="W154" i="30"/>
  <c r="V154" i="30"/>
  <c r="U154" i="30"/>
  <c r="T154" i="30"/>
  <c r="S154" i="30"/>
  <c r="R154" i="30"/>
  <c r="Q154" i="30"/>
  <c r="P154" i="30"/>
  <c r="O154" i="30"/>
  <c r="N154" i="30"/>
  <c r="M154" i="30"/>
  <c r="L154" i="30"/>
  <c r="K154" i="30"/>
  <c r="J154" i="30"/>
  <c r="I154" i="30"/>
  <c r="H154" i="30"/>
  <c r="BL153" i="30"/>
  <c r="BK153" i="30"/>
  <c r="BJ153" i="30"/>
  <c r="BI153" i="30"/>
  <c r="BH153" i="30"/>
  <c r="BG153" i="30"/>
  <c r="BF153" i="30"/>
  <c r="BE153" i="30"/>
  <c r="BD153" i="30"/>
  <c r="BC153" i="30"/>
  <c r="BB153" i="30"/>
  <c r="BA153" i="30"/>
  <c r="AZ153" i="30"/>
  <c r="AY153" i="30"/>
  <c r="AX153" i="30"/>
  <c r="AW153" i="30"/>
  <c r="AV153" i="30"/>
  <c r="AU153" i="30"/>
  <c r="AT153" i="30"/>
  <c r="AS153" i="30"/>
  <c r="AR153" i="30"/>
  <c r="AQ153" i="30"/>
  <c r="AP153" i="30"/>
  <c r="AO153" i="30"/>
  <c r="AN153" i="30"/>
  <c r="AM153" i="30"/>
  <c r="AL153" i="30"/>
  <c r="AK153" i="30"/>
  <c r="AJ153" i="30"/>
  <c r="AI153" i="30"/>
  <c r="AH153" i="30"/>
  <c r="AG153" i="30"/>
  <c r="AF153" i="30"/>
  <c r="AE153" i="30"/>
  <c r="AD153" i="30"/>
  <c r="AC153" i="30"/>
  <c r="AB153" i="30"/>
  <c r="AA153" i="30"/>
  <c r="Z153" i="30"/>
  <c r="Y153" i="30"/>
  <c r="X153" i="30"/>
  <c r="W153" i="30"/>
  <c r="V153" i="30"/>
  <c r="U153" i="30"/>
  <c r="T153" i="30"/>
  <c r="S153" i="30"/>
  <c r="R153" i="30"/>
  <c r="Q153" i="30"/>
  <c r="P153" i="30"/>
  <c r="O153" i="30"/>
  <c r="N153" i="30"/>
  <c r="M153" i="30"/>
  <c r="L153" i="30"/>
  <c r="K153" i="30"/>
  <c r="J153" i="30"/>
  <c r="I153" i="30"/>
  <c r="H153" i="30"/>
  <c r="BL152" i="30"/>
  <c r="BK152" i="30"/>
  <c r="BJ152" i="30"/>
  <c r="BI152" i="30"/>
  <c r="BH152" i="30"/>
  <c r="BG152" i="30"/>
  <c r="BF152" i="30"/>
  <c r="BE152" i="30"/>
  <c r="BD152" i="30"/>
  <c r="BC152" i="30"/>
  <c r="BB152" i="30"/>
  <c r="BA152" i="30"/>
  <c r="AZ152" i="30"/>
  <c r="AY152" i="30"/>
  <c r="AX152" i="30"/>
  <c r="AW152" i="30"/>
  <c r="AV152" i="30"/>
  <c r="AU152" i="30"/>
  <c r="AT152" i="30"/>
  <c r="AS152" i="30"/>
  <c r="AR152" i="30"/>
  <c r="AQ152" i="30"/>
  <c r="AP152" i="30"/>
  <c r="AO152" i="30"/>
  <c r="AN152" i="30"/>
  <c r="AM152" i="30"/>
  <c r="AL152" i="30"/>
  <c r="AK152" i="30"/>
  <c r="AJ152" i="30"/>
  <c r="AI152" i="30"/>
  <c r="AH152" i="30"/>
  <c r="AG152" i="30"/>
  <c r="AF152" i="30"/>
  <c r="AE152" i="30"/>
  <c r="AD152" i="30"/>
  <c r="AC152" i="30"/>
  <c r="AB152" i="30"/>
  <c r="AA152" i="30"/>
  <c r="Z152" i="30"/>
  <c r="Y152" i="30"/>
  <c r="X152" i="30"/>
  <c r="W152" i="30"/>
  <c r="V152" i="30"/>
  <c r="U152" i="30"/>
  <c r="T152" i="30"/>
  <c r="S152" i="30"/>
  <c r="R152" i="30"/>
  <c r="Q152" i="30"/>
  <c r="P152" i="30"/>
  <c r="O152" i="30"/>
  <c r="N152" i="30"/>
  <c r="M152" i="30"/>
  <c r="L152" i="30"/>
  <c r="K152" i="30"/>
  <c r="J152" i="30"/>
  <c r="I152" i="30"/>
  <c r="H152" i="30"/>
  <c r="BL151" i="30"/>
  <c r="BK151" i="30"/>
  <c r="BJ151" i="30"/>
  <c r="BI151" i="30"/>
  <c r="BH151" i="30"/>
  <c r="BG151" i="30"/>
  <c r="BF151" i="30"/>
  <c r="BE151" i="30"/>
  <c r="BD151" i="30"/>
  <c r="BC151" i="30"/>
  <c r="BB151" i="30"/>
  <c r="BA151" i="30"/>
  <c r="AZ151" i="30"/>
  <c r="AY151" i="30"/>
  <c r="AX151" i="30"/>
  <c r="AW151" i="30"/>
  <c r="AV151" i="30"/>
  <c r="AU151" i="30"/>
  <c r="AT151" i="30"/>
  <c r="AS151" i="30"/>
  <c r="AR151" i="30"/>
  <c r="AQ151" i="30"/>
  <c r="AP151" i="30"/>
  <c r="AO151" i="30"/>
  <c r="AN151" i="30"/>
  <c r="AM151" i="30"/>
  <c r="AL151" i="30"/>
  <c r="AK151" i="30"/>
  <c r="AJ151" i="30"/>
  <c r="AI151" i="30"/>
  <c r="AH151" i="30"/>
  <c r="AG151" i="30"/>
  <c r="AF151" i="30"/>
  <c r="AE151" i="30"/>
  <c r="AD151" i="30"/>
  <c r="AC151" i="30"/>
  <c r="AB151" i="30"/>
  <c r="AA151" i="30"/>
  <c r="Z151" i="30"/>
  <c r="Y151" i="30"/>
  <c r="X151" i="30"/>
  <c r="W151" i="30"/>
  <c r="V151" i="30"/>
  <c r="U151" i="30"/>
  <c r="T151" i="30"/>
  <c r="S151" i="30"/>
  <c r="R151" i="30"/>
  <c r="Q151" i="30"/>
  <c r="P151" i="30"/>
  <c r="O151" i="30"/>
  <c r="N151" i="30"/>
  <c r="M151" i="30"/>
  <c r="L151" i="30"/>
  <c r="K151" i="30"/>
  <c r="J151" i="30"/>
  <c r="I151" i="30"/>
  <c r="H151" i="30"/>
  <c r="BL150" i="30"/>
  <c r="BK150" i="30"/>
  <c r="BJ150" i="30"/>
  <c r="BI150" i="30"/>
  <c r="BH150" i="30"/>
  <c r="BG150" i="30"/>
  <c r="BF150" i="30"/>
  <c r="BE150" i="30"/>
  <c r="BD150" i="30"/>
  <c r="BC150" i="30"/>
  <c r="BB150" i="30"/>
  <c r="BA150" i="30"/>
  <c r="AZ150" i="30"/>
  <c r="AY150" i="30"/>
  <c r="AX150" i="30"/>
  <c r="AW150" i="30"/>
  <c r="AV150" i="30"/>
  <c r="AU150" i="30"/>
  <c r="AT150" i="30"/>
  <c r="AS150" i="30"/>
  <c r="AR150" i="30"/>
  <c r="AQ150" i="30"/>
  <c r="AP150" i="30"/>
  <c r="AO150" i="30"/>
  <c r="AN150" i="30"/>
  <c r="AM150" i="30"/>
  <c r="AL150" i="30"/>
  <c r="AK150" i="30"/>
  <c r="AJ150" i="30"/>
  <c r="AI150" i="30"/>
  <c r="AH150" i="30"/>
  <c r="AG150" i="30"/>
  <c r="AF150" i="30"/>
  <c r="AE150" i="30"/>
  <c r="AD150" i="30"/>
  <c r="AC150" i="30"/>
  <c r="AB150" i="30"/>
  <c r="AA150" i="30"/>
  <c r="Z150" i="30"/>
  <c r="Y150" i="30"/>
  <c r="X150" i="30"/>
  <c r="W150" i="30"/>
  <c r="V150" i="30"/>
  <c r="U150" i="30"/>
  <c r="T150" i="30"/>
  <c r="S150" i="30"/>
  <c r="R150" i="30"/>
  <c r="Q150" i="30"/>
  <c r="P150" i="30"/>
  <c r="O150" i="30"/>
  <c r="N150" i="30"/>
  <c r="M150" i="30"/>
  <c r="L150" i="30"/>
  <c r="K150" i="30"/>
  <c r="J150" i="30"/>
  <c r="I150" i="30"/>
  <c r="H150" i="30"/>
  <c r="BL149" i="30"/>
  <c r="BK149" i="30"/>
  <c r="BJ149" i="30"/>
  <c r="BI149" i="30"/>
  <c r="BH149" i="30"/>
  <c r="BG149" i="30"/>
  <c r="BF149" i="30"/>
  <c r="BE149" i="30"/>
  <c r="BD149" i="30"/>
  <c r="BC149" i="30"/>
  <c r="BB149" i="30"/>
  <c r="BA149" i="30"/>
  <c r="AZ149" i="30"/>
  <c r="AY149" i="30"/>
  <c r="AX149" i="30"/>
  <c r="AW149" i="30"/>
  <c r="AV149" i="30"/>
  <c r="AU149" i="30"/>
  <c r="AT149" i="30"/>
  <c r="AS149" i="30"/>
  <c r="AR149" i="30"/>
  <c r="AQ149" i="30"/>
  <c r="AP149" i="30"/>
  <c r="AO149" i="30"/>
  <c r="AN149" i="30"/>
  <c r="AM149" i="30"/>
  <c r="AL149" i="30"/>
  <c r="AK149" i="30"/>
  <c r="AJ149" i="30"/>
  <c r="AI149" i="30"/>
  <c r="AH149" i="30"/>
  <c r="AG149" i="30"/>
  <c r="AF149" i="30"/>
  <c r="AE149" i="30"/>
  <c r="AD149" i="30"/>
  <c r="AC149" i="30"/>
  <c r="AB149" i="30"/>
  <c r="AA149" i="30"/>
  <c r="Z149" i="30"/>
  <c r="Y149" i="30"/>
  <c r="X149" i="30"/>
  <c r="W149" i="30"/>
  <c r="V149" i="30"/>
  <c r="U149" i="30"/>
  <c r="T149" i="30"/>
  <c r="S149" i="30"/>
  <c r="R149" i="30"/>
  <c r="Q149" i="30"/>
  <c r="P149" i="30"/>
  <c r="O149" i="30"/>
  <c r="N149" i="30"/>
  <c r="M149" i="30"/>
  <c r="L149" i="30"/>
  <c r="K149" i="30"/>
  <c r="J149" i="30"/>
  <c r="I149" i="30"/>
  <c r="H149" i="30"/>
  <c r="BL148" i="30"/>
  <c r="BK148" i="30"/>
  <c r="BJ148" i="30"/>
  <c r="BI148" i="30"/>
  <c r="BH148" i="30"/>
  <c r="BG148" i="30"/>
  <c r="BF148" i="30"/>
  <c r="BE148" i="30"/>
  <c r="BD148" i="30"/>
  <c r="BC148" i="30"/>
  <c r="BB148" i="30"/>
  <c r="BA148" i="30"/>
  <c r="AZ148" i="30"/>
  <c r="AY148" i="30"/>
  <c r="AX148" i="30"/>
  <c r="AW148" i="30"/>
  <c r="AV148" i="30"/>
  <c r="AU148" i="30"/>
  <c r="AT148" i="30"/>
  <c r="AS148" i="30"/>
  <c r="AR148" i="30"/>
  <c r="AQ148" i="30"/>
  <c r="AP148" i="30"/>
  <c r="AO148" i="30"/>
  <c r="AN148" i="30"/>
  <c r="AM148" i="30"/>
  <c r="AL148" i="30"/>
  <c r="AK148" i="30"/>
  <c r="AJ148" i="30"/>
  <c r="AI148" i="30"/>
  <c r="AH148" i="30"/>
  <c r="AG148" i="30"/>
  <c r="AF148" i="30"/>
  <c r="AE148" i="30"/>
  <c r="AD148" i="30"/>
  <c r="AC148" i="30"/>
  <c r="AB148" i="30"/>
  <c r="AA148" i="30"/>
  <c r="Z148" i="30"/>
  <c r="Y148" i="30"/>
  <c r="X148" i="30"/>
  <c r="W148" i="30"/>
  <c r="V148" i="30"/>
  <c r="U148" i="30"/>
  <c r="T148" i="30"/>
  <c r="S148" i="30"/>
  <c r="R148" i="30"/>
  <c r="Q148" i="30"/>
  <c r="P148" i="30"/>
  <c r="O148" i="30"/>
  <c r="N148" i="30"/>
  <c r="M148" i="30"/>
  <c r="L148" i="30"/>
  <c r="K148" i="30"/>
  <c r="J148" i="30"/>
  <c r="I148" i="30"/>
  <c r="H148" i="30"/>
  <c r="BL147" i="30"/>
  <c r="BK147" i="30"/>
  <c r="BJ147" i="30"/>
  <c r="BI147" i="30"/>
  <c r="BH147" i="30"/>
  <c r="BG147" i="30"/>
  <c r="BF147" i="30"/>
  <c r="BE147" i="30"/>
  <c r="BD147" i="30"/>
  <c r="BC147" i="30"/>
  <c r="BB147" i="30"/>
  <c r="BA147" i="30"/>
  <c r="AZ147" i="30"/>
  <c r="AY147" i="30"/>
  <c r="AX147" i="30"/>
  <c r="AW147" i="30"/>
  <c r="AV147" i="30"/>
  <c r="AU147" i="30"/>
  <c r="AT147" i="30"/>
  <c r="AS147" i="30"/>
  <c r="AR147" i="30"/>
  <c r="AQ147" i="30"/>
  <c r="AP147" i="30"/>
  <c r="AO147" i="30"/>
  <c r="AN147" i="30"/>
  <c r="AM147" i="30"/>
  <c r="AL147" i="30"/>
  <c r="AK147" i="30"/>
  <c r="AJ147" i="30"/>
  <c r="AI147" i="30"/>
  <c r="AH147" i="30"/>
  <c r="AG147" i="30"/>
  <c r="AF147" i="30"/>
  <c r="AE147" i="30"/>
  <c r="AD147" i="30"/>
  <c r="AC147" i="30"/>
  <c r="AB147" i="30"/>
  <c r="AA147" i="30"/>
  <c r="Z147" i="30"/>
  <c r="Y147" i="30"/>
  <c r="X147" i="30"/>
  <c r="W147" i="30"/>
  <c r="V147" i="30"/>
  <c r="U147" i="30"/>
  <c r="T147" i="30"/>
  <c r="S147" i="30"/>
  <c r="R147" i="30"/>
  <c r="Q147" i="30"/>
  <c r="P147" i="30"/>
  <c r="O147" i="30"/>
  <c r="N147" i="30"/>
  <c r="M147" i="30"/>
  <c r="L147" i="30"/>
  <c r="K147" i="30"/>
  <c r="J147" i="30"/>
  <c r="I147" i="30"/>
  <c r="H147" i="30"/>
  <c r="BL146" i="30"/>
  <c r="BK146" i="30"/>
  <c r="BJ146" i="30"/>
  <c r="BI146" i="30"/>
  <c r="BH146" i="30"/>
  <c r="BG146" i="30"/>
  <c r="BF146" i="30"/>
  <c r="BE146" i="30"/>
  <c r="BD146" i="30"/>
  <c r="BC146" i="30"/>
  <c r="BB146" i="30"/>
  <c r="BA146" i="30"/>
  <c r="AZ146" i="30"/>
  <c r="AY146" i="30"/>
  <c r="AX146" i="30"/>
  <c r="AW146" i="30"/>
  <c r="AV146" i="30"/>
  <c r="AU146" i="30"/>
  <c r="AT146" i="30"/>
  <c r="AS146" i="30"/>
  <c r="AR146" i="30"/>
  <c r="AQ146" i="30"/>
  <c r="AP146" i="30"/>
  <c r="AO146" i="30"/>
  <c r="AN146" i="30"/>
  <c r="AM146" i="30"/>
  <c r="AL146" i="30"/>
  <c r="AK146" i="30"/>
  <c r="AJ146" i="30"/>
  <c r="AI146" i="30"/>
  <c r="AH146" i="30"/>
  <c r="AG146" i="30"/>
  <c r="AF146" i="30"/>
  <c r="AE146" i="30"/>
  <c r="AD146" i="30"/>
  <c r="AC146" i="30"/>
  <c r="AB146" i="30"/>
  <c r="AA146" i="30"/>
  <c r="Z146" i="30"/>
  <c r="Y146" i="30"/>
  <c r="X146" i="30"/>
  <c r="W146" i="30"/>
  <c r="V146" i="30"/>
  <c r="U146" i="30"/>
  <c r="T146" i="30"/>
  <c r="S146" i="30"/>
  <c r="R146" i="30"/>
  <c r="Q146" i="30"/>
  <c r="P146" i="30"/>
  <c r="O146" i="30"/>
  <c r="N146" i="30"/>
  <c r="M146" i="30"/>
  <c r="L146" i="30"/>
  <c r="K146" i="30"/>
  <c r="J146" i="30"/>
  <c r="I146" i="30"/>
  <c r="H146" i="30"/>
  <c r="BL145" i="30"/>
  <c r="BK145" i="30"/>
  <c r="BJ145" i="30"/>
  <c r="BI145" i="30"/>
  <c r="BH145" i="30"/>
  <c r="BG145" i="30"/>
  <c r="BF145" i="30"/>
  <c r="BE145" i="30"/>
  <c r="BD145" i="30"/>
  <c r="BC145" i="30"/>
  <c r="BB145" i="30"/>
  <c r="BA145" i="30"/>
  <c r="AZ145" i="30"/>
  <c r="AY145" i="30"/>
  <c r="AX145" i="30"/>
  <c r="AW145" i="30"/>
  <c r="AV145" i="30"/>
  <c r="AU145" i="30"/>
  <c r="AT145" i="30"/>
  <c r="AS145" i="30"/>
  <c r="AR145" i="30"/>
  <c r="AQ145" i="30"/>
  <c r="AP145" i="30"/>
  <c r="AO145" i="30"/>
  <c r="AN145" i="30"/>
  <c r="AM145" i="30"/>
  <c r="AL145" i="30"/>
  <c r="AK145" i="30"/>
  <c r="AJ145" i="30"/>
  <c r="AI145" i="30"/>
  <c r="AH145" i="30"/>
  <c r="AG145" i="30"/>
  <c r="AF145" i="30"/>
  <c r="AE145" i="30"/>
  <c r="AD145" i="30"/>
  <c r="AC145" i="30"/>
  <c r="AB145" i="30"/>
  <c r="AA145" i="30"/>
  <c r="Z145" i="30"/>
  <c r="Y145" i="30"/>
  <c r="X145" i="30"/>
  <c r="W145" i="30"/>
  <c r="V145" i="30"/>
  <c r="U145" i="30"/>
  <c r="T145" i="30"/>
  <c r="S145" i="30"/>
  <c r="R145" i="30"/>
  <c r="Q145" i="30"/>
  <c r="P145" i="30"/>
  <c r="O145" i="30"/>
  <c r="N145" i="30"/>
  <c r="M145" i="30"/>
  <c r="L145" i="30"/>
  <c r="K145" i="30"/>
  <c r="J145" i="30"/>
  <c r="I145" i="30"/>
  <c r="H145" i="30"/>
  <c r="BL144" i="30"/>
  <c r="BK144" i="30"/>
  <c r="BJ144" i="30"/>
  <c r="BI144" i="30"/>
  <c r="BH144" i="30"/>
  <c r="BG144" i="30"/>
  <c r="BF144" i="30"/>
  <c r="BE144" i="30"/>
  <c r="BD144" i="30"/>
  <c r="BC144" i="30"/>
  <c r="BB144" i="30"/>
  <c r="BA144" i="30"/>
  <c r="AZ144" i="30"/>
  <c r="AY144" i="30"/>
  <c r="AX144" i="30"/>
  <c r="AW144" i="30"/>
  <c r="AV144" i="30"/>
  <c r="AU144" i="30"/>
  <c r="AT144" i="30"/>
  <c r="AS144" i="30"/>
  <c r="AR144" i="30"/>
  <c r="AQ144" i="30"/>
  <c r="AP144" i="30"/>
  <c r="AO144" i="30"/>
  <c r="AN144" i="30"/>
  <c r="AM144" i="30"/>
  <c r="AL144" i="30"/>
  <c r="AK144" i="30"/>
  <c r="AJ144" i="30"/>
  <c r="AI144" i="30"/>
  <c r="AH144" i="30"/>
  <c r="AG144" i="30"/>
  <c r="AF144" i="30"/>
  <c r="AE144" i="30"/>
  <c r="AD144" i="30"/>
  <c r="AC144" i="30"/>
  <c r="AB144" i="30"/>
  <c r="AA144" i="30"/>
  <c r="Z144" i="30"/>
  <c r="Y144" i="30"/>
  <c r="X144" i="30"/>
  <c r="W144" i="30"/>
  <c r="V144" i="30"/>
  <c r="U144" i="30"/>
  <c r="T144" i="30"/>
  <c r="S144" i="30"/>
  <c r="R144" i="30"/>
  <c r="Q144" i="30"/>
  <c r="P144" i="30"/>
  <c r="O144" i="30"/>
  <c r="N144" i="30"/>
  <c r="M144" i="30"/>
  <c r="L144" i="30"/>
  <c r="K144" i="30"/>
  <c r="J144" i="30"/>
  <c r="I144" i="30"/>
  <c r="H144" i="30"/>
  <c r="F169" i="30"/>
  <c r="E169" i="30"/>
  <c r="D169" i="30"/>
  <c r="C169" i="30"/>
  <c r="F168" i="30"/>
  <c r="E168" i="30"/>
  <c r="D168" i="30"/>
  <c r="C168" i="30"/>
  <c r="F167" i="30"/>
  <c r="E167" i="30"/>
  <c r="D167" i="30"/>
  <c r="C167" i="30"/>
  <c r="F166" i="30"/>
  <c r="E166" i="30"/>
  <c r="D166" i="30"/>
  <c r="C166" i="30"/>
  <c r="F165" i="30"/>
  <c r="E165" i="30"/>
  <c r="D165" i="30"/>
  <c r="C165" i="30"/>
  <c r="F164" i="30"/>
  <c r="E164" i="30"/>
  <c r="D164" i="30"/>
  <c r="C164" i="30"/>
  <c r="F163" i="30"/>
  <c r="E163" i="30"/>
  <c r="D163" i="30"/>
  <c r="C163" i="30"/>
  <c r="F162" i="30"/>
  <c r="E162" i="30"/>
  <c r="D162" i="30"/>
  <c r="C162" i="30"/>
  <c r="F161" i="30"/>
  <c r="E161" i="30"/>
  <c r="D161" i="30"/>
  <c r="C161" i="30"/>
  <c r="F160" i="30"/>
  <c r="E160" i="30"/>
  <c r="D160" i="30"/>
  <c r="C160" i="30"/>
  <c r="F159" i="30"/>
  <c r="E159" i="30"/>
  <c r="D159" i="30"/>
  <c r="C159" i="30"/>
  <c r="F158" i="30"/>
  <c r="E158" i="30"/>
  <c r="D158" i="30"/>
  <c r="C158" i="30"/>
  <c r="F157" i="30"/>
  <c r="E157" i="30"/>
  <c r="D157" i="30"/>
  <c r="C157" i="30"/>
  <c r="F156" i="30"/>
  <c r="E156" i="30"/>
  <c r="D156" i="30"/>
  <c r="C156" i="30"/>
  <c r="F155" i="30"/>
  <c r="E155" i="30"/>
  <c r="D155" i="30"/>
  <c r="C155" i="30"/>
  <c r="F154" i="30"/>
  <c r="E154" i="30"/>
  <c r="D154" i="30"/>
  <c r="C154" i="30"/>
  <c r="F153" i="30"/>
  <c r="E153" i="30"/>
  <c r="D153" i="30"/>
  <c r="C153" i="30"/>
  <c r="F152" i="30"/>
  <c r="E152" i="30"/>
  <c r="D152" i="30"/>
  <c r="C152" i="30"/>
  <c r="F151" i="30"/>
  <c r="E151" i="30"/>
  <c r="D151" i="30"/>
  <c r="C151" i="30"/>
  <c r="F150" i="30"/>
  <c r="E150" i="30"/>
  <c r="D150" i="30"/>
  <c r="C150" i="30"/>
  <c r="F149" i="30"/>
  <c r="E149" i="30"/>
  <c r="D149" i="30"/>
  <c r="C149" i="30"/>
  <c r="F148" i="30"/>
  <c r="E148" i="30"/>
  <c r="D148" i="30"/>
  <c r="C148" i="30"/>
  <c r="F147" i="30"/>
  <c r="E147" i="30"/>
  <c r="D147" i="30"/>
  <c r="C147" i="30"/>
  <c r="F146" i="30"/>
  <c r="E146" i="30"/>
  <c r="D146" i="30"/>
  <c r="C146" i="30"/>
  <c r="F145" i="30"/>
  <c r="E145" i="30"/>
  <c r="D145" i="30"/>
  <c r="C145" i="30"/>
  <c r="F144" i="30"/>
  <c r="E144" i="30"/>
  <c r="D144" i="30"/>
  <c r="C144" i="30"/>
  <c r="B169" i="30"/>
  <c r="B168" i="30"/>
  <c r="B167" i="30"/>
  <c r="B166" i="30"/>
  <c r="B165" i="30"/>
  <c r="B164" i="30"/>
  <c r="B163" i="30"/>
  <c r="B162" i="30"/>
  <c r="B161" i="30"/>
  <c r="B160" i="30"/>
  <c r="B159" i="30"/>
  <c r="B158" i="30"/>
  <c r="B157" i="30"/>
  <c r="B156" i="30"/>
  <c r="B155" i="30"/>
  <c r="B154" i="30"/>
  <c r="B153" i="30"/>
  <c r="B152" i="30"/>
  <c r="B151" i="30"/>
  <c r="B150" i="30"/>
  <c r="B149" i="30"/>
  <c r="B148" i="30"/>
  <c r="B147" i="30"/>
  <c r="B146" i="30"/>
  <c r="B145" i="30"/>
  <c r="B144" i="30"/>
  <c r="H185" i="34"/>
  <c r="H184" i="34"/>
  <c r="H183" i="34"/>
  <c r="H180" i="34"/>
  <c r="BQ105" i="34" a="1"/>
  <c r="BQ105" i="34" s="1"/>
  <c r="A1" i="30" l="1"/>
  <c r="AF300" i="34"/>
  <c r="AG300" i="34"/>
  <c r="AH300" i="34"/>
  <c r="AE300" i="34"/>
  <c r="J300" i="34"/>
  <c r="K300" i="34"/>
  <c r="L300" i="34"/>
  <c r="M300" i="34"/>
  <c r="Q300" i="34"/>
  <c r="I300" i="34"/>
  <c r="BR105" i="34" a="1"/>
  <c r="BR105" i="34" s="1"/>
  <c r="BS105" i="34" a="1"/>
  <c r="BS105" i="34" s="1"/>
  <c r="BO59" i="30" a="1"/>
  <c r="BO59" i="30" s="1"/>
  <c r="BO83" i="30" a="1"/>
  <c r="BO83" i="30" s="1"/>
  <c r="BN83" i="30" a="1"/>
  <c r="BN83" i="30" s="1"/>
  <c r="BO82" i="30" a="1"/>
  <c r="BO82" i="30" s="1"/>
  <c r="BN82" i="30" a="1"/>
  <c r="BN82" i="30" s="1"/>
  <c r="BO81" i="30"/>
  <c r="BO81" i="30" a="1"/>
  <c r="BN81" i="30" a="1"/>
  <c r="BN81" i="30" s="1"/>
  <c r="BO80" i="30" a="1"/>
  <c r="BO80" i="30" s="1"/>
  <c r="BN80" i="30" a="1"/>
  <c r="BN80" i="30" s="1"/>
  <c r="BO79" i="30" a="1"/>
  <c r="BO79" i="30" s="1"/>
  <c r="BN79" i="30" a="1"/>
  <c r="BN79" i="30" s="1"/>
  <c r="BO78" i="30" a="1"/>
  <c r="BO78" i="30" s="1"/>
  <c r="BN78" i="30" a="1"/>
  <c r="BN78" i="30" s="1"/>
  <c r="BO77" i="30" a="1"/>
  <c r="BO77" i="30" s="1"/>
  <c r="BN77" i="30" a="1"/>
  <c r="BN77" i="30" s="1"/>
  <c r="BO76" i="30" a="1"/>
  <c r="BO76" i="30" s="1"/>
  <c r="BN76" i="30" a="1"/>
  <c r="BN76" i="30" s="1"/>
  <c r="BO74" i="30" a="1"/>
  <c r="BO74" i="30" s="1"/>
  <c r="BN74" i="30" a="1"/>
  <c r="BN74" i="30" s="1"/>
  <c r="BO73" i="30"/>
  <c r="BO73" i="30" a="1"/>
  <c r="BN73" i="30" a="1"/>
  <c r="BN73" i="30" s="1"/>
  <c r="BO72" i="30" a="1"/>
  <c r="BO72" i="30" s="1"/>
  <c r="BN72" i="30" a="1"/>
  <c r="BN72" i="30" s="1"/>
  <c r="BO71" i="30" a="1"/>
  <c r="BO71" i="30" s="1"/>
  <c r="BN71" i="30" a="1"/>
  <c r="BN71" i="30" s="1"/>
  <c r="BO70" i="30" a="1"/>
  <c r="BO70" i="30" s="1"/>
  <c r="BN70" i="30" a="1"/>
  <c r="BN70" i="30" s="1"/>
  <c r="BO69" i="30" a="1"/>
  <c r="BO69" i="30" s="1"/>
  <c r="BN69" i="30" a="1"/>
  <c r="BN69" i="30" s="1"/>
  <c r="BO68" i="30" a="1"/>
  <c r="BO68" i="30" s="1"/>
  <c r="BN68" i="30" a="1"/>
  <c r="BN68" i="30" s="1"/>
  <c r="BO67" i="30" a="1"/>
  <c r="BO67" i="30" s="1"/>
  <c r="BN67" i="30" a="1"/>
  <c r="BN67" i="30" s="1"/>
  <c r="BO66" i="30" a="1"/>
  <c r="BO66" i="30" s="1"/>
  <c r="BN66" i="30" a="1"/>
  <c r="BN66" i="30" s="1"/>
  <c r="BO65" i="30" a="1"/>
  <c r="BO65" i="30" s="1"/>
  <c r="BN65" i="30" a="1"/>
  <c r="BN65" i="30" s="1"/>
  <c r="BO64" i="30" a="1"/>
  <c r="BO64" i="30" s="1"/>
  <c r="BN64" i="30" a="1"/>
  <c r="BN64" i="30" s="1"/>
  <c r="BO63" i="30" a="1"/>
  <c r="BO63" i="30" s="1"/>
  <c r="BN63" i="30" a="1"/>
  <c r="BN63" i="30" s="1"/>
  <c r="BO62" i="30" a="1"/>
  <c r="BO62" i="30" s="1"/>
  <c r="BN62" i="30" a="1"/>
  <c r="BN62" i="30" s="1"/>
  <c r="BO61" i="30" a="1"/>
  <c r="BO61" i="30" s="1"/>
  <c r="BN61" i="30" a="1"/>
  <c r="BN61" i="30" s="1"/>
  <c r="BO60" i="30" a="1"/>
  <c r="BO60" i="30" s="1"/>
  <c r="BN60" i="30" a="1"/>
  <c r="BN60" i="30" s="1"/>
  <c r="BN59" i="30" a="1"/>
  <c r="BN59" i="30" s="1"/>
  <c r="BO58" i="30" a="1"/>
  <c r="BO58" i="30" s="1"/>
  <c r="BN58" i="30" a="1"/>
  <c r="BN58" i="30" s="1"/>
  <c r="BO57" i="30" a="1"/>
  <c r="BO57" i="30" s="1"/>
  <c r="BN57" i="30" a="1"/>
  <c r="BN57" i="30" s="1"/>
  <c r="BO56" i="30" a="1"/>
  <c r="BO56" i="30" s="1"/>
  <c r="BN56" i="30" a="1"/>
  <c r="BN56" i="30" s="1"/>
  <c r="BO55" i="30" a="1"/>
  <c r="BO55" i="30" s="1"/>
  <c r="BN55" i="30" a="1"/>
  <c r="BN55" i="30" s="1"/>
  <c r="BO54" i="30" a="1"/>
  <c r="BO54" i="30" s="1"/>
  <c r="BN54" i="30" a="1"/>
  <c r="BN54" i="30" s="1"/>
  <c r="BO53" i="30" a="1"/>
  <c r="BO53" i="30" s="1"/>
  <c r="BN53" i="30" a="1"/>
  <c r="BN53" i="30" s="1"/>
  <c r="BO51" i="30" a="1"/>
  <c r="BO51" i="30" s="1"/>
  <c r="BN51" i="30" a="1"/>
  <c r="BN51" i="30" s="1"/>
  <c r="BO41" i="30" a="1"/>
  <c r="BO41" i="30" s="1"/>
  <c r="BN41" i="30" a="1"/>
  <c r="BN41" i="30" s="1"/>
  <c r="BO40" i="30" a="1"/>
  <c r="BO40" i="30" s="1"/>
  <c r="BN40" i="30" a="1"/>
  <c r="BN40" i="30" s="1"/>
  <c r="BO39" i="30" a="1"/>
  <c r="BO39" i="30" s="1"/>
  <c r="BN39" i="30" a="1"/>
  <c r="BN39" i="30" s="1"/>
  <c r="BO38" i="30" a="1"/>
  <c r="BO38" i="30" s="1"/>
  <c r="BN38" i="30" a="1"/>
  <c r="BN38" i="30" s="1"/>
  <c r="BO37" i="30" a="1"/>
  <c r="BO37" i="30" s="1"/>
  <c r="BN37" i="30" a="1"/>
  <c r="BN37" i="30" s="1"/>
  <c r="BO36" i="30" a="1"/>
  <c r="BO36" i="30" s="1"/>
  <c r="BN36" i="30" a="1"/>
  <c r="BN36" i="30" s="1"/>
  <c r="BO35" i="30" a="1"/>
  <c r="BO35" i="30" s="1"/>
  <c r="BN35" i="30" a="1"/>
  <c r="BN35" i="30" s="1"/>
  <c r="BO34" i="30" a="1"/>
  <c r="BO34" i="30" s="1"/>
  <c r="BN34" i="30" a="1"/>
  <c r="BN34" i="30" s="1"/>
  <c r="BO33" i="30" a="1"/>
  <c r="BO33" i="30" s="1"/>
  <c r="BN33" i="30" a="1"/>
  <c r="BN33" i="30" s="1"/>
  <c r="BO32" i="30" a="1"/>
  <c r="BO32" i="30" s="1"/>
  <c r="BN32" i="30" a="1"/>
  <c r="BN32" i="30" s="1"/>
  <c r="BO31" i="30" a="1"/>
  <c r="BO31" i="30" s="1"/>
  <c r="BN31" i="30" a="1"/>
  <c r="BN31" i="30" s="1"/>
  <c r="BO30" i="30" a="1"/>
  <c r="BO30" i="30" s="1"/>
  <c r="BN30" i="30" a="1"/>
  <c r="BN30" i="30" s="1"/>
  <c r="BO29" i="30" a="1"/>
  <c r="BO29" i="30" s="1"/>
  <c r="BN29" i="30" a="1"/>
  <c r="BN29" i="30" s="1"/>
  <c r="BO28" i="30" a="1"/>
  <c r="BO28" i="30" s="1"/>
  <c r="BN28" i="30" a="1"/>
  <c r="BN28" i="30" s="1"/>
  <c r="BO27" i="30" a="1"/>
  <c r="BO27" i="30" s="1"/>
  <c r="BN27" i="30" a="1"/>
  <c r="BN27" i="30" s="1"/>
  <c r="BO26" i="30" a="1"/>
  <c r="BO26" i="30" s="1"/>
  <c r="BN26" i="30" a="1"/>
  <c r="BN26" i="30" s="1"/>
  <c r="BO25" i="30" a="1"/>
  <c r="BO25" i="30" s="1"/>
  <c r="BN25" i="30" a="1"/>
  <c r="BN25" i="30" s="1"/>
  <c r="BO24" i="30" a="1"/>
  <c r="BO24" i="30" s="1"/>
  <c r="BN24" i="30" a="1"/>
  <c r="BN24" i="30" s="1"/>
  <c r="BO23" i="30" a="1"/>
  <c r="BO23" i="30" s="1"/>
  <c r="BN23" i="30" a="1"/>
  <c r="BN23" i="30" s="1"/>
  <c r="BO22" i="30" a="1"/>
  <c r="BO22" i="30" s="1"/>
  <c r="BN22" i="30" a="1"/>
  <c r="BN22" i="30" s="1"/>
  <c r="BO21" i="30" a="1"/>
  <c r="BO21" i="30" s="1"/>
  <c r="BN21" i="30" a="1"/>
  <c r="BN21" i="30" s="1"/>
  <c r="BO20" i="30" a="1"/>
  <c r="BO20" i="30" s="1"/>
  <c r="BN20" i="30" a="1"/>
  <c r="BN20" i="30" s="1"/>
  <c r="BQ20" i="30" s="1"/>
  <c r="H31" i="22" a="1"/>
  <c r="I32" i="22" a="1"/>
  <c r="K32" i="22" a="1"/>
  <c r="J32" i="22" a="1"/>
  <c r="K31" i="22" a="1"/>
  <c r="H32" i="22" a="1"/>
  <c r="J31" i="22" a="1"/>
  <c r="L31" i="22" a="1"/>
  <c r="I31" i="22" a="1"/>
  <c r="L32" i="22" a="1"/>
  <c r="L31" i="22" l="1"/>
  <c r="H31" i="22"/>
  <c r="K32" i="22"/>
  <c r="J32" i="22"/>
  <c r="K31" i="22"/>
  <c r="I32" i="22"/>
  <c r="J31" i="22"/>
  <c r="L32" i="22"/>
  <c r="H32" i="22"/>
  <c r="I31" i="22"/>
  <c r="F10" i="34" l="1"/>
  <c r="BQ83" i="30"/>
  <c r="BQ82" i="30"/>
  <c r="BQ81" i="30"/>
  <c r="BQ80" i="30"/>
  <c r="BQ79" i="30"/>
  <c r="BQ78" i="30"/>
  <c r="BQ77" i="30"/>
  <c r="BQ76" i="30"/>
  <c r="BQ75" i="30"/>
  <c r="BQ74" i="30"/>
  <c r="BQ73" i="30"/>
  <c r="BQ72" i="30"/>
  <c r="BQ71" i="30"/>
  <c r="BQ70" i="30"/>
  <c r="BQ69" i="30"/>
  <c r="BQ68" i="30"/>
  <c r="BQ67" i="30"/>
  <c r="BQ66" i="30"/>
  <c r="BQ65" i="30"/>
  <c r="BQ64" i="30"/>
  <c r="BQ63" i="30"/>
  <c r="BQ62" i="30"/>
  <c r="BQ61" i="30"/>
  <c r="BQ60" i="30"/>
  <c r="BQ59" i="30"/>
  <c r="BR58" i="30"/>
  <c r="BQ58" i="30"/>
  <c r="BR57" i="30"/>
  <c r="BQ57" i="30"/>
  <c r="BR56" i="30"/>
  <c r="BQ56" i="30"/>
  <c r="BR55" i="30"/>
  <c r="BQ55" i="30"/>
  <c r="BR54" i="30"/>
  <c r="BQ54" i="30"/>
  <c r="BR53" i="30"/>
  <c r="BQ53" i="30"/>
  <c r="BR51" i="30"/>
  <c r="BQ51" i="30"/>
  <c r="BR41" i="30"/>
  <c r="BQ41" i="30"/>
  <c r="BR40" i="30"/>
  <c r="BQ40" i="30"/>
  <c r="BR39" i="30"/>
  <c r="BQ39" i="30"/>
  <c r="BR38" i="30"/>
  <c r="BQ38" i="30"/>
  <c r="BR37" i="30"/>
  <c r="BQ37" i="30"/>
  <c r="BR36" i="30"/>
  <c r="BQ36" i="30"/>
  <c r="BR35" i="30"/>
  <c r="BQ35" i="30"/>
  <c r="BR34" i="30"/>
  <c r="BQ34" i="30"/>
  <c r="BR33" i="30"/>
  <c r="BQ33" i="30"/>
  <c r="BR32" i="30"/>
  <c r="BQ32" i="30"/>
  <c r="BR31" i="30"/>
  <c r="BQ31" i="30"/>
  <c r="BR30" i="30"/>
  <c r="BQ30" i="30"/>
  <c r="BR29" i="30"/>
  <c r="BQ29" i="30"/>
  <c r="BR28" i="30"/>
  <c r="BQ28" i="30"/>
  <c r="BR27" i="30"/>
  <c r="BQ27" i="30"/>
  <c r="BR26" i="30"/>
  <c r="BQ26" i="30"/>
  <c r="BR25" i="30"/>
  <c r="BQ25" i="30"/>
  <c r="BR24" i="30"/>
  <c r="BQ24" i="30"/>
  <c r="BR22" i="30"/>
  <c r="BQ22" i="30"/>
  <c r="BR21" i="30"/>
  <c r="BQ21" i="30"/>
  <c r="BR20" i="30"/>
  <c r="C11" i="30"/>
  <c r="A11" i="30" s="1"/>
  <c r="C10" i="30"/>
  <c r="A10" i="30" s="1"/>
  <c r="B24" i="34"/>
  <c r="B25" i="34" s="1"/>
  <c r="B26" i="34" s="1"/>
  <c r="B27" i="34" s="1"/>
  <c r="B28" i="34" s="1"/>
  <c r="B29" i="34" s="1"/>
  <c r="B30" i="34" s="1"/>
  <c r="B31" i="34" s="1"/>
  <c r="B32" i="34" s="1"/>
  <c r="B33" i="34" s="1"/>
  <c r="B34" i="34" s="1"/>
  <c r="B35" i="34" s="1"/>
  <c r="B36" i="34" s="1"/>
  <c r="B37" i="34" s="1"/>
  <c r="B38" i="34" s="1"/>
  <c r="B39" i="34" s="1"/>
  <c r="B40" i="34" s="1"/>
  <c r="B41" i="34" s="1"/>
  <c r="B42" i="34" s="1"/>
  <c r="B43" i="34" s="1"/>
  <c r="B44" i="34" s="1"/>
  <c r="B45" i="34" s="1"/>
  <c r="B46" i="34" s="1"/>
  <c r="B47" i="34" s="1"/>
  <c r="B48" i="34" s="1"/>
  <c r="B49" i="34" s="1"/>
  <c r="B50" i="34" s="1"/>
  <c r="B51" i="34" s="1"/>
  <c r="B52" i="34" s="1"/>
  <c r="B53" i="34" s="1"/>
  <c r="B54" i="34" s="1"/>
  <c r="B55" i="34" s="1"/>
  <c r="B56" i="34" s="1"/>
  <c r="B57" i="34" s="1"/>
  <c r="B58" i="34" s="1"/>
  <c r="B59" i="34" s="1"/>
  <c r="B60" i="34" s="1"/>
  <c r="B61" i="34" s="1"/>
  <c r="B62" i="34" s="1"/>
  <c r="B63" i="34" s="1"/>
  <c r="B64" i="34" s="1"/>
  <c r="B65" i="34" s="1"/>
  <c r="B66" i="34" s="1"/>
  <c r="B67" i="34" s="1"/>
  <c r="B68" i="34" s="1"/>
  <c r="B69" i="34" s="1"/>
  <c r="B70" i="34" s="1"/>
  <c r="B71" i="34" s="1"/>
  <c r="B72" i="34" s="1"/>
  <c r="B73" i="34" s="1"/>
  <c r="B74" i="34" s="1"/>
  <c r="B75" i="34" s="1"/>
  <c r="B76" i="34" s="1"/>
  <c r="B77" i="34" s="1"/>
  <c r="B78" i="34" s="1"/>
  <c r="B79" i="34" s="1"/>
  <c r="B80" i="34" s="1"/>
  <c r="B81" i="34" s="1"/>
  <c r="B82" i="34" s="1"/>
  <c r="B83" i="34" s="1"/>
  <c r="B84" i="34" s="1"/>
  <c r="B85" i="34" s="1"/>
  <c r="B86" i="34" s="1"/>
  <c r="B87" i="34" s="1"/>
  <c r="B88" i="34" s="1"/>
  <c r="B89" i="34" s="1"/>
  <c r="B90" i="34" s="1"/>
  <c r="B91" i="34" s="1"/>
  <c r="B92" i="34" s="1"/>
  <c r="B93" i="34" s="1"/>
  <c r="B94" i="34" s="1"/>
  <c r="B95" i="34" s="1"/>
  <c r="B96" i="34" s="1"/>
  <c r="B97" i="34" s="1"/>
  <c r="B98" i="34" s="1"/>
  <c r="B99" i="34" s="1"/>
  <c r="B100" i="34" s="1"/>
  <c r="B101" i="34" s="1"/>
  <c r="B102" i="34" s="1"/>
  <c r="B103" i="34" s="1"/>
  <c r="B104" i="34" s="1"/>
  <c r="B105" i="34" s="1"/>
  <c r="B106" i="34" s="1"/>
  <c r="B107" i="34" s="1"/>
  <c r="B108" i="34" s="1"/>
  <c r="B109" i="34" s="1"/>
  <c r="B110" i="34" s="1"/>
  <c r="B111" i="34" s="1"/>
  <c r="B112" i="34" s="1"/>
  <c r="B113" i="34" s="1"/>
  <c r="B114" i="34" s="1"/>
  <c r="B115" i="34" s="1"/>
  <c r="B116" i="34" s="1"/>
  <c r="B117" i="34" s="1"/>
  <c r="B118" i="34" s="1"/>
  <c r="B119" i="34" s="1"/>
  <c r="B120" i="34" s="1"/>
  <c r="B121" i="34" s="1"/>
  <c r="B122" i="34" s="1"/>
  <c r="B123" i="34" s="1"/>
  <c r="B124" i="34" s="1"/>
  <c r="B125" i="34" s="1"/>
  <c r="B126" i="34" s="1"/>
  <c r="B127" i="34" s="1"/>
  <c r="B128" i="34" s="1"/>
  <c r="B129" i="34" s="1"/>
  <c r="B130" i="34" s="1"/>
  <c r="B131" i="34" s="1"/>
  <c r="B132" i="34" s="1"/>
  <c r="B133" i="34" s="1"/>
  <c r="B134" i="34" s="1"/>
  <c r="B135" i="34" s="1"/>
  <c r="B136" i="34" s="1"/>
  <c r="B137" i="34" s="1"/>
  <c r="B138" i="34" s="1"/>
  <c r="B139" i="34" s="1"/>
  <c r="B140" i="34" s="1"/>
  <c r="B141" i="34" s="1"/>
  <c r="B142" i="34" s="1"/>
  <c r="B143" i="34" s="1"/>
  <c r="B144" i="34" s="1"/>
  <c r="B145" i="34" s="1"/>
  <c r="B146" i="34" s="1"/>
  <c r="B147" i="34" s="1"/>
  <c r="B148" i="34" s="1"/>
  <c r="B149" i="34" s="1"/>
  <c r="D12" i="34"/>
  <c r="G31" i="22"/>
  <c r="G32" i="22"/>
  <c r="N43" i="30" l="1"/>
  <c r="N167" i="30" s="1"/>
  <c r="I43" i="30"/>
  <c r="I167" i="30" s="1"/>
  <c r="BR23" i="30" l="1"/>
  <c r="BQ23" i="30"/>
  <c r="F38" i="31"/>
  <c r="F39" i="31"/>
  <c r="F40" i="31"/>
  <c r="F41" i="31"/>
  <c r="F42" i="31"/>
  <c r="F43" i="31"/>
  <c r="F44" i="31"/>
  <c r="F45" i="31"/>
  <c r="F46" i="31"/>
  <c r="F47" i="31"/>
  <c r="F63" i="31"/>
  <c r="F64" i="31"/>
  <c r="F65" i="31"/>
  <c r="F66" i="31"/>
  <c r="F67" i="31"/>
  <c r="F68" i="31"/>
  <c r="F69" i="31"/>
  <c r="BL43" i="30"/>
  <c r="BL167" i="30" s="1"/>
  <c r="BK43" i="30"/>
  <c r="BK167" i="30" s="1"/>
  <c r="BJ43" i="30"/>
  <c r="BJ167" i="30" s="1"/>
  <c r="BI43" i="30"/>
  <c r="BI167" i="30" s="1"/>
  <c r="BH43" i="30"/>
  <c r="BH167" i="30" s="1"/>
  <c r="BG43" i="30"/>
  <c r="BG167" i="30" s="1"/>
  <c r="BF43" i="30"/>
  <c r="BF167" i="30" s="1"/>
  <c r="BE43" i="30"/>
  <c r="BE167" i="30" s="1"/>
  <c r="BD43" i="30"/>
  <c r="BD167" i="30" s="1"/>
  <c r="BC43" i="30"/>
  <c r="BC167" i="30" s="1"/>
  <c r="BB43" i="30"/>
  <c r="BB167" i="30" s="1"/>
  <c r="BA43" i="30"/>
  <c r="BA167" i="30" s="1"/>
  <c r="AZ43" i="30"/>
  <c r="AZ167" i="30" s="1"/>
  <c r="AY43" i="30"/>
  <c r="AY167" i="30" s="1"/>
  <c r="AX43" i="30"/>
  <c r="AX167" i="30" s="1"/>
  <c r="AW43" i="30"/>
  <c r="AW167" i="30" s="1"/>
  <c r="AV43" i="30"/>
  <c r="AV167" i="30" s="1"/>
  <c r="AU43" i="30"/>
  <c r="AU167" i="30" s="1"/>
  <c r="AT43" i="30"/>
  <c r="AT167" i="30" s="1"/>
  <c r="AS43" i="30"/>
  <c r="AS167" i="30" s="1"/>
  <c r="AR43" i="30"/>
  <c r="AR167" i="30" s="1"/>
  <c r="AQ43" i="30"/>
  <c r="AQ167" i="30" s="1"/>
  <c r="AP43" i="30"/>
  <c r="AP167" i="30" s="1"/>
  <c r="AO43" i="30"/>
  <c r="AO167" i="30" s="1"/>
  <c r="AN43" i="30"/>
  <c r="AN167" i="30" s="1"/>
  <c r="AM43" i="30"/>
  <c r="AM167" i="30" s="1"/>
  <c r="AL43" i="30"/>
  <c r="AL167" i="30" s="1"/>
  <c r="AK43" i="30"/>
  <c r="AK167" i="30" s="1"/>
  <c r="AJ43" i="30"/>
  <c r="AJ167" i="30" s="1"/>
  <c r="AI43" i="30"/>
  <c r="AI167" i="30" s="1"/>
  <c r="AH43" i="30"/>
  <c r="AH167" i="30" s="1"/>
  <c r="AG43" i="30"/>
  <c r="AG167" i="30" s="1"/>
  <c r="AF43" i="30"/>
  <c r="AF167" i="30" s="1"/>
  <c r="AE43" i="30"/>
  <c r="AE167" i="30" s="1"/>
  <c r="AD43" i="30"/>
  <c r="AD167" i="30" s="1"/>
  <c r="AC43" i="30"/>
  <c r="AC167" i="30" s="1"/>
  <c r="AB43" i="30"/>
  <c r="AB167" i="30" s="1"/>
  <c r="AA43" i="30"/>
  <c r="AA167" i="30" s="1"/>
  <c r="Z43" i="30"/>
  <c r="Z167" i="30" s="1"/>
  <c r="Y43" i="30"/>
  <c r="Y167" i="30" s="1"/>
  <c r="X43" i="30"/>
  <c r="X167" i="30" s="1"/>
  <c r="W43" i="30"/>
  <c r="W167" i="30" s="1"/>
  <c r="V43" i="30"/>
  <c r="V167" i="30" s="1"/>
  <c r="U43" i="30"/>
  <c r="U167" i="30" s="1"/>
  <c r="T43" i="30"/>
  <c r="T167" i="30" s="1"/>
  <c r="S43" i="30"/>
  <c r="S167" i="30" s="1"/>
  <c r="R43" i="30"/>
  <c r="R167" i="30" s="1"/>
  <c r="Q43" i="30"/>
  <c r="Q167" i="30" s="1"/>
  <c r="P43" i="30"/>
  <c r="P167" i="30" s="1"/>
  <c r="O43" i="30"/>
  <c r="O167" i="30" s="1"/>
  <c r="M43" i="30"/>
  <c r="M167" i="30" s="1"/>
  <c r="L43" i="30"/>
  <c r="L167" i="30" s="1"/>
  <c r="K43" i="30"/>
  <c r="K167" i="30" s="1"/>
  <c r="J43" i="30"/>
  <c r="J167" i="30" s="1"/>
  <c r="H43" i="30"/>
  <c r="H167" i="30" s="1"/>
  <c r="H42" i="30"/>
  <c r="H166" i="30" s="1"/>
  <c r="H213" i="34"/>
  <c r="C29" i="31" s="1"/>
  <c r="AD213" i="34"/>
  <c r="C56" i="31" s="1"/>
  <c r="H214" i="34"/>
  <c r="C30" i="31" s="1"/>
  <c r="AD214" i="34"/>
  <c r="C57" i="31" s="1"/>
  <c r="H215" i="34"/>
  <c r="C31" i="31" s="1"/>
  <c r="AD215" i="34"/>
  <c r="C58" i="31" s="1"/>
  <c r="H216" i="34"/>
  <c r="C32" i="31" s="1"/>
  <c r="AD216" i="34"/>
  <c r="C59" i="31" s="1"/>
  <c r="H217" i="34"/>
  <c r="C33" i="31" s="1"/>
  <c r="H221" i="34"/>
  <c r="C37" i="31" s="1"/>
  <c r="AW212" i="34"/>
  <c r="AX212" i="34"/>
  <c r="AY212" i="34"/>
  <c r="I234" i="34"/>
  <c r="J234" i="34"/>
  <c r="K234" i="34"/>
  <c r="L234" i="34"/>
  <c r="M234" i="34"/>
  <c r="Q234" i="34"/>
  <c r="AE234" i="34"/>
  <c r="AF234" i="34"/>
  <c r="AG234" i="34"/>
  <c r="AH234" i="34"/>
  <c r="D11" i="34"/>
  <c r="H201" i="34"/>
  <c r="H200" i="34"/>
  <c r="H199" i="34"/>
  <c r="H198" i="34"/>
  <c r="H197" i="34"/>
  <c r="H196" i="34"/>
  <c r="H192" i="34"/>
  <c r="H193" i="34"/>
  <c r="H191" i="34"/>
  <c r="H181" i="34"/>
  <c r="H182" i="34"/>
  <c r="H186" i="34"/>
  <c r="H187" i="34"/>
  <c r="H188" i="34"/>
  <c r="BC42" i="30" l="1"/>
  <c r="BC166" i="30" s="1"/>
  <c r="BD42" i="30"/>
  <c r="BD166" i="30" s="1"/>
  <c r="BE42" i="30"/>
  <c r="BE166" i="30" s="1"/>
  <c r="BF42" i="30"/>
  <c r="BF166" i="30" s="1"/>
  <c r="BG42" i="30"/>
  <c r="BG166" i="30" s="1"/>
  <c r="BH42" i="30"/>
  <c r="BH166" i="30" s="1"/>
  <c r="BI42" i="30"/>
  <c r="BI166" i="30" s="1"/>
  <c r="BJ42" i="30"/>
  <c r="BJ166" i="30" s="1"/>
  <c r="BK42" i="30"/>
  <c r="BK166" i="30" s="1"/>
  <c r="BL42" i="30"/>
  <c r="BL166" i="30" s="1"/>
  <c r="G34" i="23"/>
  <c r="D41" i="23"/>
  <c r="C41" i="23"/>
  <c r="E41" i="23"/>
  <c r="BF44" i="30" l="1"/>
  <c r="BF168" i="30" s="1"/>
  <c r="BJ44" i="30"/>
  <c r="BJ168" i="30" s="1"/>
  <c r="BE44" i="30"/>
  <c r="BE168" i="30" s="1"/>
  <c r="BH44" i="30"/>
  <c r="BH168" i="30" s="1"/>
  <c r="BD44" i="30"/>
  <c r="BD168" i="30" s="1"/>
  <c r="BI44" i="30"/>
  <c r="BI168" i="30" s="1"/>
  <c r="BL44" i="30"/>
  <c r="BL168" i="30" s="1"/>
  <c r="BK44" i="30"/>
  <c r="BK168" i="30" s="1"/>
  <c r="BC44" i="30"/>
  <c r="BC168" i="30" s="1"/>
  <c r="BG44" i="30"/>
  <c r="BG168" i="30" s="1"/>
  <c r="BC45" i="30" l="1"/>
  <c r="BC169" i="30" s="1"/>
  <c r="BD45" i="30"/>
  <c r="BD169" i="30" s="1"/>
  <c r="BH45" i="30"/>
  <c r="BH169" i="30" s="1"/>
  <c r="BI45" i="30"/>
  <c r="BI169" i="30" s="1"/>
  <c r="BJ45" i="30"/>
  <c r="BJ169" i="30" s="1"/>
  <c r="BE45" i="30"/>
  <c r="BE169" i="30" s="1"/>
  <c r="BG45" i="30"/>
  <c r="BG169" i="30" s="1"/>
  <c r="BK45" i="30"/>
  <c r="BK169" i="30" s="1"/>
  <c r="BF45" i="30"/>
  <c r="BF169" i="30" s="1"/>
  <c r="BL45" i="30"/>
  <c r="BL169" i="30" s="1"/>
  <c r="E52" i="30"/>
  <c r="E233" i="30" s="1"/>
  <c r="F52" i="30"/>
  <c r="F233" i="30" s="1"/>
  <c r="D52" i="30"/>
  <c r="D233" i="30" s="1"/>
  <c r="C52" i="30"/>
  <c r="C233" i="30" s="1"/>
  <c r="BM42" i="23" a="1"/>
  <c r="BM42" i="23" s="1"/>
  <c r="BN42" i="23" a="1"/>
  <c r="BN42" i="23" s="1"/>
  <c r="BN40" i="23" a="1"/>
  <c r="BN40" i="23" s="1"/>
  <c r="BM40" i="23" a="1"/>
  <c r="BM40" i="23" s="1"/>
  <c r="BN12" i="23" a="1"/>
  <c r="BN12" i="23" s="1"/>
  <c r="BM12" i="23" a="1"/>
  <c r="BM12" i="23" s="1"/>
  <c r="BB34" i="23"/>
  <c r="BC34" i="23"/>
  <c r="BD34" i="23"/>
  <c r="BE34" i="23"/>
  <c r="BF34" i="23"/>
  <c r="BG34" i="23"/>
  <c r="BH34" i="23"/>
  <c r="BI34" i="23"/>
  <c r="BJ34" i="23"/>
  <c r="BK34" i="23"/>
  <c r="BJ225" i="30" l="1" a="1"/>
  <c r="BJ225" i="30" s="1"/>
  <c r="BB225" i="30" a="1"/>
  <c r="BB225" i="30" s="1"/>
  <c r="AT225" i="30" a="1"/>
  <c r="AT225" i="30" s="1"/>
  <c r="AL225" i="30" a="1"/>
  <c r="AL225" i="30" s="1"/>
  <c r="AD225" i="30" a="1"/>
  <c r="AD225" i="30" s="1"/>
  <c r="V225" i="30" a="1"/>
  <c r="V225" i="30" s="1"/>
  <c r="N225" i="30" a="1"/>
  <c r="N225" i="30" s="1"/>
  <c r="BI225" i="30" a="1"/>
  <c r="BI225" i="30" s="1"/>
  <c r="BA225" i="30" a="1"/>
  <c r="BA225" i="30" s="1"/>
  <c r="AS225" i="30" a="1"/>
  <c r="AS225" i="30" s="1"/>
  <c r="AK225" i="30" a="1"/>
  <c r="AK225" i="30" s="1"/>
  <c r="AC225" i="30" a="1"/>
  <c r="AC225" i="30" s="1"/>
  <c r="U225" i="30" a="1"/>
  <c r="U225" i="30" s="1"/>
  <c r="M225" i="30" a="1"/>
  <c r="M225" i="30" s="1"/>
  <c r="AW225" i="30" a="1"/>
  <c r="AW225" i="30" s="1"/>
  <c r="Q225" i="30" a="1"/>
  <c r="Q225" i="30" s="1"/>
  <c r="BH225" i="30" a="1"/>
  <c r="BH225" i="30" s="1"/>
  <c r="AZ225" i="30" a="1"/>
  <c r="AZ225" i="30" s="1"/>
  <c r="AR225" i="30" a="1"/>
  <c r="AR225" i="30" s="1"/>
  <c r="AJ225" i="30" a="1"/>
  <c r="AJ225" i="30" s="1"/>
  <c r="AB225" i="30" a="1"/>
  <c r="AB225" i="30" s="1"/>
  <c r="T225" i="30" a="1"/>
  <c r="T225" i="30" s="1"/>
  <c r="L225" i="30" a="1"/>
  <c r="L225" i="30" s="1"/>
  <c r="AO225" i="30" a="1"/>
  <c r="AO225" i="30" s="1"/>
  <c r="I225" i="30" a="1"/>
  <c r="I225" i="30" s="1"/>
  <c r="BG225" i="30" a="1"/>
  <c r="BG225" i="30" s="1"/>
  <c r="AY225" i="30" a="1"/>
  <c r="AY225" i="30" s="1"/>
  <c r="AQ225" i="30" a="1"/>
  <c r="AQ225" i="30" s="1"/>
  <c r="AI225" i="30" a="1"/>
  <c r="AI225" i="30" s="1"/>
  <c r="AA225" i="30" a="1"/>
  <c r="AA225" i="30" s="1"/>
  <c r="S225" i="30" a="1"/>
  <c r="S225" i="30" s="1"/>
  <c r="K225" i="30" a="1"/>
  <c r="K225" i="30" s="1"/>
  <c r="AG225" i="30" a="1"/>
  <c r="AG225" i="30" s="1"/>
  <c r="BF225" i="30" a="1"/>
  <c r="BF225" i="30" s="1"/>
  <c r="AX225" i="30" a="1"/>
  <c r="AX225" i="30" s="1"/>
  <c r="AP225" i="30" a="1"/>
  <c r="AP225" i="30" s="1"/>
  <c r="AH225" i="30" a="1"/>
  <c r="AH225" i="30" s="1"/>
  <c r="Z225" i="30" a="1"/>
  <c r="Z225" i="30" s="1"/>
  <c r="R225" i="30" a="1"/>
  <c r="R225" i="30" s="1"/>
  <c r="J225" i="30" a="1"/>
  <c r="J225" i="30" s="1"/>
  <c r="BE225" i="30" a="1"/>
  <c r="BE225" i="30" s="1"/>
  <c r="Y225" i="30" a="1"/>
  <c r="Y225" i="30" s="1"/>
  <c r="BL225" i="30" a="1"/>
  <c r="BL225" i="30" s="1"/>
  <c r="BD225" i="30" a="1"/>
  <c r="BD225" i="30" s="1"/>
  <c r="AV225" i="30" a="1"/>
  <c r="AV225" i="30" s="1"/>
  <c r="AN225" i="30" a="1"/>
  <c r="AN225" i="30" s="1"/>
  <c r="AF225" i="30" a="1"/>
  <c r="AF225" i="30" s="1"/>
  <c r="X225" i="30" a="1"/>
  <c r="X225" i="30" s="1"/>
  <c r="P225" i="30" a="1"/>
  <c r="P225" i="30" s="1"/>
  <c r="H225" i="30" a="1"/>
  <c r="H225" i="30" s="1"/>
  <c r="BK225" i="30" a="1"/>
  <c r="BK225" i="30" s="1"/>
  <c r="BC225" i="30" a="1"/>
  <c r="BC225" i="30" s="1"/>
  <c r="AU225" i="30" a="1"/>
  <c r="AU225" i="30" s="1"/>
  <c r="AM225" i="30" a="1"/>
  <c r="AM225" i="30" s="1"/>
  <c r="AE225" i="30" a="1"/>
  <c r="AE225" i="30" s="1"/>
  <c r="W225" i="30" a="1"/>
  <c r="W225" i="30" s="1"/>
  <c r="O225" i="30" a="1"/>
  <c r="O225" i="30" s="1"/>
  <c r="BL223" i="30" a="1"/>
  <c r="BL223" i="30" s="1"/>
  <c r="BD223" i="30" a="1"/>
  <c r="BD223" i="30" s="1"/>
  <c r="AV223" i="30" a="1"/>
  <c r="AV223" i="30" s="1"/>
  <c r="AN223" i="30" a="1"/>
  <c r="AN223" i="30" s="1"/>
  <c r="AF223" i="30" a="1"/>
  <c r="AF223" i="30" s="1"/>
  <c r="X223" i="30" a="1"/>
  <c r="X223" i="30" s="1"/>
  <c r="P223" i="30" a="1"/>
  <c r="P223" i="30" s="1"/>
  <c r="H223" i="30" a="1"/>
  <c r="H223" i="30" s="1"/>
  <c r="AS223" i="30" a="1"/>
  <c r="AS223" i="30" s="1"/>
  <c r="U223" i="30" a="1"/>
  <c r="U223" i="30" s="1"/>
  <c r="AZ223" i="30" a="1"/>
  <c r="AZ223" i="30" s="1"/>
  <c r="AJ223" i="30" a="1"/>
  <c r="AJ223" i="30" s="1"/>
  <c r="BK223" i="30" a="1"/>
  <c r="BK223" i="30" s="1"/>
  <c r="BC223" i="30" a="1"/>
  <c r="BC223" i="30" s="1"/>
  <c r="AU223" i="30" a="1"/>
  <c r="AU223" i="30" s="1"/>
  <c r="AM223" i="30" a="1"/>
  <c r="AM223" i="30" s="1"/>
  <c r="AE223" i="30" a="1"/>
  <c r="AE223" i="30" s="1"/>
  <c r="W223" i="30" a="1"/>
  <c r="W223" i="30" s="1"/>
  <c r="O223" i="30" a="1"/>
  <c r="O223" i="30" s="1"/>
  <c r="BI223" i="30" a="1"/>
  <c r="BI223" i="30" s="1"/>
  <c r="AK223" i="30" a="1"/>
  <c r="AK223" i="30" s="1"/>
  <c r="M223" i="30" a="1"/>
  <c r="M223" i="30" s="1"/>
  <c r="AB223" i="30" a="1"/>
  <c r="AB223" i="30" s="1"/>
  <c r="AQ223" i="30" a="1"/>
  <c r="AQ223" i="30" s="1"/>
  <c r="K223" i="30" a="1"/>
  <c r="K223" i="30" s="1"/>
  <c r="Q223" i="30" a="1"/>
  <c r="Q223" i="30" s="1"/>
  <c r="BJ223" i="30" a="1"/>
  <c r="BJ223" i="30" s="1"/>
  <c r="BB223" i="30" a="1"/>
  <c r="BB223" i="30" s="1"/>
  <c r="AT223" i="30" a="1"/>
  <c r="AT223" i="30" s="1"/>
  <c r="AL223" i="30" a="1"/>
  <c r="AL223" i="30" s="1"/>
  <c r="AD223" i="30" a="1"/>
  <c r="AD223" i="30" s="1"/>
  <c r="V223" i="30" a="1"/>
  <c r="V223" i="30" s="1"/>
  <c r="N223" i="30" a="1"/>
  <c r="N223" i="30" s="1"/>
  <c r="BA223" i="30" a="1"/>
  <c r="BA223" i="30" s="1"/>
  <c r="AC223" i="30" a="1"/>
  <c r="AC223" i="30" s="1"/>
  <c r="AR223" i="30" a="1"/>
  <c r="AR223" i="30" s="1"/>
  <c r="L223" i="30" a="1"/>
  <c r="L223" i="30" s="1"/>
  <c r="BG223" i="30" a="1"/>
  <c r="BG223" i="30" s="1"/>
  <c r="AA223" i="30" a="1"/>
  <c r="AA223" i="30" s="1"/>
  <c r="AI223" i="30" a="1"/>
  <c r="AI223" i="30" s="1"/>
  <c r="BH223" i="30" a="1"/>
  <c r="BH223" i="30" s="1"/>
  <c r="T223" i="30" a="1"/>
  <c r="T223" i="30" s="1"/>
  <c r="AY223" i="30" a="1"/>
  <c r="AY223" i="30" s="1"/>
  <c r="S223" i="30" a="1"/>
  <c r="S223" i="30" s="1"/>
  <c r="BF223" i="30" a="1"/>
  <c r="BF223" i="30" s="1"/>
  <c r="AX223" i="30" a="1"/>
  <c r="AX223" i="30" s="1"/>
  <c r="AP223" i="30" a="1"/>
  <c r="AP223" i="30" s="1"/>
  <c r="AH223" i="30" a="1"/>
  <c r="AH223" i="30" s="1"/>
  <c r="Z223" i="30" a="1"/>
  <c r="Z223" i="30" s="1"/>
  <c r="R223" i="30" a="1"/>
  <c r="R223" i="30" s="1"/>
  <c r="J223" i="30" a="1"/>
  <c r="J223" i="30" s="1"/>
  <c r="BE223" i="30" a="1"/>
  <c r="BE223" i="30" s="1"/>
  <c r="AW223" i="30" a="1"/>
  <c r="AW223" i="30" s="1"/>
  <c r="AO223" i="30" a="1"/>
  <c r="AO223" i="30" s="1"/>
  <c r="AG223" i="30" a="1"/>
  <c r="AG223" i="30" s="1"/>
  <c r="Y223" i="30" a="1"/>
  <c r="Y223" i="30" s="1"/>
  <c r="I223" i="30" a="1"/>
  <c r="I223" i="30" s="1"/>
  <c r="BE222" i="30" a="1"/>
  <c r="BE222" i="30" s="1"/>
  <c r="AW222" i="30" a="1"/>
  <c r="AW222" i="30" s="1"/>
  <c r="AO222" i="30" a="1"/>
  <c r="AO222" i="30" s="1"/>
  <c r="AG222" i="30" a="1"/>
  <c r="AG222" i="30" s="1"/>
  <c r="Y222" i="30" a="1"/>
  <c r="Y222" i="30" s="1"/>
  <c r="Q222" i="30" a="1"/>
  <c r="Q222" i="30" s="1"/>
  <c r="I222" i="30" a="1"/>
  <c r="I222" i="30" s="1"/>
  <c r="BB222" i="30" a="1"/>
  <c r="BB222" i="30" s="1"/>
  <c r="AL222" i="30" a="1"/>
  <c r="AL222" i="30" s="1"/>
  <c r="V222" i="30" a="1"/>
  <c r="V222" i="30" s="1"/>
  <c r="BI222" i="30" a="1"/>
  <c r="BI222" i="30" s="1"/>
  <c r="AK222" i="30" a="1"/>
  <c r="AK222" i="30" s="1"/>
  <c r="BL222" i="30" a="1"/>
  <c r="BL222" i="30" s="1"/>
  <c r="BD222" i="30" a="1"/>
  <c r="BD222" i="30" s="1"/>
  <c r="AV222" i="30" a="1"/>
  <c r="AV222" i="30" s="1"/>
  <c r="AN222" i="30" a="1"/>
  <c r="AN222" i="30" s="1"/>
  <c r="AF222" i="30" a="1"/>
  <c r="AF222" i="30" s="1"/>
  <c r="X222" i="30" a="1"/>
  <c r="X222" i="30" s="1"/>
  <c r="P222" i="30" a="1"/>
  <c r="P222" i="30" s="1"/>
  <c r="H222" i="30" a="1"/>
  <c r="H222" i="30" s="1"/>
  <c r="AD222" i="30" a="1"/>
  <c r="AD222" i="30" s="1"/>
  <c r="BA222" i="30" a="1"/>
  <c r="BA222" i="30" s="1"/>
  <c r="U222" i="30" a="1"/>
  <c r="U222" i="30" s="1"/>
  <c r="AJ222" i="30" a="1"/>
  <c r="AJ222" i="30" s="1"/>
  <c r="AH222" i="30" a="1"/>
  <c r="AH222" i="30" s="1"/>
  <c r="BK222" i="30" a="1"/>
  <c r="BK222" i="30" s="1"/>
  <c r="BC222" i="30" a="1"/>
  <c r="BC222" i="30" s="1"/>
  <c r="AU222" i="30" a="1"/>
  <c r="AU222" i="30" s="1"/>
  <c r="AM222" i="30" a="1"/>
  <c r="AM222" i="30" s="1"/>
  <c r="AE222" i="30" a="1"/>
  <c r="AE222" i="30" s="1"/>
  <c r="W222" i="30" a="1"/>
  <c r="W222" i="30" s="1"/>
  <c r="O222" i="30" a="1"/>
  <c r="O222" i="30" s="1"/>
  <c r="BJ222" i="30" a="1"/>
  <c r="BJ222" i="30" s="1"/>
  <c r="AT222" i="30" a="1"/>
  <c r="AT222" i="30" s="1"/>
  <c r="N222" i="30" a="1"/>
  <c r="N222" i="30" s="1"/>
  <c r="AC222" i="30" a="1"/>
  <c r="AC222" i="30" s="1"/>
  <c r="AZ222" i="30" a="1"/>
  <c r="AZ222" i="30" s="1"/>
  <c r="L222" i="30" a="1"/>
  <c r="L222" i="30" s="1"/>
  <c r="AP222" i="30" a="1"/>
  <c r="AP222" i="30" s="1"/>
  <c r="J222" i="30" a="1"/>
  <c r="J222" i="30" s="1"/>
  <c r="BH222" i="30" a="1"/>
  <c r="BH222" i="30" s="1"/>
  <c r="AB222" i="30" a="1"/>
  <c r="AB222" i="30" s="1"/>
  <c r="AX222" i="30" a="1"/>
  <c r="AX222" i="30" s="1"/>
  <c r="AS222" i="30" a="1"/>
  <c r="AS222" i="30" s="1"/>
  <c r="M222" i="30" a="1"/>
  <c r="M222" i="30" s="1"/>
  <c r="AR222" i="30" a="1"/>
  <c r="AR222" i="30" s="1"/>
  <c r="T222" i="30" a="1"/>
  <c r="T222" i="30" s="1"/>
  <c r="BF222" i="30" a="1"/>
  <c r="BF222" i="30" s="1"/>
  <c r="R222" i="30" a="1"/>
  <c r="R222" i="30" s="1"/>
  <c r="BG222" i="30" a="1"/>
  <c r="BG222" i="30" s="1"/>
  <c r="AY222" i="30" a="1"/>
  <c r="AY222" i="30" s="1"/>
  <c r="AQ222" i="30" a="1"/>
  <c r="AQ222" i="30" s="1"/>
  <c r="AI222" i="30" a="1"/>
  <c r="AI222" i="30" s="1"/>
  <c r="AA222" i="30" a="1"/>
  <c r="AA222" i="30" s="1"/>
  <c r="S222" i="30" a="1"/>
  <c r="S222" i="30" s="1"/>
  <c r="K222" i="30" a="1"/>
  <c r="K222" i="30" s="1"/>
  <c r="Z222" i="30" a="1"/>
  <c r="Z222" i="30" s="1"/>
  <c r="BK224" i="30" a="1"/>
  <c r="BK224" i="30" s="1"/>
  <c r="BC224" i="30" a="1"/>
  <c r="BC224" i="30" s="1"/>
  <c r="AU224" i="30" a="1"/>
  <c r="AU224" i="30" s="1"/>
  <c r="AM224" i="30" a="1"/>
  <c r="AM224" i="30" s="1"/>
  <c r="AE224" i="30" a="1"/>
  <c r="AE224" i="30" s="1"/>
  <c r="W224" i="30" a="1"/>
  <c r="W224" i="30" s="1"/>
  <c r="O224" i="30" a="1"/>
  <c r="O224" i="30" s="1"/>
  <c r="AJ224" i="30" a="1"/>
  <c r="AJ224" i="30" s="1"/>
  <c r="L224" i="30" a="1"/>
  <c r="L224" i="30" s="1"/>
  <c r="AA224" i="30" a="1"/>
  <c r="AA224" i="30" s="1"/>
  <c r="BJ224" i="30" a="1"/>
  <c r="BJ224" i="30" s="1"/>
  <c r="BB224" i="30" a="1"/>
  <c r="BB224" i="30" s="1"/>
  <c r="AT224" i="30" a="1"/>
  <c r="AT224" i="30" s="1"/>
  <c r="AL224" i="30" a="1"/>
  <c r="AL224" i="30" s="1"/>
  <c r="AD224" i="30" a="1"/>
  <c r="AD224" i="30" s="1"/>
  <c r="V224" i="30" a="1"/>
  <c r="V224" i="30" s="1"/>
  <c r="N224" i="30" a="1"/>
  <c r="N224" i="30" s="1"/>
  <c r="AB224" i="30" a="1"/>
  <c r="AB224" i="30" s="1"/>
  <c r="AQ224" i="30" a="1"/>
  <c r="AQ224" i="30" s="1"/>
  <c r="K224" i="30" a="1"/>
  <c r="K224" i="30" s="1"/>
  <c r="AX224" i="30" a="1"/>
  <c r="AX224" i="30" s="1"/>
  <c r="R224" i="30" a="1"/>
  <c r="R224" i="30" s="1"/>
  <c r="BI224" i="30" a="1"/>
  <c r="BI224" i="30" s="1"/>
  <c r="BA224" i="30" a="1"/>
  <c r="BA224" i="30" s="1"/>
  <c r="AS224" i="30" a="1"/>
  <c r="AS224" i="30" s="1"/>
  <c r="AK224" i="30" a="1"/>
  <c r="AK224" i="30" s="1"/>
  <c r="AC224" i="30" a="1"/>
  <c r="AC224" i="30" s="1"/>
  <c r="U224" i="30" a="1"/>
  <c r="U224" i="30" s="1"/>
  <c r="M224" i="30" a="1"/>
  <c r="M224" i="30" s="1"/>
  <c r="AR224" i="30" a="1"/>
  <c r="AR224" i="30" s="1"/>
  <c r="T224" i="30" a="1"/>
  <c r="T224" i="30" s="1"/>
  <c r="S224" i="30" a="1"/>
  <c r="S224" i="30" s="1"/>
  <c r="AH224" i="30" a="1"/>
  <c r="AH224" i="30" s="1"/>
  <c r="BH224" i="30" a="1"/>
  <c r="BH224" i="30" s="1"/>
  <c r="AZ224" i="30" a="1"/>
  <c r="AZ224" i="30" s="1"/>
  <c r="AP224" i="30" a="1"/>
  <c r="AP224" i="30" s="1"/>
  <c r="J224" i="30" a="1"/>
  <c r="J224" i="30" s="1"/>
  <c r="BG224" i="30" a="1"/>
  <c r="BG224" i="30" s="1"/>
  <c r="AY224" i="30" a="1"/>
  <c r="AY224" i="30" s="1"/>
  <c r="AI224" i="30" a="1"/>
  <c r="AI224" i="30" s="1"/>
  <c r="BF224" i="30" a="1"/>
  <c r="BF224" i="30" s="1"/>
  <c r="Z224" i="30" a="1"/>
  <c r="Z224" i="30" s="1"/>
  <c r="BE224" i="30" a="1"/>
  <c r="BE224" i="30" s="1"/>
  <c r="AW224" i="30" a="1"/>
  <c r="AW224" i="30" s="1"/>
  <c r="AO224" i="30" a="1"/>
  <c r="AO224" i="30" s="1"/>
  <c r="AG224" i="30" a="1"/>
  <c r="AG224" i="30" s="1"/>
  <c r="Y224" i="30" a="1"/>
  <c r="Y224" i="30" s="1"/>
  <c r="Q224" i="30" a="1"/>
  <c r="Q224" i="30" s="1"/>
  <c r="I224" i="30" a="1"/>
  <c r="I224" i="30" s="1"/>
  <c r="BL224" i="30" a="1"/>
  <c r="BL224" i="30" s="1"/>
  <c r="BD224" i="30" a="1"/>
  <c r="BD224" i="30" s="1"/>
  <c r="AV224" i="30" a="1"/>
  <c r="AV224" i="30" s="1"/>
  <c r="AN224" i="30" a="1"/>
  <c r="AN224" i="30" s="1"/>
  <c r="AF224" i="30" a="1"/>
  <c r="AF224" i="30" s="1"/>
  <c r="X224" i="30" a="1"/>
  <c r="X224" i="30" s="1"/>
  <c r="P224" i="30" a="1"/>
  <c r="P224" i="30" s="1"/>
  <c r="H224" i="30" a="1"/>
  <c r="H224" i="30" s="1"/>
  <c r="BJ101" i="23"/>
  <c r="BB101" i="23"/>
  <c r="BE101" i="23"/>
  <c r="BF101" i="23"/>
  <c r="BG101" i="23"/>
  <c r="BD101" i="23"/>
  <c r="BH101" i="23"/>
  <c r="BK101" i="23"/>
  <c r="BC101" i="23"/>
  <c r="BI101" i="23"/>
  <c r="BB181" i="21" l="1"/>
  <c r="BC181" i="21"/>
  <c r="BD181" i="21"/>
  <c r="BE181" i="21"/>
  <c r="BF181" i="21"/>
  <c r="BB182" i="21"/>
  <c r="BC182" i="21"/>
  <c r="BD182" i="21"/>
  <c r="BE182" i="21"/>
  <c r="BF182" i="21"/>
  <c r="BB183" i="21"/>
  <c r="BC183" i="21"/>
  <c r="BD183" i="21"/>
  <c r="BE183" i="21"/>
  <c r="BF183" i="21"/>
  <c r="BB184" i="21"/>
  <c r="BC184" i="21"/>
  <c r="BD184" i="21"/>
  <c r="BE184" i="21"/>
  <c r="BF184" i="21"/>
  <c r="BB185" i="21"/>
  <c r="BC185" i="21"/>
  <c r="BD185" i="21"/>
  <c r="BE185" i="21"/>
  <c r="BF185" i="21"/>
  <c r="BB186" i="21"/>
  <c r="BC186" i="21"/>
  <c r="BD186" i="21"/>
  <c r="BE186" i="21"/>
  <c r="BF186" i="21"/>
  <c r="BB187" i="21"/>
  <c r="BC187" i="21"/>
  <c r="BD187" i="21"/>
  <c r="BE187" i="21"/>
  <c r="BF187" i="21"/>
  <c r="BB188" i="21"/>
  <c r="BC188" i="21"/>
  <c r="BD188" i="21"/>
  <c r="BE188" i="21"/>
  <c r="BF188" i="21"/>
  <c r="BB189" i="21"/>
  <c r="BC189" i="21"/>
  <c r="BD189" i="21"/>
  <c r="BE189" i="21"/>
  <c r="BF189" i="21"/>
  <c r="BB190" i="21"/>
  <c r="BC190" i="21"/>
  <c r="BD190" i="21"/>
  <c r="BE190" i="21"/>
  <c r="BF190" i="21"/>
  <c r="BB191" i="21"/>
  <c r="BC191" i="21"/>
  <c r="BD191" i="21"/>
  <c r="BE191" i="21"/>
  <c r="BF191" i="21"/>
  <c r="BB192" i="21"/>
  <c r="BC192" i="21"/>
  <c r="BD192" i="21"/>
  <c r="BE192" i="21"/>
  <c r="BF192" i="21"/>
  <c r="BB193" i="21"/>
  <c r="BC193" i="21"/>
  <c r="BD193" i="21"/>
  <c r="BE193" i="21"/>
  <c r="BF193" i="21"/>
  <c r="BB194" i="21"/>
  <c r="BC194" i="21"/>
  <c r="BD194" i="21"/>
  <c r="BE194" i="21"/>
  <c r="BF194" i="21"/>
  <c r="BB195" i="21"/>
  <c r="BC195" i="21"/>
  <c r="BD195" i="21"/>
  <c r="BE195" i="21"/>
  <c r="BF195" i="21"/>
  <c r="BB196" i="21"/>
  <c r="BC196" i="21"/>
  <c r="BD196" i="21"/>
  <c r="BE196" i="21"/>
  <c r="BF196" i="21"/>
  <c r="BB197" i="21"/>
  <c r="BC197" i="21"/>
  <c r="BD197" i="21"/>
  <c r="BE197" i="21"/>
  <c r="BF197" i="21"/>
  <c r="BB198" i="21"/>
  <c r="BC198" i="21"/>
  <c r="BD198" i="21"/>
  <c r="BE198" i="21"/>
  <c r="BF198" i="21"/>
  <c r="BB199" i="21"/>
  <c r="BC199" i="21"/>
  <c r="BD199" i="21"/>
  <c r="BE199" i="21"/>
  <c r="BF199" i="21"/>
  <c r="BB200" i="21"/>
  <c r="BC200" i="21"/>
  <c r="BD200" i="21"/>
  <c r="BE200" i="21"/>
  <c r="BF200" i="21"/>
  <c r="BB201" i="21"/>
  <c r="BC201" i="21"/>
  <c r="BD201" i="21"/>
  <c r="BE201" i="21"/>
  <c r="BF201" i="21"/>
  <c r="BB202" i="21"/>
  <c r="BC202" i="21"/>
  <c r="BD202" i="21"/>
  <c r="BE202" i="21"/>
  <c r="BF202" i="21"/>
  <c r="BB203" i="21"/>
  <c r="BC203" i="21"/>
  <c r="BD203" i="21"/>
  <c r="BE203" i="21"/>
  <c r="BF203" i="21"/>
  <c r="BB204" i="21"/>
  <c r="BC204" i="21"/>
  <c r="BD204" i="21"/>
  <c r="BE204" i="21"/>
  <c r="BF204" i="21"/>
  <c r="BB205" i="21"/>
  <c r="BC205" i="21"/>
  <c r="BD205" i="21"/>
  <c r="BE205" i="21"/>
  <c r="BF205" i="21"/>
  <c r="BB206" i="21"/>
  <c r="BC206" i="21"/>
  <c r="BD206" i="21"/>
  <c r="BE206" i="21"/>
  <c r="BF206" i="21"/>
  <c r="BB207" i="21"/>
  <c r="BC207" i="21"/>
  <c r="BD207" i="21"/>
  <c r="BE207" i="21"/>
  <c r="BF207" i="21"/>
  <c r="BB208" i="21"/>
  <c r="BC208" i="21"/>
  <c r="BD208" i="21"/>
  <c r="BE208" i="21"/>
  <c r="BF208" i="21"/>
  <c r="BB209" i="21"/>
  <c r="BC209" i="21"/>
  <c r="BD209" i="21"/>
  <c r="BE209" i="21"/>
  <c r="BF209" i="21"/>
  <c r="BB210" i="21"/>
  <c r="BC210" i="21"/>
  <c r="BD210" i="21"/>
  <c r="BE210" i="21"/>
  <c r="BF210" i="21"/>
  <c r="BB211" i="21"/>
  <c r="BC211" i="21"/>
  <c r="BD211" i="21"/>
  <c r="BE211" i="21"/>
  <c r="BF211" i="21"/>
  <c r="BB212" i="21"/>
  <c r="BC212" i="21"/>
  <c r="BD212" i="21"/>
  <c r="BE212" i="21"/>
  <c r="BF212" i="21"/>
  <c r="BB213" i="21"/>
  <c r="BC213" i="21"/>
  <c r="BD213" i="21"/>
  <c r="BE213" i="21"/>
  <c r="BF213" i="21"/>
  <c r="BB214" i="21"/>
  <c r="BC214" i="21"/>
  <c r="BD214" i="21"/>
  <c r="BE214" i="21"/>
  <c r="BF214" i="21"/>
  <c r="BB215" i="21"/>
  <c r="BC215" i="21"/>
  <c r="BD215" i="21"/>
  <c r="BE215" i="21"/>
  <c r="BF215" i="21"/>
  <c r="BB216" i="21"/>
  <c r="BC216" i="21"/>
  <c r="BD216" i="21"/>
  <c r="BE216" i="21"/>
  <c r="BF216" i="21"/>
  <c r="BB217" i="21"/>
  <c r="BC217" i="21"/>
  <c r="BD217" i="21"/>
  <c r="BE217" i="21"/>
  <c r="BF217" i="21"/>
  <c r="BB218" i="21"/>
  <c r="BC218" i="21"/>
  <c r="BD218" i="21"/>
  <c r="BE218" i="21"/>
  <c r="BF218" i="21"/>
  <c r="BB219" i="21"/>
  <c r="BC219" i="21"/>
  <c r="BD219" i="21"/>
  <c r="BE219" i="21"/>
  <c r="BF219" i="21"/>
  <c r="BB220" i="21"/>
  <c r="BC220" i="21"/>
  <c r="BD220" i="21"/>
  <c r="BE220" i="21"/>
  <c r="BF220" i="21"/>
  <c r="BB221" i="21"/>
  <c r="BC221" i="21"/>
  <c r="BD221" i="21"/>
  <c r="BE221" i="21"/>
  <c r="BF221" i="21"/>
  <c r="BB222" i="21"/>
  <c r="BC222" i="21"/>
  <c r="BD222" i="21"/>
  <c r="BE222" i="21"/>
  <c r="BF222" i="21"/>
  <c r="BB223" i="21"/>
  <c r="BC223" i="21"/>
  <c r="BD223" i="21"/>
  <c r="BE223" i="21"/>
  <c r="BF223" i="21"/>
  <c r="BB224" i="21"/>
  <c r="BC224" i="21"/>
  <c r="BD224" i="21"/>
  <c r="BE224" i="21"/>
  <c r="BF224" i="21"/>
  <c r="BB225" i="21"/>
  <c r="BC225" i="21"/>
  <c r="BD225" i="21"/>
  <c r="BE225" i="21"/>
  <c r="BF225" i="21"/>
  <c r="BB226" i="21"/>
  <c r="BC226" i="21"/>
  <c r="BD226" i="21"/>
  <c r="BE226" i="21"/>
  <c r="BF226" i="21"/>
  <c r="BB227" i="21"/>
  <c r="BC227" i="21"/>
  <c r="BD227" i="21"/>
  <c r="BE227" i="21"/>
  <c r="BF227" i="21"/>
  <c r="BB228" i="21"/>
  <c r="BC228" i="21"/>
  <c r="BD228" i="21"/>
  <c r="BE228" i="21"/>
  <c r="BF228" i="21"/>
  <c r="BB229" i="21"/>
  <c r="BC229" i="21"/>
  <c r="BD229" i="21"/>
  <c r="BE229" i="21"/>
  <c r="BF229" i="21"/>
  <c r="BB230" i="21"/>
  <c r="BC230" i="21"/>
  <c r="BD230" i="21"/>
  <c r="BE230" i="21"/>
  <c r="BF230" i="21"/>
  <c r="BB231" i="21"/>
  <c r="BC231" i="21"/>
  <c r="BD231" i="21"/>
  <c r="BE231" i="21"/>
  <c r="BF231" i="21"/>
  <c r="BB232" i="21"/>
  <c r="BC232" i="21"/>
  <c r="BD232" i="21"/>
  <c r="BE232" i="21"/>
  <c r="BF232" i="21"/>
  <c r="BF38" i="21"/>
  <c r="BF39" i="21" s="1"/>
  <c r="BG38" i="21"/>
  <c r="BG39" i="21" s="1"/>
  <c r="BH38" i="21"/>
  <c r="BH39" i="21" s="1"/>
  <c r="BI38" i="21"/>
  <c r="BI39" i="21" s="1"/>
  <c r="BJ38" i="21"/>
  <c r="BJ39" i="21" s="1"/>
  <c r="BK38" i="21"/>
  <c r="BK39" i="21" s="1"/>
  <c r="BL38" i="21"/>
  <c r="BL39" i="21" s="1"/>
  <c r="BM38" i="21"/>
  <c r="BM39" i="21" s="1"/>
  <c r="BN38" i="21"/>
  <c r="BN39" i="21" s="1"/>
  <c r="BO38" i="21"/>
  <c r="BO39" i="21" s="1"/>
  <c r="BI52" i="30" l="1"/>
  <c r="BH41" i="23"/>
  <c r="BH103" i="23" s="1"/>
  <c r="BH52" i="30"/>
  <c r="BG41" i="23"/>
  <c r="BG103" i="23" s="1"/>
  <c r="BH221" i="30" a="1"/>
  <c r="BH221" i="30" s="1"/>
  <c r="BJ219" i="30" a="1"/>
  <c r="BJ219" i="30" s="1"/>
  <c r="BL217" i="30" a="1"/>
  <c r="BL217" i="30" s="1"/>
  <c r="BL220" i="30" a="1"/>
  <c r="BL220" i="30" s="1"/>
  <c r="BI219" i="30" a="1"/>
  <c r="BI219" i="30" s="1"/>
  <c r="BK217" i="30" a="1"/>
  <c r="BK217" i="30" s="1"/>
  <c r="BH219" i="30" a="1"/>
  <c r="BH219" i="30" s="1"/>
  <c r="BJ217" i="30" a="1"/>
  <c r="BJ217" i="30" s="1"/>
  <c r="BJ220" i="30" a="1"/>
  <c r="BJ220" i="30" s="1"/>
  <c r="BL218" i="30" a="1"/>
  <c r="BL218" i="30" s="1"/>
  <c r="BI217" i="30" a="1"/>
  <c r="BI217" i="30" s="1"/>
  <c r="BK220" i="30" a="1"/>
  <c r="BK220" i="30" s="1"/>
  <c r="BL221" i="30" a="1"/>
  <c r="BL221" i="30" s="1"/>
  <c r="BI220" i="30" a="1"/>
  <c r="BI220" i="30" s="1"/>
  <c r="BK218" i="30" a="1"/>
  <c r="BK218" i="30" s="1"/>
  <c r="BH217" i="30" a="1"/>
  <c r="BH217" i="30" s="1"/>
  <c r="BK52" i="30"/>
  <c r="BJ41" i="23"/>
  <c r="BJ103" i="23" s="1"/>
  <c r="BK221" i="30" a="1"/>
  <c r="BK221" i="30" s="1"/>
  <c r="BH220" i="30" a="1"/>
  <c r="BH220" i="30" s="1"/>
  <c r="BJ218" i="30" a="1"/>
  <c r="BJ218" i="30" s="1"/>
  <c r="BL52" i="30"/>
  <c r="BK41" i="23"/>
  <c r="BK103" i="23" s="1"/>
  <c r="BJ221" i="30" a="1"/>
  <c r="BJ221" i="30" s="1"/>
  <c r="BL219" i="30" a="1"/>
  <c r="BL219" i="30" s="1"/>
  <c r="BI218" i="30" a="1"/>
  <c r="BI218" i="30" s="1"/>
  <c r="BI41" i="23"/>
  <c r="BI103" i="23" s="1"/>
  <c r="BJ52" i="30"/>
  <c r="BI221" i="30" a="1"/>
  <c r="BI221" i="30" s="1"/>
  <c r="BK219" i="30" a="1"/>
  <c r="BK219" i="30" s="1"/>
  <c r="BH218" i="30" a="1"/>
  <c r="BH218" i="30" s="1"/>
  <c r="B33" i="21" l="1"/>
  <c r="B18" i="21" s="1"/>
  <c r="K102" i="23" l="1"/>
  <c r="S102" i="23"/>
  <c r="AA102" i="23"/>
  <c r="AI102" i="23"/>
  <c r="AQ102" i="23"/>
  <c r="AY102" i="23"/>
  <c r="BG102" i="23"/>
  <c r="L102" i="23"/>
  <c r="T102" i="23"/>
  <c r="AB102" i="23"/>
  <c r="AJ102" i="23"/>
  <c r="AR102" i="23"/>
  <c r="AZ102" i="23"/>
  <c r="BH102" i="23"/>
  <c r="M102" i="23"/>
  <c r="U102" i="23"/>
  <c r="AC102" i="23"/>
  <c r="AK102" i="23"/>
  <c r="AS102" i="23"/>
  <c r="BA102" i="23"/>
  <c r="BI102" i="23"/>
  <c r="N102" i="23"/>
  <c r="V102" i="23"/>
  <c r="AD102" i="23"/>
  <c r="AL102" i="23"/>
  <c r="AT102" i="23"/>
  <c r="BB102" i="23"/>
  <c r="BJ102" i="23"/>
  <c r="O102" i="23"/>
  <c r="W102" i="23"/>
  <c r="AE102" i="23"/>
  <c r="AM102" i="23"/>
  <c r="AU102" i="23"/>
  <c r="BC102" i="23"/>
  <c r="BK102" i="23"/>
  <c r="I102" i="23"/>
  <c r="AF102" i="23"/>
  <c r="AX102" i="23"/>
  <c r="Z102" i="23"/>
  <c r="J102" i="23"/>
  <c r="AG102" i="23"/>
  <c r="BD102" i="23"/>
  <c r="AP102" i="23"/>
  <c r="H102" i="23"/>
  <c r="P102" i="23"/>
  <c r="AH102" i="23"/>
  <c r="BE102" i="23"/>
  <c r="Q102" i="23"/>
  <c r="AN102" i="23"/>
  <c r="BF102" i="23"/>
  <c r="G102" i="23"/>
  <c r="AW102" i="23"/>
  <c r="R102" i="23"/>
  <c r="AO102" i="23"/>
  <c r="X102" i="23"/>
  <c r="Y102" i="23"/>
  <c r="AV102" i="23"/>
  <c r="O232" i="30"/>
  <c r="W232" i="30"/>
  <c r="AE232" i="30"/>
  <c r="AM232" i="30"/>
  <c r="AU232" i="30"/>
  <c r="BC232" i="30"/>
  <c r="BK232" i="30"/>
  <c r="P232" i="30"/>
  <c r="X232" i="30"/>
  <c r="AF232" i="30"/>
  <c r="AN232" i="30"/>
  <c r="AV232" i="30"/>
  <c r="BD232" i="30"/>
  <c r="BL232" i="30"/>
  <c r="S232" i="30"/>
  <c r="AI232" i="30"/>
  <c r="AY232" i="30"/>
  <c r="I232" i="30"/>
  <c r="Q232" i="30"/>
  <c r="Y232" i="30"/>
  <c r="AG232" i="30"/>
  <c r="AO232" i="30"/>
  <c r="AW232" i="30"/>
  <c r="BE232" i="30"/>
  <c r="H232" i="30"/>
  <c r="K232" i="30"/>
  <c r="AA232" i="30"/>
  <c r="J232" i="30"/>
  <c r="R232" i="30"/>
  <c r="Z232" i="30"/>
  <c r="AH232" i="30"/>
  <c r="AP232" i="30"/>
  <c r="AX232" i="30"/>
  <c r="BF232" i="30"/>
  <c r="AQ232" i="30"/>
  <c r="BG232" i="30"/>
  <c r="L232" i="30"/>
  <c r="T232" i="30"/>
  <c r="AB232" i="30"/>
  <c r="AJ232" i="30"/>
  <c r="AR232" i="30"/>
  <c r="AZ232" i="30"/>
  <c r="BH232" i="30"/>
  <c r="AL232" i="30"/>
  <c r="M232" i="30"/>
  <c r="AS232" i="30"/>
  <c r="AK232" i="30"/>
  <c r="N232" i="30"/>
  <c r="AT232" i="30"/>
  <c r="BJ232" i="30"/>
  <c r="U232" i="30"/>
  <c r="BA232" i="30"/>
  <c r="AD232" i="30"/>
  <c r="V232" i="30"/>
  <c r="BB232" i="30"/>
  <c r="AC232" i="30"/>
  <c r="BI232" i="30"/>
  <c r="B182" i="21"/>
  <c r="C182" i="21"/>
  <c r="D182" i="21"/>
  <c r="E182" i="21"/>
  <c r="F182" i="21"/>
  <c r="G182" i="21"/>
  <c r="H182" i="21"/>
  <c r="I182" i="21"/>
  <c r="J182" i="21"/>
  <c r="K182" i="21"/>
  <c r="L182" i="21"/>
  <c r="M182" i="21"/>
  <c r="N182" i="21"/>
  <c r="O182" i="21"/>
  <c r="P182" i="21"/>
  <c r="Q182" i="21"/>
  <c r="R182" i="21"/>
  <c r="S182" i="21"/>
  <c r="T182" i="21"/>
  <c r="U182" i="21"/>
  <c r="V182" i="21"/>
  <c r="W182" i="21"/>
  <c r="X182" i="21"/>
  <c r="Y182" i="21"/>
  <c r="Z182" i="21"/>
  <c r="AA182" i="21"/>
  <c r="AB182" i="21"/>
  <c r="AC182" i="21"/>
  <c r="AD182" i="21"/>
  <c r="AE182" i="21"/>
  <c r="AF182" i="21"/>
  <c r="AG182" i="21"/>
  <c r="AH182" i="21"/>
  <c r="AI182" i="21"/>
  <c r="AJ182" i="21"/>
  <c r="AK182" i="21"/>
  <c r="AL182" i="21"/>
  <c r="AM182" i="21"/>
  <c r="AN182" i="21"/>
  <c r="AO182" i="21"/>
  <c r="AP182" i="21"/>
  <c r="AQ182" i="21"/>
  <c r="AR182" i="21"/>
  <c r="AS182" i="21"/>
  <c r="AT182" i="21"/>
  <c r="AU182" i="21"/>
  <c r="AV182" i="21"/>
  <c r="AW182" i="21"/>
  <c r="AX182" i="21"/>
  <c r="AY182" i="21"/>
  <c r="AZ182" i="21"/>
  <c r="BA182" i="21"/>
  <c r="B183" i="21"/>
  <c r="C183" i="21"/>
  <c r="D183" i="21"/>
  <c r="E183" i="21"/>
  <c r="F183" i="21"/>
  <c r="G183" i="21"/>
  <c r="H183" i="21"/>
  <c r="I183" i="21"/>
  <c r="J183" i="21"/>
  <c r="K183" i="21"/>
  <c r="L183" i="21"/>
  <c r="M183" i="21"/>
  <c r="N183" i="21"/>
  <c r="O183" i="21"/>
  <c r="P183" i="21"/>
  <c r="Q183" i="21"/>
  <c r="R183" i="21"/>
  <c r="S183" i="21"/>
  <c r="T183" i="21"/>
  <c r="U183" i="21"/>
  <c r="V183" i="21"/>
  <c r="W183" i="21"/>
  <c r="X183" i="21"/>
  <c r="Y183" i="21"/>
  <c r="Z183" i="21"/>
  <c r="AA183" i="21"/>
  <c r="AB183" i="21"/>
  <c r="AC183" i="21"/>
  <c r="AD183" i="21"/>
  <c r="AE183" i="21"/>
  <c r="AF183" i="21"/>
  <c r="AG183" i="21"/>
  <c r="AH183" i="21"/>
  <c r="AI183" i="21"/>
  <c r="AJ183" i="21"/>
  <c r="AK183" i="21"/>
  <c r="AL183" i="21"/>
  <c r="AM183" i="21"/>
  <c r="AN183" i="21"/>
  <c r="AO183" i="21"/>
  <c r="AP183" i="21"/>
  <c r="AQ183" i="21"/>
  <c r="AR183" i="21"/>
  <c r="AS183" i="21"/>
  <c r="AT183" i="21"/>
  <c r="AU183" i="21"/>
  <c r="AV183" i="21"/>
  <c r="AW183" i="21"/>
  <c r="AX183" i="21"/>
  <c r="AY183" i="21"/>
  <c r="AZ183" i="21"/>
  <c r="BA183" i="21"/>
  <c r="B184" i="21"/>
  <c r="C184" i="21"/>
  <c r="D184" i="21"/>
  <c r="E184" i="21"/>
  <c r="F184" i="21"/>
  <c r="G184" i="21"/>
  <c r="H184" i="21"/>
  <c r="I184" i="21"/>
  <c r="J184" i="21"/>
  <c r="K184" i="21"/>
  <c r="L184" i="21"/>
  <c r="M184" i="21"/>
  <c r="N184" i="21"/>
  <c r="O184" i="21"/>
  <c r="P184" i="21"/>
  <c r="Q184" i="21"/>
  <c r="R184" i="21"/>
  <c r="S184" i="21"/>
  <c r="T184" i="21"/>
  <c r="U184" i="21"/>
  <c r="V184" i="21"/>
  <c r="W184" i="21"/>
  <c r="X184" i="21"/>
  <c r="Y184" i="21"/>
  <c r="Z184" i="21"/>
  <c r="AA184" i="21"/>
  <c r="AB184" i="21"/>
  <c r="AC184" i="21"/>
  <c r="AD184" i="21"/>
  <c r="AE184" i="21"/>
  <c r="AF184" i="21"/>
  <c r="AG184" i="21"/>
  <c r="AH184" i="21"/>
  <c r="AI184" i="21"/>
  <c r="AJ184" i="21"/>
  <c r="AK184" i="21"/>
  <c r="AL184" i="21"/>
  <c r="AM184" i="21"/>
  <c r="AN184" i="21"/>
  <c r="AO184" i="21"/>
  <c r="AP184" i="21"/>
  <c r="AQ184" i="21"/>
  <c r="AR184" i="21"/>
  <c r="AS184" i="21"/>
  <c r="AT184" i="21"/>
  <c r="AU184" i="21"/>
  <c r="AV184" i="21"/>
  <c r="AW184" i="21"/>
  <c r="AX184" i="21"/>
  <c r="AY184" i="21"/>
  <c r="AZ184" i="21"/>
  <c r="BA184" i="21"/>
  <c r="B185" i="21"/>
  <c r="C185" i="21"/>
  <c r="D185" i="21"/>
  <c r="E185" i="21"/>
  <c r="F185" i="21"/>
  <c r="G185" i="21"/>
  <c r="H185" i="21"/>
  <c r="I185" i="21"/>
  <c r="J185" i="21"/>
  <c r="K185" i="21"/>
  <c r="L185" i="21"/>
  <c r="M185" i="21"/>
  <c r="N185" i="21"/>
  <c r="O185" i="21"/>
  <c r="P185" i="21"/>
  <c r="Q185" i="21"/>
  <c r="R185" i="21"/>
  <c r="S185" i="21"/>
  <c r="T185" i="21"/>
  <c r="U185" i="21"/>
  <c r="V185" i="21"/>
  <c r="W185" i="21"/>
  <c r="X185" i="21"/>
  <c r="Y185" i="21"/>
  <c r="Z185" i="21"/>
  <c r="AA185" i="21"/>
  <c r="AB185" i="21"/>
  <c r="AC185" i="21"/>
  <c r="AD185" i="21"/>
  <c r="AE185" i="21"/>
  <c r="AF185" i="21"/>
  <c r="AG185" i="21"/>
  <c r="AH185" i="21"/>
  <c r="AI185" i="21"/>
  <c r="AJ185" i="21"/>
  <c r="AK185" i="21"/>
  <c r="AL185" i="21"/>
  <c r="AM185" i="21"/>
  <c r="AN185" i="21"/>
  <c r="AO185" i="21"/>
  <c r="AP185" i="21"/>
  <c r="AQ185" i="21"/>
  <c r="AR185" i="21"/>
  <c r="AS185" i="21"/>
  <c r="AT185" i="21"/>
  <c r="AU185" i="21"/>
  <c r="AV185" i="21"/>
  <c r="AW185" i="21"/>
  <c r="AX185" i="21"/>
  <c r="AY185" i="21"/>
  <c r="AZ185" i="21"/>
  <c r="BA185" i="21"/>
  <c r="B186" i="21"/>
  <c r="C186" i="21"/>
  <c r="D186" i="21"/>
  <c r="E186" i="21"/>
  <c r="F186" i="21"/>
  <c r="G186" i="21"/>
  <c r="H186" i="21"/>
  <c r="I186" i="21"/>
  <c r="J186" i="21"/>
  <c r="K186" i="21"/>
  <c r="L186" i="21"/>
  <c r="M186" i="21"/>
  <c r="N186" i="21"/>
  <c r="O186" i="21"/>
  <c r="P186" i="21"/>
  <c r="Q186" i="21"/>
  <c r="R186" i="21"/>
  <c r="S186" i="21"/>
  <c r="T186" i="21"/>
  <c r="U186" i="21"/>
  <c r="V186" i="21"/>
  <c r="W186" i="21"/>
  <c r="X186" i="21"/>
  <c r="Y186" i="21"/>
  <c r="Z186" i="21"/>
  <c r="AA186" i="21"/>
  <c r="AB186" i="21"/>
  <c r="AC186" i="21"/>
  <c r="AD186" i="21"/>
  <c r="AE186" i="21"/>
  <c r="AF186" i="21"/>
  <c r="AG186" i="21"/>
  <c r="AH186" i="21"/>
  <c r="AI186" i="21"/>
  <c r="AJ186" i="21"/>
  <c r="AK186" i="21"/>
  <c r="AL186" i="21"/>
  <c r="AM186" i="21"/>
  <c r="AN186" i="21"/>
  <c r="AO186" i="21"/>
  <c r="AP186" i="21"/>
  <c r="AQ186" i="21"/>
  <c r="AR186" i="21"/>
  <c r="AS186" i="21"/>
  <c r="AT186" i="21"/>
  <c r="AU186" i="21"/>
  <c r="AV186" i="21"/>
  <c r="AW186" i="21"/>
  <c r="AX186" i="21"/>
  <c r="AY186" i="21"/>
  <c r="AZ186" i="21"/>
  <c r="BA186" i="21"/>
  <c r="B187" i="21"/>
  <c r="C187" i="21"/>
  <c r="D187" i="21"/>
  <c r="E187" i="21"/>
  <c r="F187" i="21"/>
  <c r="G187" i="21"/>
  <c r="H187" i="21"/>
  <c r="I187" i="21"/>
  <c r="J187" i="21"/>
  <c r="K187" i="21"/>
  <c r="L187" i="21"/>
  <c r="M187" i="21"/>
  <c r="N187" i="21"/>
  <c r="O187" i="21"/>
  <c r="P187" i="21"/>
  <c r="Q187" i="21"/>
  <c r="R187" i="21"/>
  <c r="S187" i="21"/>
  <c r="T187" i="21"/>
  <c r="U187" i="21"/>
  <c r="V187" i="21"/>
  <c r="W187" i="21"/>
  <c r="X187" i="21"/>
  <c r="Y187" i="21"/>
  <c r="Z187" i="21"/>
  <c r="AA187" i="21"/>
  <c r="AB187" i="21"/>
  <c r="AC187" i="21"/>
  <c r="AD187" i="21"/>
  <c r="AE187" i="21"/>
  <c r="AF187" i="21"/>
  <c r="AG187" i="21"/>
  <c r="AH187" i="21"/>
  <c r="AI187" i="21"/>
  <c r="AJ187" i="21"/>
  <c r="AK187" i="21"/>
  <c r="AL187" i="21"/>
  <c r="AM187" i="21"/>
  <c r="AN187" i="21"/>
  <c r="AO187" i="21"/>
  <c r="AP187" i="21"/>
  <c r="AQ187" i="21"/>
  <c r="AR187" i="21"/>
  <c r="AS187" i="21"/>
  <c r="AT187" i="21"/>
  <c r="AU187" i="21"/>
  <c r="AV187" i="21"/>
  <c r="AW187" i="21"/>
  <c r="AX187" i="21"/>
  <c r="AY187" i="21"/>
  <c r="AZ187" i="21"/>
  <c r="BA187" i="21"/>
  <c r="B188" i="21"/>
  <c r="C188" i="21"/>
  <c r="D188" i="21"/>
  <c r="E188" i="21"/>
  <c r="F188" i="21"/>
  <c r="G188" i="21"/>
  <c r="H188" i="21"/>
  <c r="I188" i="21"/>
  <c r="J188" i="21"/>
  <c r="K188" i="21"/>
  <c r="L188" i="21"/>
  <c r="M188" i="21"/>
  <c r="N188" i="21"/>
  <c r="O188" i="21"/>
  <c r="P188" i="21"/>
  <c r="Q188" i="21"/>
  <c r="R188" i="21"/>
  <c r="S188" i="21"/>
  <c r="T188" i="21"/>
  <c r="U188" i="21"/>
  <c r="V188" i="21"/>
  <c r="W188" i="21"/>
  <c r="X188" i="21"/>
  <c r="Y188" i="21"/>
  <c r="Z188" i="21"/>
  <c r="AA188" i="21"/>
  <c r="AB188" i="21"/>
  <c r="AC188" i="21"/>
  <c r="AD188" i="21"/>
  <c r="AE188" i="21"/>
  <c r="AF188" i="21"/>
  <c r="AG188" i="21"/>
  <c r="AH188" i="21"/>
  <c r="AI188" i="21"/>
  <c r="AJ188" i="21"/>
  <c r="AK188" i="21"/>
  <c r="AL188" i="21"/>
  <c r="AM188" i="21"/>
  <c r="AN188" i="21"/>
  <c r="AO188" i="21"/>
  <c r="AP188" i="21"/>
  <c r="AQ188" i="21"/>
  <c r="AR188" i="21"/>
  <c r="AS188" i="21"/>
  <c r="AT188" i="21"/>
  <c r="AU188" i="21"/>
  <c r="AV188" i="21"/>
  <c r="AW188" i="21"/>
  <c r="AX188" i="21"/>
  <c r="AY188" i="21"/>
  <c r="AZ188" i="21"/>
  <c r="BA188" i="21"/>
  <c r="B189" i="21"/>
  <c r="C189" i="21"/>
  <c r="D189" i="21"/>
  <c r="E189" i="21"/>
  <c r="F189" i="21"/>
  <c r="G189" i="21"/>
  <c r="H189" i="21"/>
  <c r="I189" i="21"/>
  <c r="J189" i="21"/>
  <c r="K189" i="21"/>
  <c r="L189" i="21"/>
  <c r="M189" i="21"/>
  <c r="N189" i="21"/>
  <c r="O189" i="21"/>
  <c r="P189" i="21"/>
  <c r="Q189" i="21"/>
  <c r="R189" i="21"/>
  <c r="S189" i="21"/>
  <c r="T189" i="21"/>
  <c r="U189" i="21"/>
  <c r="V189" i="21"/>
  <c r="W189" i="21"/>
  <c r="X189" i="21"/>
  <c r="Y189" i="21"/>
  <c r="Z189" i="21"/>
  <c r="AA189" i="21"/>
  <c r="AB189" i="21"/>
  <c r="AC189" i="21"/>
  <c r="AD189" i="21"/>
  <c r="AE189" i="21"/>
  <c r="AF189" i="21"/>
  <c r="AG189" i="21"/>
  <c r="AH189" i="21"/>
  <c r="AI189" i="21"/>
  <c r="AJ189" i="21"/>
  <c r="AK189" i="21"/>
  <c r="AL189" i="21"/>
  <c r="AM189" i="21"/>
  <c r="AN189" i="21"/>
  <c r="AO189" i="21"/>
  <c r="AP189" i="21"/>
  <c r="AQ189" i="21"/>
  <c r="AR189" i="21"/>
  <c r="AS189" i="21"/>
  <c r="AT189" i="21"/>
  <c r="AU189" i="21"/>
  <c r="AV189" i="21"/>
  <c r="AW189" i="21"/>
  <c r="AX189" i="21"/>
  <c r="AY189" i="21"/>
  <c r="AZ189" i="21"/>
  <c r="BA189" i="21"/>
  <c r="B190" i="21"/>
  <c r="C190" i="21"/>
  <c r="D190" i="21"/>
  <c r="E190" i="21"/>
  <c r="F190" i="21"/>
  <c r="G190" i="21"/>
  <c r="H190" i="21"/>
  <c r="I190" i="21"/>
  <c r="J190" i="21"/>
  <c r="K190" i="21"/>
  <c r="L190" i="21"/>
  <c r="M190" i="21"/>
  <c r="N190" i="21"/>
  <c r="O190" i="21"/>
  <c r="P190" i="21"/>
  <c r="Q190" i="21"/>
  <c r="R190" i="21"/>
  <c r="S190" i="21"/>
  <c r="T190" i="21"/>
  <c r="U190" i="21"/>
  <c r="V190" i="21"/>
  <c r="W190" i="21"/>
  <c r="X190" i="21"/>
  <c r="Y190" i="21"/>
  <c r="Z190" i="21"/>
  <c r="AA190" i="21"/>
  <c r="AB190" i="21"/>
  <c r="AC190" i="21"/>
  <c r="AD190" i="21"/>
  <c r="AE190" i="21"/>
  <c r="AF190" i="21"/>
  <c r="AG190" i="21"/>
  <c r="AH190" i="21"/>
  <c r="AI190" i="21"/>
  <c r="AJ190" i="21"/>
  <c r="AK190" i="21"/>
  <c r="AL190" i="21"/>
  <c r="AM190" i="21"/>
  <c r="AN190" i="21"/>
  <c r="AO190" i="21"/>
  <c r="AP190" i="21"/>
  <c r="AQ190" i="21"/>
  <c r="AR190" i="21"/>
  <c r="AS190" i="21"/>
  <c r="AT190" i="21"/>
  <c r="AU190" i="21"/>
  <c r="AV190" i="21"/>
  <c r="AW190" i="21"/>
  <c r="AX190" i="21"/>
  <c r="AY190" i="21"/>
  <c r="AZ190" i="21"/>
  <c r="BA190" i="21"/>
  <c r="B191" i="21"/>
  <c r="C191" i="21"/>
  <c r="D191" i="21"/>
  <c r="E191" i="21"/>
  <c r="F191" i="21"/>
  <c r="G191" i="21"/>
  <c r="H191" i="21"/>
  <c r="I191" i="21"/>
  <c r="J191" i="21"/>
  <c r="K191" i="21"/>
  <c r="L191" i="21"/>
  <c r="M191" i="21"/>
  <c r="N191" i="21"/>
  <c r="O191" i="21"/>
  <c r="P191" i="21"/>
  <c r="Q191" i="21"/>
  <c r="R191" i="21"/>
  <c r="S191" i="21"/>
  <c r="T191" i="21"/>
  <c r="U191" i="21"/>
  <c r="V191" i="21"/>
  <c r="W191" i="21"/>
  <c r="X191" i="21"/>
  <c r="Y191" i="21"/>
  <c r="Z191" i="21"/>
  <c r="AA191" i="21"/>
  <c r="AB191" i="21"/>
  <c r="AC191" i="21"/>
  <c r="AD191" i="21"/>
  <c r="AE191" i="21"/>
  <c r="AF191" i="21"/>
  <c r="AG191" i="21"/>
  <c r="AH191" i="21"/>
  <c r="AI191" i="21"/>
  <c r="AJ191" i="21"/>
  <c r="AK191" i="21"/>
  <c r="AL191" i="21"/>
  <c r="AM191" i="21"/>
  <c r="AN191" i="21"/>
  <c r="AO191" i="21"/>
  <c r="AP191" i="21"/>
  <c r="AQ191" i="21"/>
  <c r="AR191" i="21"/>
  <c r="AS191" i="21"/>
  <c r="AT191" i="21"/>
  <c r="AU191" i="21"/>
  <c r="AV191" i="21"/>
  <c r="AW191" i="21"/>
  <c r="AX191" i="21"/>
  <c r="AY191" i="21"/>
  <c r="AZ191" i="21"/>
  <c r="BA191" i="21"/>
  <c r="B192" i="21"/>
  <c r="C192" i="21"/>
  <c r="D192" i="21"/>
  <c r="E192" i="21"/>
  <c r="F192" i="21"/>
  <c r="G192" i="21"/>
  <c r="H192" i="21"/>
  <c r="I192" i="21"/>
  <c r="J192" i="21"/>
  <c r="K192" i="21"/>
  <c r="L192" i="21"/>
  <c r="M192" i="21"/>
  <c r="N192" i="21"/>
  <c r="O192" i="21"/>
  <c r="P192" i="21"/>
  <c r="Q192" i="21"/>
  <c r="R192" i="21"/>
  <c r="S192" i="21"/>
  <c r="T192" i="21"/>
  <c r="U192" i="21"/>
  <c r="V192" i="21"/>
  <c r="W192" i="21"/>
  <c r="X192" i="21"/>
  <c r="Y192" i="21"/>
  <c r="Z192" i="21"/>
  <c r="AA192" i="21"/>
  <c r="AB192" i="21"/>
  <c r="AC192" i="21"/>
  <c r="AD192" i="21"/>
  <c r="AE192" i="21"/>
  <c r="AF192" i="21"/>
  <c r="AG192" i="21"/>
  <c r="AH192" i="21"/>
  <c r="AI192" i="21"/>
  <c r="AJ192" i="21"/>
  <c r="AK192" i="21"/>
  <c r="AL192" i="21"/>
  <c r="AM192" i="21"/>
  <c r="AN192" i="21"/>
  <c r="AO192" i="21"/>
  <c r="AP192" i="21"/>
  <c r="AQ192" i="21"/>
  <c r="AR192" i="21"/>
  <c r="AS192" i="21"/>
  <c r="AT192" i="21"/>
  <c r="AU192" i="21"/>
  <c r="AV192" i="21"/>
  <c r="AW192" i="21"/>
  <c r="AX192" i="21"/>
  <c r="AY192" i="21"/>
  <c r="AZ192" i="21"/>
  <c r="BA192" i="21"/>
  <c r="B193" i="21"/>
  <c r="C193" i="21"/>
  <c r="D193" i="21"/>
  <c r="E193" i="21"/>
  <c r="F193" i="21"/>
  <c r="G193" i="21"/>
  <c r="H193" i="21"/>
  <c r="I193" i="21"/>
  <c r="J193" i="21"/>
  <c r="K193" i="21"/>
  <c r="L193" i="21"/>
  <c r="M193" i="21"/>
  <c r="N193" i="21"/>
  <c r="O193" i="21"/>
  <c r="P193" i="21"/>
  <c r="Q193" i="21"/>
  <c r="R193" i="21"/>
  <c r="S193" i="21"/>
  <c r="T193" i="21"/>
  <c r="U193" i="21"/>
  <c r="V193" i="21"/>
  <c r="W193" i="21"/>
  <c r="X193" i="21"/>
  <c r="Y193" i="21"/>
  <c r="Z193" i="21"/>
  <c r="AA193" i="21"/>
  <c r="AB193" i="21"/>
  <c r="AC193" i="21"/>
  <c r="AD193" i="21"/>
  <c r="AE193" i="21"/>
  <c r="AF193" i="21"/>
  <c r="AG193" i="21"/>
  <c r="AH193" i="21"/>
  <c r="AI193" i="21"/>
  <c r="AJ193" i="21"/>
  <c r="AK193" i="21"/>
  <c r="AL193" i="21"/>
  <c r="AM193" i="21"/>
  <c r="AN193" i="21"/>
  <c r="AO193" i="21"/>
  <c r="AP193" i="21"/>
  <c r="AQ193" i="21"/>
  <c r="AR193" i="21"/>
  <c r="AS193" i="21"/>
  <c r="AT193" i="21"/>
  <c r="AU193" i="21"/>
  <c r="AV193" i="21"/>
  <c r="AW193" i="21"/>
  <c r="AX193" i="21"/>
  <c r="AY193" i="21"/>
  <c r="AZ193" i="21"/>
  <c r="BA193" i="21"/>
  <c r="B194" i="21"/>
  <c r="C194" i="21"/>
  <c r="D194" i="21"/>
  <c r="E194" i="21"/>
  <c r="F194" i="21"/>
  <c r="G194" i="21"/>
  <c r="H194" i="21"/>
  <c r="I194" i="21"/>
  <c r="J194" i="21"/>
  <c r="K194" i="21"/>
  <c r="L194" i="21"/>
  <c r="M194" i="21"/>
  <c r="N194" i="21"/>
  <c r="O194" i="21"/>
  <c r="P194" i="21"/>
  <c r="Q194" i="21"/>
  <c r="R194" i="21"/>
  <c r="S194" i="21"/>
  <c r="T194" i="21"/>
  <c r="U194" i="21"/>
  <c r="V194" i="21"/>
  <c r="W194" i="21"/>
  <c r="X194" i="21"/>
  <c r="Y194" i="21"/>
  <c r="Z194" i="21"/>
  <c r="AA194" i="21"/>
  <c r="AB194" i="21"/>
  <c r="AC194" i="21"/>
  <c r="AD194" i="21"/>
  <c r="AE194" i="21"/>
  <c r="AF194" i="21"/>
  <c r="AG194" i="21"/>
  <c r="AH194" i="21"/>
  <c r="AI194" i="21"/>
  <c r="AJ194" i="21"/>
  <c r="AK194" i="21"/>
  <c r="AL194" i="21"/>
  <c r="AM194" i="21"/>
  <c r="AN194" i="21"/>
  <c r="AO194" i="21"/>
  <c r="AP194" i="21"/>
  <c r="AQ194" i="21"/>
  <c r="AR194" i="21"/>
  <c r="AS194" i="21"/>
  <c r="AT194" i="21"/>
  <c r="AU194" i="21"/>
  <c r="AV194" i="21"/>
  <c r="AW194" i="21"/>
  <c r="AX194" i="21"/>
  <c r="AY194" i="21"/>
  <c r="AZ194" i="21"/>
  <c r="BA194" i="21"/>
  <c r="B195" i="21"/>
  <c r="C195" i="21"/>
  <c r="D195" i="21"/>
  <c r="E195" i="21"/>
  <c r="F195" i="21"/>
  <c r="G195" i="21"/>
  <c r="H195" i="21"/>
  <c r="I195" i="21"/>
  <c r="J195" i="21"/>
  <c r="K195" i="21"/>
  <c r="L195" i="21"/>
  <c r="M195" i="21"/>
  <c r="N195" i="21"/>
  <c r="O195" i="21"/>
  <c r="P195" i="21"/>
  <c r="Q195" i="21"/>
  <c r="R195" i="21"/>
  <c r="S195" i="21"/>
  <c r="T195" i="21"/>
  <c r="U195" i="21"/>
  <c r="V195" i="21"/>
  <c r="W195" i="21"/>
  <c r="X195" i="21"/>
  <c r="Y195" i="21"/>
  <c r="Z195" i="21"/>
  <c r="AA195" i="21"/>
  <c r="AB195" i="21"/>
  <c r="AC195" i="21"/>
  <c r="AD195" i="21"/>
  <c r="AE195" i="21"/>
  <c r="AF195" i="21"/>
  <c r="AG195" i="21"/>
  <c r="AH195" i="21"/>
  <c r="AI195" i="21"/>
  <c r="AJ195" i="21"/>
  <c r="AK195" i="21"/>
  <c r="AL195" i="21"/>
  <c r="AM195" i="21"/>
  <c r="AN195" i="21"/>
  <c r="AO195" i="21"/>
  <c r="AP195" i="21"/>
  <c r="AQ195" i="21"/>
  <c r="AR195" i="21"/>
  <c r="AS195" i="21"/>
  <c r="AT195" i="21"/>
  <c r="AU195" i="21"/>
  <c r="AV195" i="21"/>
  <c r="AW195" i="21"/>
  <c r="AX195" i="21"/>
  <c r="AY195" i="21"/>
  <c r="AZ195" i="21"/>
  <c r="BA195" i="21"/>
  <c r="B196" i="21"/>
  <c r="C196" i="21"/>
  <c r="D196" i="21"/>
  <c r="E196" i="21"/>
  <c r="F196" i="21"/>
  <c r="G196" i="21"/>
  <c r="H196" i="21"/>
  <c r="I196" i="21"/>
  <c r="J196" i="21"/>
  <c r="K196" i="21"/>
  <c r="L196" i="21"/>
  <c r="M196" i="21"/>
  <c r="N196" i="21"/>
  <c r="O196" i="21"/>
  <c r="P196" i="21"/>
  <c r="Q196" i="21"/>
  <c r="R196" i="21"/>
  <c r="S196" i="21"/>
  <c r="T196" i="21"/>
  <c r="U196" i="21"/>
  <c r="V196" i="21"/>
  <c r="W196" i="21"/>
  <c r="X196" i="21"/>
  <c r="Y196" i="21"/>
  <c r="Z196" i="21"/>
  <c r="AA196" i="21"/>
  <c r="AB196" i="21"/>
  <c r="AC196" i="21"/>
  <c r="AD196" i="21"/>
  <c r="AE196" i="21"/>
  <c r="AF196" i="21"/>
  <c r="AG196" i="21"/>
  <c r="AH196" i="21"/>
  <c r="AI196" i="21"/>
  <c r="AJ196" i="21"/>
  <c r="AK196" i="21"/>
  <c r="AL196" i="21"/>
  <c r="AM196" i="21"/>
  <c r="AN196" i="21"/>
  <c r="AO196" i="21"/>
  <c r="AP196" i="21"/>
  <c r="AQ196" i="21"/>
  <c r="AR196" i="21"/>
  <c r="AS196" i="21"/>
  <c r="AT196" i="21"/>
  <c r="AU196" i="21"/>
  <c r="AV196" i="21"/>
  <c r="AW196" i="21"/>
  <c r="AX196" i="21"/>
  <c r="AY196" i="21"/>
  <c r="AZ196" i="21"/>
  <c r="BA196" i="21"/>
  <c r="B197" i="21"/>
  <c r="C197" i="21"/>
  <c r="D197" i="21"/>
  <c r="E197" i="21"/>
  <c r="F197" i="21"/>
  <c r="G197" i="21"/>
  <c r="H197" i="21"/>
  <c r="I197" i="21"/>
  <c r="J197" i="21"/>
  <c r="K197" i="21"/>
  <c r="L197" i="21"/>
  <c r="M197" i="21"/>
  <c r="N197" i="21"/>
  <c r="O197" i="21"/>
  <c r="P197" i="21"/>
  <c r="Q197" i="21"/>
  <c r="R197" i="21"/>
  <c r="S197" i="21"/>
  <c r="T197" i="21"/>
  <c r="U197" i="21"/>
  <c r="V197" i="21"/>
  <c r="W197" i="21"/>
  <c r="X197" i="21"/>
  <c r="Y197" i="21"/>
  <c r="Z197" i="21"/>
  <c r="AA197" i="21"/>
  <c r="AB197" i="21"/>
  <c r="AC197" i="21"/>
  <c r="AD197" i="21"/>
  <c r="AE197" i="21"/>
  <c r="AF197" i="21"/>
  <c r="AG197" i="21"/>
  <c r="AH197" i="21"/>
  <c r="AI197" i="21"/>
  <c r="AJ197" i="21"/>
  <c r="AK197" i="21"/>
  <c r="AL197" i="21"/>
  <c r="AM197" i="21"/>
  <c r="AN197" i="21"/>
  <c r="AO197" i="21"/>
  <c r="AP197" i="21"/>
  <c r="AQ197" i="21"/>
  <c r="AR197" i="21"/>
  <c r="AS197" i="21"/>
  <c r="AT197" i="21"/>
  <c r="AU197" i="21"/>
  <c r="AV197" i="21"/>
  <c r="AW197" i="21"/>
  <c r="AX197" i="21"/>
  <c r="AY197" i="21"/>
  <c r="AZ197" i="21"/>
  <c r="BA197" i="21"/>
  <c r="B198" i="21"/>
  <c r="C198" i="21"/>
  <c r="D198" i="21"/>
  <c r="E198" i="21"/>
  <c r="F198" i="21"/>
  <c r="G198" i="21"/>
  <c r="H198" i="21"/>
  <c r="I198" i="21"/>
  <c r="J198" i="21"/>
  <c r="K198" i="21"/>
  <c r="L198" i="21"/>
  <c r="M198" i="21"/>
  <c r="N198" i="21"/>
  <c r="O198" i="21"/>
  <c r="P198" i="21"/>
  <c r="Q198" i="21"/>
  <c r="R198" i="21"/>
  <c r="S198" i="21"/>
  <c r="T198" i="21"/>
  <c r="U198" i="21"/>
  <c r="V198" i="21"/>
  <c r="W198" i="21"/>
  <c r="X198" i="21"/>
  <c r="Y198" i="21"/>
  <c r="Z198" i="21"/>
  <c r="AA198" i="21"/>
  <c r="AB198" i="21"/>
  <c r="AC198" i="21"/>
  <c r="AD198" i="21"/>
  <c r="AE198" i="21"/>
  <c r="AF198" i="21"/>
  <c r="AG198" i="21"/>
  <c r="AH198" i="21"/>
  <c r="AI198" i="21"/>
  <c r="AJ198" i="21"/>
  <c r="AK198" i="21"/>
  <c r="AL198" i="21"/>
  <c r="AM198" i="21"/>
  <c r="AN198" i="21"/>
  <c r="AO198" i="21"/>
  <c r="AP198" i="21"/>
  <c r="AQ198" i="21"/>
  <c r="AR198" i="21"/>
  <c r="AS198" i="21"/>
  <c r="AT198" i="21"/>
  <c r="AU198" i="21"/>
  <c r="AV198" i="21"/>
  <c r="AW198" i="21"/>
  <c r="AX198" i="21"/>
  <c r="AY198" i="21"/>
  <c r="AZ198" i="21"/>
  <c r="BA198" i="21"/>
  <c r="B199" i="21"/>
  <c r="C199" i="21"/>
  <c r="D199" i="21"/>
  <c r="E199" i="21"/>
  <c r="F199" i="21"/>
  <c r="G199" i="21"/>
  <c r="H199" i="21"/>
  <c r="I199" i="21"/>
  <c r="J199" i="21"/>
  <c r="K199" i="21"/>
  <c r="L199" i="21"/>
  <c r="M199" i="21"/>
  <c r="N199" i="21"/>
  <c r="O199" i="21"/>
  <c r="P199" i="21"/>
  <c r="Q199" i="21"/>
  <c r="R199" i="21"/>
  <c r="S199" i="21"/>
  <c r="T199" i="21"/>
  <c r="U199" i="21"/>
  <c r="V199" i="21"/>
  <c r="W199" i="21"/>
  <c r="X199" i="21"/>
  <c r="Y199" i="21"/>
  <c r="Z199" i="21"/>
  <c r="AA199" i="21"/>
  <c r="AB199" i="21"/>
  <c r="AC199" i="21"/>
  <c r="AD199" i="21"/>
  <c r="AE199" i="21"/>
  <c r="AF199" i="21"/>
  <c r="AG199" i="21"/>
  <c r="AH199" i="21"/>
  <c r="AI199" i="21"/>
  <c r="AJ199" i="21"/>
  <c r="AK199" i="21"/>
  <c r="AL199" i="21"/>
  <c r="AM199" i="21"/>
  <c r="AN199" i="21"/>
  <c r="AO199" i="21"/>
  <c r="AP199" i="21"/>
  <c r="AQ199" i="21"/>
  <c r="AR199" i="21"/>
  <c r="AS199" i="21"/>
  <c r="AT199" i="21"/>
  <c r="AU199" i="21"/>
  <c r="AV199" i="21"/>
  <c r="AW199" i="21"/>
  <c r="AX199" i="21"/>
  <c r="AY199" i="21"/>
  <c r="AZ199" i="21"/>
  <c r="BA199" i="21"/>
  <c r="B200" i="21"/>
  <c r="C200" i="21"/>
  <c r="D200" i="21"/>
  <c r="E200" i="21"/>
  <c r="F200" i="21"/>
  <c r="G200" i="21"/>
  <c r="H200" i="21"/>
  <c r="I200" i="21"/>
  <c r="J200" i="21"/>
  <c r="K200" i="21"/>
  <c r="L200" i="21"/>
  <c r="M200" i="21"/>
  <c r="N200" i="21"/>
  <c r="O200" i="21"/>
  <c r="P200" i="21"/>
  <c r="Q200" i="21"/>
  <c r="R200" i="21"/>
  <c r="S200" i="21"/>
  <c r="T200" i="21"/>
  <c r="U200" i="21"/>
  <c r="V200" i="21"/>
  <c r="W200" i="21"/>
  <c r="X200" i="21"/>
  <c r="Y200" i="21"/>
  <c r="Z200" i="21"/>
  <c r="AA200" i="21"/>
  <c r="AB200" i="21"/>
  <c r="AC200" i="21"/>
  <c r="AD200" i="21"/>
  <c r="AE200" i="21"/>
  <c r="AF200" i="21"/>
  <c r="AG200" i="21"/>
  <c r="AH200" i="21"/>
  <c r="AI200" i="21"/>
  <c r="AJ200" i="21"/>
  <c r="AK200" i="21"/>
  <c r="AL200" i="21"/>
  <c r="AM200" i="21"/>
  <c r="AN200" i="21"/>
  <c r="AO200" i="21"/>
  <c r="AP200" i="21"/>
  <c r="AQ200" i="21"/>
  <c r="AR200" i="21"/>
  <c r="AS200" i="21"/>
  <c r="AT200" i="21"/>
  <c r="AU200" i="21"/>
  <c r="AV200" i="21"/>
  <c r="AW200" i="21"/>
  <c r="AX200" i="21"/>
  <c r="AY200" i="21"/>
  <c r="AZ200" i="21"/>
  <c r="BA200" i="21"/>
  <c r="B201" i="21"/>
  <c r="C201" i="21"/>
  <c r="D201" i="21"/>
  <c r="E201" i="21"/>
  <c r="F201" i="21"/>
  <c r="G201" i="21"/>
  <c r="H201" i="21"/>
  <c r="I201" i="21"/>
  <c r="J201" i="21"/>
  <c r="K201" i="21"/>
  <c r="L201" i="21"/>
  <c r="M201" i="21"/>
  <c r="N201" i="21"/>
  <c r="O201" i="21"/>
  <c r="P201" i="21"/>
  <c r="Q201" i="21"/>
  <c r="R201" i="21"/>
  <c r="S201" i="21"/>
  <c r="T201" i="21"/>
  <c r="U201" i="21"/>
  <c r="V201" i="21"/>
  <c r="W201" i="21"/>
  <c r="X201" i="21"/>
  <c r="Y201" i="21"/>
  <c r="Z201" i="21"/>
  <c r="AA201" i="21"/>
  <c r="AB201" i="21"/>
  <c r="AC201" i="21"/>
  <c r="AD201" i="21"/>
  <c r="AE201" i="21"/>
  <c r="AF201" i="21"/>
  <c r="AG201" i="21"/>
  <c r="AH201" i="21"/>
  <c r="AI201" i="21"/>
  <c r="AJ201" i="21"/>
  <c r="AK201" i="21"/>
  <c r="AL201" i="21"/>
  <c r="AM201" i="21"/>
  <c r="AN201" i="21"/>
  <c r="AO201" i="21"/>
  <c r="AP201" i="21"/>
  <c r="AQ201" i="21"/>
  <c r="AR201" i="21"/>
  <c r="AS201" i="21"/>
  <c r="AT201" i="21"/>
  <c r="AU201" i="21"/>
  <c r="AV201" i="21"/>
  <c r="AW201" i="21"/>
  <c r="AX201" i="21"/>
  <c r="AY201" i="21"/>
  <c r="AZ201" i="21"/>
  <c r="BA201" i="21"/>
  <c r="B202" i="21"/>
  <c r="C202" i="21"/>
  <c r="D202" i="21"/>
  <c r="E202" i="21"/>
  <c r="F202" i="21"/>
  <c r="G202" i="21"/>
  <c r="H202" i="21"/>
  <c r="I202" i="21"/>
  <c r="J202" i="21"/>
  <c r="K202" i="21"/>
  <c r="L202" i="21"/>
  <c r="M202" i="21"/>
  <c r="N202" i="21"/>
  <c r="O202" i="21"/>
  <c r="P202" i="21"/>
  <c r="Q202" i="21"/>
  <c r="R202" i="21"/>
  <c r="S202" i="21"/>
  <c r="T202" i="21"/>
  <c r="U202" i="21"/>
  <c r="V202" i="21"/>
  <c r="W202" i="21"/>
  <c r="X202" i="21"/>
  <c r="Y202" i="21"/>
  <c r="Z202" i="21"/>
  <c r="AA202" i="21"/>
  <c r="AB202" i="21"/>
  <c r="AC202" i="21"/>
  <c r="AD202" i="21"/>
  <c r="AE202" i="21"/>
  <c r="AF202" i="21"/>
  <c r="AG202" i="21"/>
  <c r="AH202" i="21"/>
  <c r="AI202" i="21"/>
  <c r="AJ202" i="21"/>
  <c r="AK202" i="21"/>
  <c r="AL202" i="21"/>
  <c r="AM202" i="21"/>
  <c r="AN202" i="21"/>
  <c r="AO202" i="21"/>
  <c r="AP202" i="21"/>
  <c r="AQ202" i="21"/>
  <c r="AR202" i="21"/>
  <c r="AS202" i="21"/>
  <c r="AT202" i="21"/>
  <c r="AU202" i="21"/>
  <c r="AV202" i="21"/>
  <c r="AW202" i="21"/>
  <c r="AX202" i="21"/>
  <c r="AY202" i="21"/>
  <c r="AZ202" i="21"/>
  <c r="BA202" i="21"/>
  <c r="B203" i="21"/>
  <c r="C203" i="21"/>
  <c r="D203" i="21"/>
  <c r="E203" i="21"/>
  <c r="F203" i="21"/>
  <c r="G203" i="21"/>
  <c r="H203" i="21"/>
  <c r="I203" i="21"/>
  <c r="J203" i="21"/>
  <c r="K203" i="21"/>
  <c r="L203" i="21"/>
  <c r="M203" i="21"/>
  <c r="N203" i="21"/>
  <c r="O203" i="21"/>
  <c r="P203" i="21"/>
  <c r="Q203" i="21"/>
  <c r="R203" i="21"/>
  <c r="S203" i="21"/>
  <c r="T203" i="21"/>
  <c r="U203" i="21"/>
  <c r="V203" i="21"/>
  <c r="W203" i="21"/>
  <c r="X203" i="21"/>
  <c r="Y203" i="21"/>
  <c r="Z203" i="21"/>
  <c r="AA203" i="21"/>
  <c r="AB203" i="21"/>
  <c r="AC203" i="21"/>
  <c r="AD203" i="21"/>
  <c r="AE203" i="21"/>
  <c r="AF203" i="21"/>
  <c r="AG203" i="21"/>
  <c r="AH203" i="21"/>
  <c r="AI203" i="21"/>
  <c r="AJ203" i="21"/>
  <c r="AK203" i="21"/>
  <c r="AL203" i="21"/>
  <c r="AM203" i="21"/>
  <c r="AN203" i="21"/>
  <c r="AO203" i="21"/>
  <c r="AP203" i="21"/>
  <c r="AQ203" i="21"/>
  <c r="AR203" i="21"/>
  <c r="AS203" i="21"/>
  <c r="AT203" i="21"/>
  <c r="AU203" i="21"/>
  <c r="AV203" i="21"/>
  <c r="AW203" i="21"/>
  <c r="AX203" i="21"/>
  <c r="AY203" i="21"/>
  <c r="AZ203" i="21"/>
  <c r="BA203" i="21"/>
  <c r="B204" i="21"/>
  <c r="C204" i="21"/>
  <c r="D204" i="21"/>
  <c r="E204" i="21"/>
  <c r="F204" i="21"/>
  <c r="G204" i="21"/>
  <c r="H204" i="21"/>
  <c r="I204" i="21"/>
  <c r="J204" i="21"/>
  <c r="K204" i="21"/>
  <c r="L204" i="21"/>
  <c r="M204" i="21"/>
  <c r="N204" i="21"/>
  <c r="O204" i="21"/>
  <c r="P204" i="21"/>
  <c r="Q204" i="21"/>
  <c r="R204" i="21"/>
  <c r="S204" i="21"/>
  <c r="T204" i="21"/>
  <c r="U204" i="21"/>
  <c r="V204" i="21"/>
  <c r="W204" i="21"/>
  <c r="X204" i="21"/>
  <c r="Y204" i="21"/>
  <c r="Z204" i="21"/>
  <c r="AA204" i="21"/>
  <c r="AB204" i="21"/>
  <c r="AC204" i="21"/>
  <c r="AD204" i="21"/>
  <c r="AE204" i="21"/>
  <c r="AF204" i="21"/>
  <c r="AG204" i="21"/>
  <c r="AH204" i="21"/>
  <c r="AI204" i="21"/>
  <c r="AJ204" i="21"/>
  <c r="AK204" i="21"/>
  <c r="AL204" i="21"/>
  <c r="AM204" i="21"/>
  <c r="AN204" i="21"/>
  <c r="AO204" i="21"/>
  <c r="AP204" i="21"/>
  <c r="AQ204" i="21"/>
  <c r="AR204" i="21"/>
  <c r="AS204" i="21"/>
  <c r="AT204" i="21"/>
  <c r="AU204" i="21"/>
  <c r="AV204" i="21"/>
  <c r="AW204" i="21"/>
  <c r="AX204" i="21"/>
  <c r="AY204" i="21"/>
  <c r="AZ204" i="21"/>
  <c r="BA204" i="21"/>
  <c r="B205" i="21"/>
  <c r="C205" i="21"/>
  <c r="D205" i="21"/>
  <c r="E205" i="21"/>
  <c r="F205" i="21"/>
  <c r="G205" i="21"/>
  <c r="H205" i="21"/>
  <c r="I205" i="21"/>
  <c r="J205" i="21"/>
  <c r="K205" i="21"/>
  <c r="L205" i="21"/>
  <c r="M205" i="21"/>
  <c r="N205" i="21"/>
  <c r="O205" i="21"/>
  <c r="P205" i="21"/>
  <c r="Q205" i="21"/>
  <c r="R205" i="21"/>
  <c r="S205" i="21"/>
  <c r="T205" i="21"/>
  <c r="U205" i="21"/>
  <c r="V205" i="21"/>
  <c r="W205" i="21"/>
  <c r="X205" i="21"/>
  <c r="Y205" i="21"/>
  <c r="Z205" i="21"/>
  <c r="AA205" i="21"/>
  <c r="AB205" i="21"/>
  <c r="AC205" i="21"/>
  <c r="AD205" i="21"/>
  <c r="AE205" i="21"/>
  <c r="AF205" i="21"/>
  <c r="AG205" i="21"/>
  <c r="AH205" i="21"/>
  <c r="AI205" i="21"/>
  <c r="AJ205" i="21"/>
  <c r="AK205" i="21"/>
  <c r="AL205" i="21"/>
  <c r="AM205" i="21"/>
  <c r="AN205" i="21"/>
  <c r="AO205" i="21"/>
  <c r="AP205" i="21"/>
  <c r="AQ205" i="21"/>
  <c r="AR205" i="21"/>
  <c r="AS205" i="21"/>
  <c r="AT205" i="21"/>
  <c r="AU205" i="21"/>
  <c r="AV205" i="21"/>
  <c r="AW205" i="21"/>
  <c r="AX205" i="21"/>
  <c r="AY205" i="21"/>
  <c r="AZ205" i="21"/>
  <c r="BA205" i="21"/>
  <c r="B206" i="21"/>
  <c r="C206" i="21"/>
  <c r="D206" i="21"/>
  <c r="E206" i="21"/>
  <c r="F206" i="21"/>
  <c r="G206" i="21"/>
  <c r="H206" i="21"/>
  <c r="I206" i="21"/>
  <c r="J206" i="21"/>
  <c r="K206" i="21"/>
  <c r="L206" i="21"/>
  <c r="M206" i="21"/>
  <c r="N206" i="21"/>
  <c r="O206" i="21"/>
  <c r="P206" i="21"/>
  <c r="Q206" i="21"/>
  <c r="R206" i="21"/>
  <c r="S206" i="21"/>
  <c r="T206" i="21"/>
  <c r="U206" i="21"/>
  <c r="V206" i="21"/>
  <c r="W206" i="21"/>
  <c r="X206" i="21"/>
  <c r="Y206" i="21"/>
  <c r="Z206" i="21"/>
  <c r="AA206" i="21"/>
  <c r="AB206" i="21"/>
  <c r="AC206" i="21"/>
  <c r="AD206" i="21"/>
  <c r="AE206" i="21"/>
  <c r="AF206" i="21"/>
  <c r="AG206" i="21"/>
  <c r="AH206" i="21"/>
  <c r="AI206" i="21"/>
  <c r="AJ206" i="21"/>
  <c r="AK206" i="21"/>
  <c r="AL206" i="21"/>
  <c r="AM206" i="21"/>
  <c r="AN206" i="21"/>
  <c r="AO206" i="21"/>
  <c r="AP206" i="21"/>
  <c r="AQ206" i="21"/>
  <c r="AR206" i="21"/>
  <c r="AS206" i="21"/>
  <c r="AT206" i="21"/>
  <c r="AU206" i="21"/>
  <c r="AV206" i="21"/>
  <c r="AW206" i="21"/>
  <c r="AX206" i="21"/>
  <c r="AY206" i="21"/>
  <c r="AZ206" i="21"/>
  <c r="BA206" i="21"/>
  <c r="B207" i="21"/>
  <c r="C207" i="21"/>
  <c r="D207" i="21"/>
  <c r="E207" i="21"/>
  <c r="F207" i="21"/>
  <c r="G207" i="21"/>
  <c r="H207" i="21"/>
  <c r="I207" i="21"/>
  <c r="J207" i="21"/>
  <c r="K207" i="21"/>
  <c r="L207" i="21"/>
  <c r="M207" i="21"/>
  <c r="N207" i="21"/>
  <c r="O207" i="21"/>
  <c r="P207" i="21"/>
  <c r="Q207" i="21"/>
  <c r="R207" i="21"/>
  <c r="S207" i="21"/>
  <c r="T207" i="21"/>
  <c r="U207" i="21"/>
  <c r="V207" i="21"/>
  <c r="W207" i="21"/>
  <c r="X207" i="21"/>
  <c r="Y207" i="21"/>
  <c r="Z207" i="21"/>
  <c r="AA207" i="21"/>
  <c r="AB207" i="21"/>
  <c r="AC207" i="21"/>
  <c r="AD207" i="21"/>
  <c r="AE207" i="21"/>
  <c r="AF207" i="21"/>
  <c r="AG207" i="21"/>
  <c r="AH207" i="21"/>
  <c r="AI207" i="21"/>
  <c r="AJ207" i="21"/>
  <c r="AK207" i="21"/>
  <c r="AL207" i="21"/>
  <c r="AM207" i="21"/>
  <c r="AN207" i="21"/>
  <c r="AO207" i="21"/>
  <c r="AP207" i="21"/>
  <c r="AQ207" i="21"/>
  <c r="AR207" i="21"/>
  <c r="AS207" i="21"/>
  <c r="AT207" i="21"/>
  <c r="AU207" i="21"/>
  <c r="AV207" i="21"/>
  <c r="AW207" i="21"/>
  <c r="AX207" i="21"/>
  <c r="AY207" i="21"/>
  <c r="AZ207" i="21"/>
  <c r="BA207" i="21"/>
  <c r="B208" i="21"/>
  <c r="C208" i="21"/>
  <c r="D208" i="21"/>
  <c r="E208" i="21"/>
  <c r="F208" i="21"/>
  <c r="G208" i="21"/>
  <c r="H208" i="21"/>
  <c r="I208" i="21"/>
  <c r="J208" i="21"/>
  <c r="K208" i="21"/>
  <c r="L208" i="21"/>
  <c r="M208" i="21"/>
  <c r="N208" i="21"/>
  <c r="O208" i="21"/>
  <c r="P208" i="21"/>
  <c r="Q208" i="21"/>
  <c r="R208" i="21"/>
  <c r="S208" i="21"/>
  <c r="T208" i="21"/>
  <c r="U208" i="21"/>
  <c r="V208" i="21"/>
  <c r="W208" i="21"/>
  <c r="X208" i="21"/>
  <c r="Y208" i="21"/>
  <c r="Z208" i="21"/>
  <c r="AA208" i="21"/>
  <c r="AB208" i="21"/>
  <c r="AC208" i="21"/>
  <c r="AD208" i="21"/>
  <c r="AE208" i="21"/>
  <c r="AF208" i="21"/>
  <c r="AG208" i="21"/>
  <c r="AH208" i="21"/>
  <c r="AI208" i="21"/>
  <c r="AJ208" i="21"/>
  <c r="AK208" i="21"/>
  <c r="AL208" i="21"/>
  <c r="AM208" i="21"/>
  <c r="AN208" i="21"/>
  <c r="AO208" i="21"/>
  <c r="AP208" i="21"/>
  <c r="AQ208" i="21"/>
  <c r="AR208" i="21"/>
  <c r="AS208" i="21"/>
  <c r="AT208" i="21"/>
  <c r="AU208" i="21"/>
  <c r="AV208" i="21"/>
  <c r="AW208" i="21"/>
  <c r="AX208" i="21"/>
  <c r="AY208" i="21"/>
  <c r="AZ208" i="21"/>
  <c r="BA208" i="21"/>
  <c r="B209" i="21"/>
  <c r="C209" i="21"/>
  <c r="D209" i="21"/>
  <c r="E209" i="21"/>
  <c r="F209" i="21"/>
  <c r="G209" i="21"/>
  <c r="H209" i="21"/>
  <c r="I209" i="21"/>
  <c r="J209" i="21"/>
  <c r="K209" i="21"/>
  <c r="L209" i="21"/>
  <c r="M209" i="21"/>
  <c r="N209" i="21"/>
  <c r="O209" i="21"/>
  <c r="P209" i="21"/>
  <c r="Q209" i="21"/>
  <c r="R209" i="21"/>
  <c r="S209" i="21"/>
  <c r="T209" i="21"/>
  <c r="U209" i="21"/>
  <c r="V209" i="21"/>
  <c r="W209" i="21"/>
  <c r="X209" i="21"/>
  <c r="Y209" i="21"/>
  <c r="Z209" i="21"/>
  <c r="AA209" i="21"/>
  <c r="AB209" i="21"/>
  <c r="AC209" i="21"/>
  <c r="AD209" i="21"/>
  <c r="AE209" i="21"/>
  <c r="AF209" i="21"/>
  <c r="AG209" i="21"/>
  <c r="AH209" i="21"/>
  <c r="AI209" i="21"/>
  <c r="AJ209" i="21"/>
  <c r="AK209" i="21"/>
  <c r="AL209" i="21"/>
  <c r="AM209" i="21"/>
  <c r="AN209" i="21"/>
  <c r="AO209" i="21"/>
  <c r="AP209" i="21"/>
  <c r="AQ209" i="21"/>
  <c r="AR209" i="21"/>
  <c r="AS209" i="21"/>
  <c r="AT209" i="21"/>
  <c r="AU209" i="21"/>
  <c r="AV209" i="21"/>
  <c r="AW209" i="21"/>
  <c r="AX209" i="21"/>
  <c r="AY209" i="21"/>
  <c r="AZ209" i="21"/>
  <c r="BA209" i="21"/>
  <c r="B210" i="21"/>
  <c r="C210" i="21"/>
  <c r="D210" i="21"/>
  <c r="E210" i="21"/>
  <c r="F210" i="21"/>
  <c r="G210" i="21"/>
  <c r="H210" i="21"/>
  <c r="I210" i="21"/>
  <c r="J210" i="21"/>
  <c r="K210" i="21"/>
  <c r="L210" i="21"/>
  <c r="M210" i="21"/>
  <c r="N210" i="21"/>
  <c r="O210" i="21"/>
  <c r="P210" i="21"/>
  <c r="Q210" i="21"/>
  <c r="R210" i="21"/>
  <c r="S210" i="21"/>
  <c r="T210" i="21"/>
  <c r="U210" i="21"/>
  <c r="V210" i="21"/>
  <c r="W210" i="21"/>
  <c r="X210" i="21"/>
  <c r="Y210" i="21"/>
  <c r="Z210" i="21"/>
  <c r="AA210" i="21"/>
  <c r="AB210" i="21"/>
  <c r="AC210" i="21"/>
  <c r="AD210" i="21"/>
  <c r="AE210" i="21"/>
  <c r="AF210" i="21"/>
  <c r="AG210" i="21"/>
  <c r="AH210" i="21"/>
  <c r="AI210" i="21"/>
  <c r="AJ210" i="21"/>
  <c r="AK210" i="21"/>
  <c r="AL210" i="21"/>
  <c r="AM210" i="21"/>
  <c r="AN210" i="21"/>
  <c r="AO210" i="21"/>
  <c r="AP210" i="21"/>
  <c r="AQ210" i="21"/>
  <c r="AR210" i="21"/>
  <c r="AS210" i="21"/>
  <c r="AT210" i="21"/>
  <c r="AU210" i="21"/>
  <c r="AV210" i="21"/>
  <c r="AW210" i="21"/>
  <c r="AX210" i="21"/>
  <c r="AY210" i="21"/>
  <c r="AZ210" i="21"/>
  <c r="BA210" i="21"/>
  <c r="B211" i="21"/>
  <c r="C211" i="21"/>
  <c r="D211" i="21"/>
  <c r="E211" i="21"/>
  <c r="F211" i="21"/>
  <c r="G211" i="21"/>
  <c r="H211" i="21"/>
  <c r="I211" i="21"/>
  <c r="J211" i="21"/>
  <c r="K211" i="21"/>
  <c r="L211" i="21"/>
  <c r="M211" i="21"/>
  <c r="N211" i="21"/>
  <c r="O211" i="21"/>
  <c r="P211" i="21"/>
  <c r="Q211" i="21"/>
  <c r="R211" i="21"/>
  <c r="S211" i="21"/>
  <c r="T211" i="21"/>
  <c r="U211" i="21"/>
  <c r="V211" i="21"/>
  <c r="W211" i="21"/>
  <c r="X211" i="21"/>
  <c r="Y211" i="21"/>
  <c r="Z211" i="21"/>
  <c r="AA211" i="21"/>
  <c r="AB211" i="21"/>
  <c r="AC211" i="21"/>
  <c r="AD211" i="21"/>
  <c r="AE211" i="21"/>
  <c r="AF211" i="21"/>
  <c r="AG211" i="21"/>
  <c r="AH211" i="21"/>
  <c r="AI211" i="21"/>
  <c r="AJ211" i="21"/>
  <c r="AK211" i="21"/>
  <c r="AL211" i="21"/>
  <c r="AM211" i="21"/>
  <c r="AN211" i="21"/>
  <c r="AO211" i="21"/>
  <c r="AP211" i="21"/>
  <c r="AQ211" i="21"/>
  <c r="AR211" i="21"/>
  <c r="AS211" i="21"/>
  <c r="AT211" i="21"/>
  <c r="AU211" i="21"/>
  <c r="AV211" i="21"/>
  <c r="AW211" i="21"/>
  <c r="AX211" i="21"/>
  <c r="AY211" i="21"/>
  <c r="AZ211" i="21"/>
  <c r="BA211" i="21"/>
  <c r="B212" i="21"/>
  <c r="C212" i="21"/>
  <c r="D212" i="21"/>
  <c r="E212" i="21"/>
  <c r="F212" i="21"/>
  <c r="G212" i="21"/>
  <c r="H212" i="21"/>
  <c r="I212" i="21"/>
  <c r="J212" i="21"/>
  <c r="K212" i="21"/>
  <c r="L212" i="21"/>
  <c r="M212" i="21"/>
  <c r="N212" i="21"/>
  <c r="O212" i="21"/>
  <c r="P212" i="21"/>
  <c r="Q212" i="21"/>
  <c r="R212" i="21"/>
  <c r="S212" i="21"/>
  <c r="T212" i="21"/>
  <c r="U212" i="21"/>
  <c r="V212" i="21"/>
  <c r="W212" i="21"/>
  <c r="X212" i="21"/>
  <c r="Y212" i="21"/>
  <c r="Z212" i="21"/>
  <c r="AA212" i="21"/>
  <c r="AB212" i="21"/>
  <c r="AC212" i="21"/>
  <c r="AD212" i="21"/>
  <c r="AE212" i="21"/>
  <c r="AF212" i="21"/>
  <c r="AG212" i="21"/>
  <c r="AH212" i="21"/>
  <c r="AI212" i="21"/>
  <c r="AJ212" i="21"/>
  <c r="AK212" i="21"/>
  <c r="AL212" i="21"/>
  <c r="AM212" i="21"/>
  <c r="AN212" i="21"/>
  <c r="AO212" i="21"/>
  <c r="AP212" i="21"/>
  <c r="AQ212" i="21"/>
  <c r="AR212" i="21"/>
  <c r="AS212" i="21"/>
  <c r="AT212" i="21"/>
  <c r="AU212" i="21"/>
  <c r="AV212" i="21"/>
  <c r="AW212" i="21"/>
  <c r="AX212" i="21"/>
  <c r="AY212" i="21"/>
  <c r="AZ212" i="21"/>
  <c r="BA212" i="21"/>
  <c r="B213" i="21"/>
  <c r="C213" i="21"/>
  <c r="D213" i="21"/>
  <c r="E213" i="21"/>
  <c r="F213" i="21"/>
  <c r="G213" i="21"/>
  <c r="H213" i="21"/>
  <c r="I213" i="21"/>
  <c r="J213" i="21"/>
  <c r="K213" i="21"/>
  <c r="L213" i="21"/>
  <c r="M213" i="21"/>
  <c r="N213" i="21"/>
  <c r="O213" i="21"/>
  <c r="P213" i="21"/>
  <c r="Q213" i="21"/>
  <c r="R213" i="21"/>
  <c r="S213" i="21"/>
  <c r="T213" i="21"/>
  <c r="U213" i="21"/>
  <c r="V213" i="21"/>
  <c r="W213" i="21"/>
  <c r="X213" i="21"/>
  <c r="Y213" i="21"/>
  <c r="Z213" i="21"/>
  <c r="AA213" i="21"/>
  <c r="AB213" i="21"/>
  <c r="AC213" i="21"/>
  <c r="AD213" i="21"/>
  <c r="AE213" i="21"/>
  <c r="AF213" i="21"/>
  <c r="AG213" i="21"/>
  <c r="AH213" i="21"/>
  <c r="AI213" i="21"/>
  <c r="AJ213" i="21"/>
  <c r="AK213" i="21"/>
  <c r="AL213" i="21"/>
  <c r="AM213" i="21"/>
  <c r="AN213" i="21"/>
  <c r="AO213" i="21"/>
  <c r="AP213" i="21"/>
  <c r="AQ213" i="21"/>
  <c r="AR213" i="21"/>
  <c r="AS213" i="21"/>
  <c r="AT213" i="21"/>
  <c r="AU213" i="21"/>
  <c r="AV213" i="21"/>
  <c r="AW213" i="21"/>
  <c r="AX213" i="21"/>
  <c r="AY213" i="21"/>
  <c r="AZ213" i="21"/>
  <c r="BA213" i="21"/>
  <c r="B214" i="21"/>
  <c r="C214" i="21"/>
  <c r="D214" i="21"/>
  <c r="E214" i="21"/>
  <c r="F214" i="21"/>
  <c r="G214" i="21"/>
  <c r="H214" i="21"/>
  <c r="I214" i="21"/>
  <c r="J214" i="21"/>
  <c r="K214" i="21"/>
  <c r="L214" i="21"/>
  <c r="M214" i="21"/>
  <c r="N214" i="21"/>
  <c r="O214" i="21"/>
  <c r="P214" i="21"/>
  <c r="Q214" i="21"/>
  <c r="R214" i="21"/>
  <c r="S214" i="21"/>
  <c r="T214" i="21"/>
  <c r="U214" i="21"/>
  <c r="V214" i="21"/>
  <c r="W214" i="21"/>
  <c r="X214" i="21"/>
  <c r="Y214" i="21"/>
  <c r="Z214" i="21"/>
  <c r="AA214" i="21"/>
  <c r="AB214" i="21"/>
  <c r="AC214" i="21"/>
  <c r="AD214" i="21"/>
  <c r="AE214" i="21"/>
  <c r="AF214" i="21"/>
  <c r="AG214" i="21"/>
  <c r="AH214" i="21"/>
  <c r="AI214" i="21"/>
  <c r="AJ214" i="21"/>
  <c r="AK214" i="21"/>
  <c r="AL214" i="21"/>
  <c r="AM214" i="21"/>
  <c r="AN214" i="21"/>
  <c r="AO214" i="21"/>
  <c r="AP214" i="21"/>
  <c r="AQ214" i="21"/>
  <c r="AR214" i="21"/>
  <c r="AS214" i="21"/>
  <c r="AT214" i="21"/>
  <c r="AU214" i="21"/>
  <c r="AV214" i="21"/>
  <c r="AW214" i="21"/>
  <c r="AX214" i="21"/>
  <c r="AY214" i="21"/>
  <c r="AZ214" i="21"/>
  <c r="BA214" i="21"/>
  <c r="B215" i="21"/>
  <c r="C215" i="21"/>
  <c r="D215" i="21"/>
  <c r="E215" i="21"/>
  <c r="F215" i="21"/>
  <c r="G215" i="21"/>
  <c r="H215" i="21"/>
  <c r="I215" i="21"/>
  <c r="J215" i="21"/>
  <c r="K215" i="21"/>
  <c r="L215" i="21"/>
  <c r="M215" i="21"/>
  <c r="N215" i="21"/>
  <c r="O215" i="21"/>
  <c r="P215" i="21"/>
  <c r="Q215" i="21"/>
  <c r="R215" i="21"/>
  <c r="S215" i="21"/>
  <c r="T215" i="21"/>
  <c r="U215" i="21"/>
  <c r="V215" i="21"/>
  <c r="W215" i="21"/>
  <c r="X215" i="21"/>
  <c r="Y215" i="21"/>
  <c r="Z215" i="21"/>
  <c r="AA215" i="21"/>
  <c r="AB215" i="21"/>
  <c r="AC215" i="21"/>
  <c r="AD215" i="21"/>
  <c r="AE215" i="21"/>
  <c r="AF215" i="21"/>
  <c r="AG215" i="21"/>
  <c r="AH215" i="21"/>
  <c r="AI215" i="21"/>
  <c r="AJ215" i="21"/>
  <c r="AK215" i="21"/>
  <c r="AL215" i="21"/>
  <c r="AM215" i="21"/>
  <c r="AN215" i="21"/>
  <c r="AO215" i="21"/>
  <c r="AP215" i="21"/>
  <c r="AQ215" i="21"/>
  <c r="AR215" i="21"/>
  <c r="AS215" i="21"/>
  <c r="AT215" i="21"/>
  <c r="AU215" i="21"/>
  <c r="AV215" i="21"/>
  <c r="AW215" i="21"/>
  <c r="AX215" i="21"/>
  <c r="AY215" i="21"/>
  <c r="AZ215" i="21"/>
  <c r="BA215" i="21"/>
  <c r="B216" i="21"/>
  <c r="C216" i="21"/>
  <c r="D216" i="21"/>
  <c r="E216" i="21"/>
  <c r="F216" i="21"/>
  <c r="G216" i="21"/>
  <c r="H216" i="21"/>
  <c r="I216" i="21"/>
  <c r="J216" i="21"/>
  <c r="K216" i="21"/>
  <c r="L216" i="21"/>
  <c r="M216" i="21"/>
  <c r="N216" i="21"/>
  <c r="O216" i="21"/>
  <c r="P216" i="21"/>
  <c r="Q216" i="21"/>
  <c r="R216" i="21"/>
  <c r="S216" i="21"/>
  <c r="T216" i="21"/>
  <c r="U216" i="21"/>
  <c r="V216" i="21"/>
  <c r="W216" i="21"/>
  <c r="X216" i="21"/>
  <c r="Y216" i="21"/>
  <c r="Z216" i="21"/>
  <c r="AA216" i="21"/>
  <c r="AB216" i="21"/>
  <c r="AC216" i="21"/>
  <c r="AD216" i="21"/>
  <c r="AE216" i="21"/>
  <c r="AF216" i="21"/>
  <c r="AG216" i="21"/>
  <c r="AH216" i="21"/>
  <c r="AI216" i="21"/>
  <c r="AJ216" i="21"/>
  <c r="AK216" i="21"/>
  <c r="AL216" i="21"/>
  <c r="AM216" i="21"/>
  <c r="AN216" i="21"/>
  <c r="AO216" i="21"/>
  <c r="AP216" i="21"/>
  <c r="AQ216" i="21"/>
  <c r="AR216" i="21"/>
  <c r="AS216" i="21"/>
  <c r="AT216" i="21"/>
  <c r="AU216" i="21"/>
  <c r="AV216" i="21"/>
  <c r="AW216" i="21"/>
  <c r="AX216" i="21"/>
  <c r="AY216" i="21"/>
  <c r="AZ216" i="21"/>
  <c r="BA216" i="21"/>
  <c r="B217" i="21"/>
  <c r="C217" i="21"/>
  <c r="D217" i="21"/>
  <c r="E217" i="21"/>
  <c r="F217" i="21"/>
  <c r="G217" i="21"/>
  <c r="H217" i="21"/>
  <c r="I217" i="21"/>
  <c r="J217" i="21"/>
  <c r="K217" i="21"/>
  <c r="L217" i="21"/>
  <c r="M217" i="21"/>
  <c r="N217" i="21"/>
  <c r="O217" i="21"/>
  <c r="P217" i="21"/>
  <c r="Q217" i="21"/>
  <c r="R217" i="21"/>
  <c r="S217" i="21"/>
  <c r="T217" i="21"/>
  <c r="U217" i="21"/>
  <c r="V217" i="21"/>
  <c r="W217" i="21"/>
  <c r="X217" i="21"/>
  <c r="Y217" i="21"/>
  <c r="Z217" i="21"/>
  <c r="AA217" i="21"/>
  <c r="AB217" i="21"/>
  <c r="AC217" i="21"/>
  <c r="AD217" i="21"/>
  <c r="AE217" i="21"/>
  <c r="AF217" i="21"/>
  <c r="AG217" i="21"/>
  <c r="AH217" i="21"/>
  <c r="AI217" i="21"/>
  <c r="AJ217" i="21"/>
  <c r="AK217" i="21"/>
  <c r="AL217" i="21"/>
  <c r="AM217" i="21"/>
  <c r="AN217" i="21"/>
  <c r="AO217" i="21"/>
  <c r="AP217" i="21"/>
  <c r="AQ217" i="21"/>
  <c r="AR217" i="21"/>
  <c r="AS217" i="21"/>
  <c r="AT217" i="21"/>
  <c r="AU217" i="21"/>
  <c r="AV217" i="21"/>
  <c r="AW217" i="21"/>
  <c r="AX217" i="21"/>
  <c r="AY217" i="21"/>
  <c r="AZ217" i="21"/>
  <c r="BA217" i="21"/>
  <c r="B218" i="21"/>
  <c r="C218" i="21"/>
  <c r="D218" i="21"/>
  <c r="E218" i="21"/>
  <c r="F218" i="21"/>
  <c r="G218" i="21"/>
  <c r="H218" i="21"/>
  <c r="I218" i="21"/>
  <c r="J218" i="21"/>
  <c r="K218" i="21"/>
  <c r="L218" i="21"/>
  <c r="M218" i="21"/>
  <c r="N218" i="21"/>
  <c r="O218" i="21"/>
  <c r="P218" i="21"/>
  <c r="Q218" i="21"/>
  <c r="R218" i="21"/>
  <c r="S218" i="21"/>
  <c r="T218" i="21"/>
  <c r="U218" i="21"/>
  <c r="V218" i="21"/>
  <c r="W218" i="21"/>
  <c r="X218" i="21"/>
  <c r="Y218" i="21"/>
  <c r="Z218" i="21"/>
  <c r="AA218" i="21"/>
  <c r="AB218" i="21"/>
  <c r="AC218" i="21"/>
  <c r="AD218" i="21"/>
  <c r="AE218" i="21"/>
  <c r="AF218" i="21"/>
  <c r="AG218" i="21"/>
  <c r="AH218" i="21"/>
  <c r="AI218" i="21"/>
  <c r="AJ218" i="21"/>
  <c r="AK218" i="21"/>
  <c r="AL218" i="21"/>
  <c r="AM218" i="21"/>
  <c r="AN218" i="21"/>
  <c r="AO218" i="21"/>
  <c r="AP218" i="21"/>
  <c r="AQ218" i="21"/>
  <c r="AR218" i="21"/>
  <c r="AS218" i="21"/>
  <c r="AT218" i="21"/>
  <c r="AU218" i="21"/>
  <c r="AV218" i="21"/>
  <c r="AW218" i="21"/>
  <c r="AX218" i="21"/>
  <c r="AY218" i="21"/>
  <c r="AZ218" i="21"/>
  <c r="BA218" i="21"/>
  <c r="B219" i="21"/>
  <c r="C219" i="21"/>
  <c r="D219" i="21"/>
  <c r="E219" i="21"/>
  <c r="F219" i="21"/>
  <c r="G219" i="21"/>
  <c r="H219" i="21"/>
  <c r="I219" i="21"/>
  <c r="J219" i="21"/>
  <c r="K219" i="21"/>
  <c r="L219" i="21"/>
  <c r="M219" i="21"/>
  <c r="N219" i="21"/>
  <c r="O219" i="21"/>
  <c r="P219" i="21"/>
  <c r="Q219" i="21"/>
  <c r="R219" i="21"/>
  <c r="S219" i="21"/>
  <c r="T219" i="21"/>
  <c r="U219" i="21"/>
  <c r="V219" i="21"/>
  <c r="W219" i="21"/>
  <c r="X219" i="21"/>
  <c r="Y219" i="21"/>
  <c r="Z219" i="21"/>
  <c r="AA219" i="21"/>
  <c r="AB219" i="21"/>
  <c r="AC219" i="21"/>
  <c r="AD219" i="21"/>
  <c r="AE219" i="21"/>
  <c r="AF219" i="21"/>
  <c r="AG219" i="21"/>
  <c r="AH219" i="21"/>
  <c r="AI219" i="21"/>
  <c r="AJ219" i="21"/>
  <c r="AK219" i="21"/>
  <c r="AL219" i="21"/>
  <c r="AM219" i="21"/>
  <c r="AN219" i="21"/>
  <c r="AO219" i="21"/>
  <c r="AP219" i="21"/>
  <c r="AQ219" i="21"/>
  <c r="AR219" i="21"/>
  <c r="AS219" i="21"/>
  <c r="AT219" i="21"/>
  <c r="AU219" i="21"/>
  <c r="AV219" i="21"/>
  <c r="AW219" i="21"/>
  <c r="AX219" i="21"/>
  <c r="AY219" i="21"/>
  <c r="AZ219" i="21"/>
  <c r="BA219" i="21"/>
  <c r="B220" i="21"/>
  <c r="C220" i="21"/>
  <c r="D220" i="21"/>
  <c r="E220" i="21"/>
  <c r="F220" i="21"/>
  <c r="G220" i="21"/>
  <c r="H220" i="21"/>
  <c r="I220" i="21"/>
  <c r="J220" i="21"/>
  <c r="K220" i="21"/>
  <c r="L220" i="21"/>
  <c r="M220" i="21"/>
  <c r="N220" i="21"/>
  <c r="O220" i="21"/>
  <c r="P220" i="21"/>
  <c r="Q220" i="21"/>
  <c r="R220" i="21"/>
  <c r="S220" i="21"/>
  <c r="T220" i="21"/>
  <c r="U220" i="21"/>
  <c r="V220" i="21"/>
  <c r="W220" i="21"/>
  <c r="X220" i="21"/>
  <c r="Y220" i="21"/>
  <c r="Z220" i="21"/>
  <c r="AA220" i="21"/>
  <c r="AB220" i="21"/>
  <c r="AC220" i="21"/>
  <c r="AD220" i="21"/>
  <c r="AE220" i="21"/>
  <c r="AF220" i="21"/>
  <c r="AG220" i="21"/>
  <c r="AH220" i="21"/>
  <c r="AI220" i="21"/>
  <c r="AJ220" i="21"/>
  <c r="AK220" i="21"/>
  <c r="AL220" i="21"/>
  <c r="AM220" i="21"/>
  <c r="AN220" i="21"/>
  <c r="AO220" i="21"/>
  <c r="AP220" i="21"/>
  <c r="AQ220" i="21"/>
  <c r="AR220" i="21"/>
  <c r="AS220" i="21"/>
  <c r="AT220" i="21"/>
  <c r="AU220" i="21"/>
  <c r="AV220" i="21"/>
  <c r="AW220" i="21"/>
  <c r="AX220" i="21"/>
  <c r="AY220" i="21"/>
  <c r="AZ220" i="21"/>
  <c r="BA220" i="21"/>
  <c r="B221" i="21"/>
  <c r="C221" i="21"/>
  <c r="D221" i="21"/>
  <c r="E221" i="21"/>
  <c r="F221" i="21"/>
  <c r="G221" i="21"/>
  <c r="H221" i="21"/>
  <c r="I221" i="21"/>
  <c r="J221" i="21"/>
  <c r="K221" i="21"/>
  <c r="L221" i="21"/>
  <c r="M221" i="21"/>
  <c r="N221" i="21"/>
  <c r="O221" i="21"/>
  <c r="P221" i="21"/>
  <c r="Q221" i="21"/>
  <c r="R221" i="21"/>
  <c r="S221" i="21"/>
  <c r="T221" i="21"/>
  <c r="U221" i="21"/>
  <c r="V221" i="21"/>
  <c r="W221" i="21"/>
  <c r="X221" i="21"/>
  <c r="Y221" i="21"/>
  <c r="Z221" i="21"/>
  <c r="AA221" i="21"/>
  <c r="AB221" i="21"/>
  <c r="AC221" i="21"/>
  <c r="AD221" i="21"/>
  <c r="AE221" i="21"/>
  <c r="AF221" i="21"/>
  <c r="AG221" i="21"/>
  <c r="AH221" i="21"/>
  <c r="AI221" i="21"/>
  <c r="AJ221" i="21"/>
  <c r="AK221" i="21"/>
  <c r="AL221" i="21"/>
  <c r="AM221" i="21"/>
  <c r="AN221" i="21"/>
  <c r="AO221" i="21"/>
  <c r="AP221" i="21"/>
  <c r="AQ221" i="21"/>
  <c r="AR221" i="21"/>
  <c r="AS221" i="21"/>
  <c r="AT221" i="21"/>
  <c r="AU221" i="21"/>
  <c r="AV221" i="21"/>
  <c r="AW221" i="21"/>
  <c r="AX221" i="21"/>
  <c r="AY221" i="21"/>
  <c r="AZ221" i="21"/>
  <c r="BA221" i="21"/>
  <c r="B222" i="21"/>
  <c r="C222" i="21"/>
  <c r="D222" i="21"/>
  <c r="E222" i="21"/>
  <c r="F222" i="21"/>
  <c r="G222" i="21"/>
  <c r="H222" i="21"/>
  <c r="I222" i="21"/>
  <c r="J222" i="21"/>
  <c r="K222" i="21"/>
  <c r="L222" i="21"/>
  <c r="M222" i="21"/>
  <c r="N222" i="21"/>
  <c r="O222" i="21"/>
  <c r="P222" i="21"/>
  <c r="Q222" i="21"/>
  <c r="R222" i="21"/>
  <c r="S222" i="21"/>
  <c r="T222" i="21"/>
  <c r="U222" i="21"/>
  <c r="V222" i="21"/>
  <c r="W222" i="21"/>
  <c r="X222" i="21"/>
  <c r="Y222" i="21"/>
  <c r="Z222" i="21"/>
  <c r="AA222" i="21"/>
  <c r="AB222" i="21"/>
  <c r="AC222" i="21"/>
  <c r="AD222" i="21"/>
  <c r="AE222" i="21"/>
  <c r="AF222" i="21"/>
  <c r="AG222" i="21"/>
  <c r="AH222" i="21"/>
  <c r="AI222" i="21"/>
  <c r="AJ222" i="21"/>
  <c r="AK222" i="21"/>
  <c r="AL222" i="21"/>
  <c r="AM222" i="21"/>
  <c r="AN222" i="21"/>
  <c r="AO222" i="21"/>
  <c r="AP222" i="21"/>
  <c r="AQ222" i="21"/>
  <c r="AR222" i="21"/>
  <c r="AS222" i="21"/>
  <c r="AT222" i="21"/>
  <c r="AU222" i="21"/>
  <c r="AV222" i="21"/>
  <c r="AW222" i="21"/>
  <c r="AX222" i="21"/>
  <c r="AY222" i="21"/>
  <c r="AZ222" i="21"/>
  <c r="BA222" i="21"/>
  <c r="B223" i="21"/>
  <c r="C223" i="21"/>
  <c r="D223" i="21"/>
  <c r="E223" i="21"/>
  <c r="F223" i="21"/>
  <c r="G223" i="21"/>
  <c r="H223" i="21"/>
  <c r="I223" i="21"/>
  <c r="J223" i="21"/>
  <c r="K223" i="21"/>
  <c r="L223" i="21"/>
  <c r="M223" i="21"/>
  <c r="N223" i="21"/>
  <c r="O223" i="21"/>
  <c r="P223" i="21"/>
  <c r="Q223" i="21"/>
  <c r="R223" i="21"/>
  <c r="S223" i="21"/>
  <c r="T223" i="21"/>
  <c r="U223" i="21"/>
  <c r="V223" i="21"/>
  <c r="W223" i="21"/>
  <c r="X223" i="21"/>
  <c r="Y223" i="21"/>
  <c r="Z223" i="21"/>
  <c r="AA223" i="21"/>
  <c r="AB223" i="21"/>
  <c r="AC223" i="21"/>
  <c r="AD223" i="21"/>
  <c r="AE223" i="21"/>
  <c r="AF223" i="21"/>
  <c r="AG223" i="21"/>
  <c r="AH223" i="21"/>
  <c r="AI223" i="21"/>
  <c r="AJ223" i="21"/>
  <c r="AK223" i="21"/>
  <c r="AL223" i="21"/>
  <c r="AM223" i="21"/>
  <c r="AN223" i="21"/>
  <c r="AO223" i="21"/>
  <c r="AP223" i="21"/>
  <c r="AQ223" i="21"/>
  <c r="AR223" i="21"/>
  <c r="AS223" i="21"/>
  <c r="AT223" i="21"/>
  <c r="AU223" i="21"/>
  <c r="AV223" i="21"/>
  <c r="AW223" i="21"/>
  <c r="AX223" i="21"/>
  <c r="AY223" i="21"/>
  <c r="AZ223" i="21"/>
  <c r="BA223" i="21"/>
  <c r="B224" i="21"/>
  <c r="C224" i="21"/>
  <c r="D224" i="21"/>
  <c r="E224" i="21"/>
  <c r="F224" i="21"/>
  <c r="G224" i="21"/>
  <c r="H224" i="21"/>
  <c r="I224" i="21"/>
  <c r="J224" i="21"/>
  <c r="K224" i="21"/>
  <c r="L224" i="21"/>
  <c r="M224" i="21"/>
  <c r="N224" i="21"/>
  <c r="O224" i="21"/>
  <c r="P224" i="21"/>
  <c r="Q224" i="21"/>
  <c r="R224" i="21"/>
  <c r="S224" i="21"/>
  <c r="T224" i="21"/>
  <c r="U224" i="21"/>
  <c r="V224" i="21"/>
  <c r="W224" i="21"/>
  <c r="X224" i="21"/>
  <c r="Y224" i="21"/>
  <c r="Z224" i="21"/>
  <c r="AA224" i="21"/>
  <c r="AB224" i="21"/>
  <c r="AC224" i="21"/>
  <c r="AD224" i="21"/>
  <c r="AE224" i="21"/>
  <c r="AF224" i="21"/>
  <c r="AG224" i="21"/>
  <c r="AH224" i="21"/>
  <c r="AI224" i="21"/>
  <c r="AJ224" i="21"/>
  <c r="AK224" i="21"/>
  <c r="AL224" i="21"/>
  <c r="AM224" i="21"/>
  <c r="AN224" i="21"/>
  <c r="AO224" i="21"/>
  <c r="AP224" i="21"/>
  <c r="AQ224" i="21"/>
  <c r="AR224" i="21"/>
  <c r="AS224" i="21"/>
  <c r="AT224" i="21"/>
  <c r="AU224" i="21"/>
  <c r="AV224" i="21"/>
  <c r="AW224" i="21"/>
  <c r="AX224" i="21"/>
  <c r="AY224" i="21"/>
  <c r="AZ224" i="21"/>
  <c r="BA224" i="21"/>
  <c r="B225" i="21"/>
  <c r="C225" i="21"/>
  <c r="D225" i="21"/>
  <c r="E225" i="21"/>
  <c r="F225" i="21"/>
  <c r="G225" i="21"/>
  <c r="H225" i="21"/>
  <c r="I225" i="21"/>
  <c r="J225" i="21"/>
  <c r="K225" i="21"/>
  <c r="L225" i="21"/>
  <c r="M225" i="21"/>
  <c r="N225" i="21"/>
  <c r="O225" i="21"/>
  <c r="P225" i="21"/>
  <c r="Q225" i="21"/>
  <c r="R225" i="21"/>
  <c r="S225" i="21"/>
  <c r="T225" i="21"/>
  <c r="U225" i="21"/>
  <c r="V225" i="21"/>
  <c r="W225" i="21"/>
  <c r="X225" i="21"/>
  <c r="Y225" i="21"/>
  <c r="Z225" i="21"/>
  <c r="AA225" i="21"/>
  <c r="AB225" i="21"/>
  <c r="AC225" i="21"/>
  <c r="AD225" i="21"/>
  <c r="AE225" i="21"/>
  <c r="AF225" i="21"/>
  <c r="AG225" i="21"/>
  <c r="AH225" i="21"/>
  <c r="AI225" i="21"/>
  <c r="AJ225" i="21"/>
  <c r="AK225" i="21"/>
  <c r="AL225" i="21"/>
  <c r="AM225" i="21"/>
  <c r="AN225" i="21"/>
  <c r="AO225" i="21"/>
  <c r="AP225" i="21"/>
  <c r="AQ225" i="21"/>
  <c r="AR225" i="21"/>
  <c r="AS225" i="21"/>
  <c r="AT225" i="21"/>
  <c r="AU225" i="21"/>
  <c r="AV225" i="21"/>
  <c r="AW225" i="21"/>
  <c r="AX225" i="21"/>
  <c r="AY225" i="21"/>
  <c r="AZ225" i="21"/>
  <c r="BA225" i="21"/>
  <c r="B226" i="21"/>
  <c r="C226" i="21"/>
  <c r="D226" i="21"/>
  <c r="E226" i="21"/>
  <c r="F226" i="21"/>
  <c r="G226" i="21"/>
  <c r="H226" i="21"/>
  <c r="I226" i="21"/>
  <c r="J226" i="21"/>
  <c r="K226" i="21"/>
  <c r="L226" i="21"/>
  <c r="M226" i="21"/>
  <c r="N226" i="21"/>
  <c r="O226" i="21"/>
  <c r="P226" i="21"/>
  <c r="Q226" i="21"/>
  <c r="R226" i="21"/>
  <c r="S226" i="21"/>
  <c r="T226" i="21"/>
  <c r="U226" i="21"/>
  <c r="V226" i="21"/>
  <c r="W226" i="21"/>
  <c r="X226" i="21"/>
  <c r="Y226" i="21"/>
  <c r="Z226" i="21"/>
  <c r="AA226" i="21"/>
  <c r="AB226" i="21"/>
  <c r="AC226" i="21"/>
  <c r="AD226" i="21"/>
  <c r="AE226" i="21"/>
  <c r="AF226" i="21"/>
  <c r="AG226" i="21"/>
  <c r="AH226" i="21"/>
  <c r="AI226" i="21"/>
  <c r="AJ226" i="21"/>
  <c r="AK226" i="21"/>
  <c r="AL226" i="21"/>
  <c r="AM226" i="21"/>
  <c r="AN226" i="21"/>
  <c r="AO226" i="21"/>
  <c r="AP226" i="21"/>
  <c r="AQ226" i="21"/>
  <c r="AR226" i="21"/>
  <c r="AS226" i="21"/>
  <c r="AT226" i="21"/>
  <c r="AU226" i="21"/>
  <c r="AV226" i="21"/>
  <c r="AW226" i="21"/>
  <c r="AX226" i="21"/>
  <c r="AY226" i="21"/>
  <c r="AZ226" i="21"/>
  <c r="BA226" i="21"/>
  <c r="B227" i="21"/>
  <c r="C227" i="21"/>
  <c r="D227" i="21"/>
  <c r="E227" i="21"/>
  <c r="F227" i="21"/>
  <c r="G227" i="21"/>
  <c r="H227" i="21"/>
  <c r="I227" i="21"/>
  <c r="J227" i="21"/>
  <c r="K227" i="21"/>
  <c r="L227" i="21"/>
  <c r="M227" i="21"/>
  <c r="N227" i="21"/>
  <c r="O227" i="21"/>
  <c r="P227" i="21"/>
  <c r="Q227" i="21"/>
  <c r="R227" i="21"/>
  <c r="S227" i="21"/>
  <c r="T227" i="21"/>
  <c r="U227" i="21"/>
  <c r="V227" i="21"/>
  <c r="W227" i="21"/>
  <c r="X227" i="21"/>
  <c r="Y227" i="21"/>
  <c r="Z227" i="21"/>
  <c r="AA227" i="21"/>
  <c r="AB227" i="21"/>
  <c r="AC227" i="21"/>
  <c r="AD227" i="21"/>
  <c r="AE227" i="21"/>
  <c r="AF227" i="21"/>
  <c r="AG227" i="21"/>
  <c r="AH227" i="21"/>
  <c r="AI227" i="21"/>
  <c r="AJ227" i="21"/>
  <c r="AK227" i="21"/>
  <c r="AL227" i="21"/>
  <c r="AM227" i="21"/>
  <c r="AN227" i="21"/>
  <c r="AO227" i="21"/>
  <c r="AP227" i="21"/>
  <c r="AQ227" i="21"/>
  <c r="AR227" i="21"/>
  <c r="AS227" i="21"/>
  <c r="AT227" i="21"/>
  <c r="AU227" i="21"/>
  <c r="AV227" i="21"/>
  <c r="AW227" i="21"/>
  <c r="AX227" i="21"/>
  <c r="AY227" i="21"/>
  <c r="AZ227" i="21"/>
  <c r="BA227" i="21"/>
  <c r="B228" i="21"/>
  <c r="C228" i="21"/>
  <c r="D228" i="21"/>
  <c r="E228" i="21"/>
  <c r="F228" i="21"/>
  <c r="G228" i="21"/>
  <c r="H228" i="21"/>
  <c r="I228" i="21"/>
  <c r="J228" i="21"/>
  <c r="K228" i="21"/>
  <c r="L228" i="21"/>
  <c r="M228" i="21"/>
  <c r="N228" i="21"/>
  <c r="O228" i="21"/>
  <c r="P228" i="21"/>
  <c r="Q228" i="21"/>
  <c r="R228" i="21"/>
  <c r="S228" i="21"/>
  <c r="T228" i="21"/>
  <c r="U228" i="21"/>
  <c r="V228" i="21"/>
  <c r="W228" i="21"/>
  <c r="X228" i="21"/>
  <c r="Y228" i="21"/>
  <c r="Z228" i="21"/>
  <c r="AA228" i="21"/>
  <c r="AB228" i="21"/>
  <c r="AC228" i="21"/>
  <c r="AD228" i="21"/>
  <c r="AE228" i="21"/>
  <c r="AF228" i="21"/>
  <c r="AG228" i="21"/>
  <c r="AH228" i="21"/>
  <c r="AI228" i="21"/>
  <c r="AJ228" i="21"/>
  <c r="AK228" i="21"/>
  <c r="AL228" i="21"/>
  <c r="AM228" i="21"/>
  <c r="AN228" i="21"/>
  <c r="AO228" i="21"/>
  <c r="AP228" i="21"/>
  <c r="AQ228" i="21"/>
  <c r="AR228" i="21"/>
  <c r="AS228" i="21"/>
  <c r="AT228" i="21"/>
  <c r="AU228" i="21"/>
  <c r="AV228" i="21"/>
  <c r="AW228" i="21"/>
  <c r="AX228" i="21"/>
  <c r="AY228" i="21"/>
  <c r="AZ228" i="21"/>
  <c r="BA228" i="21"/>
  <c r="B229" i="21"/>
  <c r="C229" i="21"/>
  <c r="D229" i="21"/>
  <c r="E229" i="21"/>
  <c r="F229" i="21"/>
  <c r="G229" i="21"/>
  <c r="H229" i="21"/>
  <c r="I229" i="21"/>
  <c r="J229" i="21"/>
  <c r="K229" i="21"/>
  <c r="L229" i="21"/>
  <c r="M229" i="21"/>
  <c r="N229" i="21"/>
  <c r="O229" i="21"/>
  <c r="P229" i="21"/>
  <c r="Q229" i="21"/>
  <c r="R229" i="21"/>
  <c r="S229" i="21"/>
  <c r="T229" i="21"/>
  <c r="U229" i="21"/>
  <c r="V229" i="21"/>
  <c r="W229" i="21"/>
  <c r="X229" i="21"/>
  <c r="Y229" i="21"/>
  <c r="Z229" i="21"/>
  <c r="AA229" i="21"/>
  <c r="AB229" i="21"/>
  <c r="AC229" i="21"/>
  <c r="AD229" i="21"/>
  <c r="AE229" i="21"/>
  <c r="AF229" i="21"/>
  <c r="AG229" i="21"/>
  <c r="AH229" i="21"/>
  <c r="AI229" i="21"/>
  <c r="AJ229" i="21"/>
  <c r="AK229" i="21"/>
  <c r="AL229" i="21"/>
  <c r="AM229" i="21"/>
  <c r="AN229" i="21"/>
  <c r="AO229" i="21"/>
  <c r="AP229" i="21"/>
  <c r="AQ229" i="21"/>
  <c r="AR229" i="21"/>
  <c r="AS229" i="21"/>
  <c r="AT229" i="21"/>
  <c r="AU229" i="21"/>
  <c r="AV229" i="21"/>
  <c r="AW229" i="21"/>
  <c r="AX229" i="21"/>
  <c r="AY229" i="21"/>
  <c r="AZ229" i="21"/>
  <c r="BA229" i="21"/>
  <c r="B230" i="21"/>
  <c r="C230" i="21"/>
  <c r="D230" i="21"/>
  <c r="E230" i="21"/>
  <c r="F230" i="21"/>
  <c r="G230" i="21"/>
  <c r="H230" i="21"/>
  <c r="I230" i="21"/>
  <c r="J230" i="21"/>
  <c r="K230" i="21"/>
  <c r="L230" i="21"/>
  <c r="M230" i="21"/>
  <c r="N230" i="21"/>
  <c r="O230" i="21"/>
  <c r="P230" i="21"/>
  <c r="Q230" i="21"/>
  <c r="R230" i="21"/>
  <c r="S230" i="21"/>
  <c r="T230" i="21"/>
  <c r="U230" i="21"/>
  <c r="V230" i="21"/>
  <c r="W230" i="21"/>
  <c r="X230" i="21"/>
  <c r="Y230" i="21"/>
  <c r="Z230" i="21"/>
  <c r="AA230" i="21"/>
  <c r="AB230" i="21"/>
  <c r="AC230" i="21"/>
  <c r="AD230" i="21"/>
  <c r="AE230" i="21"/>
  <c r="AF230" i="21"/>
  <c r="AG230" i="21"/>
  <c r="AH230" i="21"/>
  <c r="AI230" i="21"/>
  <c r="AJ230" i="21"/>
  <c r="AK230" i="21"/>
  <c r="AL230" i="21"/>
  <c r="AM230" i="21"/>
  <c r="AN230" i="21"/>
  <c r="AO230" i="21"/>
  <c r="AP230" i="21"/>
  <c r="AQ230" i="21"/>
  <c r="AR230" i="21"/>
  <c r="AS230" i="21"/>
  <c r="AT230" i="21"/>
  <c r="AU230" i="21"/>
  <c r="AV230" i="21"/>
  <c r="AW230" i="21"/>
  <c r="AX230" i="21"/>
  <c r="AY230" i="21"/>
  <c r="AZ230" i="21"/>
  <c r="BA230" i="21"/>
  <c r="B231" i="21"/>
  <c r="C231" i="21"/>
  <c r="D231" i="21"/>
  <c r="E231" i="21"/>
  <c r="F231" i="21"/>
  <c r="G231" i="21"/>
  <c r="H231" i="21"/>
  <c r="I231" i="21"/>
  <c r="J231" i="21"/>
  <c r="K231" i="21"/>
  <c r="L231" i="21"/>
  <c r="M231" i="21"/>
  <c r="N231" i="21"/>
  <c r="O231" i="21"/>
  <c r="P231" i="21"/>
  <c r="Q231" i="21"/>
  <c r="R231" i="21"/>
  <c r="S231" i="21"/>
  <c r="T231" i="21"/>
  <c r="U231" i="21"/>
  <c r="V231" i="21"/>
  <c r="W231" i="21"/>
  <c r="X231" i="21"/>
  <c r="Y231" i="21"/>
  <c r="Z231" i="21"/>
  <c r="AA231" i="21"/>
  <c r="AB231" i="21"/>
  <c r="AC231" i="21"/>
  <c r="AD231" i="21"/>
  <c r="AE231" i="21"/>
  <c r="AF231" i="21"/>
  <c r="AG231" i="21"/>
  <c r="AH231" i="21"/>
  <c r="AI231" i="21"/>
  <c r="AJ231" i="21"/>
  <c r="AK231" i="21"/>
  <c r="AL231" i="21"/>
  <c r="AM231" i="21"/>
  <c r="AN231" i="21"/>
  <c r="AO231" i="21"/>
  <c r="AP231" i="21"/>
  <c r="AQ231" i="21"/>
  <c r="AR231" i="21"/>
  <c r="AS231" i="21"/>
  <c r="AT231" i="21"/>
  <c r="AU231" i="21"/>
  <c r="AV231" i="21"/>
  <c r="AW231" i="21"/>
  <c r="AX231" i="21"/>
  <c r="AY231" i="21"/>
  <c r="AZ231" i="21"/>
  <c r="BA231" i="21"/>
  <c r="B232" i="21"/>
  <c r="C232" i="21"/>
  <c r="D232" i="21"/>
  <c r="E232" i="21"/>
  <c r="F232" i="21"/>
  <c r="G232" i="21"/>
  <c r="H232" i="21"/>
  <c r="I232" i="21"/>
  <c r="J232" i="21"/>
  <c r="K232" i="21"/>
  <c r="L232" i="21"/>
  <c r="M232" i="21"/>
  <c r="N232" i="21"/>
  <c r="O232" i="21"/>
  <c r="P232" i="21"/>
  <c r="Q232" i="21"/>
  <c r="R232" i="21"/>
  <c r="S232" i="21"/>
  <c r="T232" i="21"/>
  <c r="U232" i="21"/>
  <c r="V232" i="21"/>
  <c r="W232" i="21"/>
  <c r="X232" i="21"/>
  <c r="Y232" i="21"/>
  <c r="Z232" i="21"/>
  <c r="AA232" i="21"/>
  <c r="AB232" i="21"/>
  <c r="AC232" i="21"/>
  <c r="AD232" i="21"/>
  <c r="AE232" i="21"/>
  <c r="AF232" i="21"/>
  <c r="AG232" i="21"/>
  <c r="AH232" i="21"/>
  <c r="AI232" i="21"/>
  <c r="AJ232" i="21"/>
  <c r="AK232" i="21"/>
  <c r="AL232" i="21"/>
  <c r="AM232" i="21"/>
  <c r="AN232" i="21"/>
  <c r="AO232" i="21"/>
  <c r="AP232" i="21"/>
  <c r="AQ232" i="21"/>
  <c r="AR232" i="21"/>
  <c r="AS232" i="21"/>
  <c r="AT232" i="21"/>
  <c r="AU232" i="21"/>
  <c r="AV232" i="21"/>
  <c r="AW232" i="21"/>
  <c r="AX232" i="21"/>
  <c r="AY232" i="21"/>
  <c r="AZ232" i="21"/>
  <c r="BA232" i="21"/>
  <c r="C181" i="21"/>
  <c r="D181" i="21"/>
  <c r="E181" i="21"/>
  <c r="F181" i="21"/>
  <c r="G181" i="21"/>
  <c r="H181" i="21"/>
  <c r="I181" i="21"/>
  <c r="J181" i="21"/>
  <c r="K181" i="21"/>
  <c r="L181" i="21"/>
  <c r="M181" i="21"/>
  <c r="N181" i="21"/>
  <c r="O181" i="21"/>
  <c r="P181" i="21"/>
  <c r="Q181" i="21"/>
  <c r="R181" i="21"/>
  <c r="S181" i="21"/>
  <c r="T181" i="21"/>
  <c r="U181" i="21"/>
  <c r="V181" i="21"/>
  <c r="W181" i="21"/>
  <c r="X181" i="21"/>
  <c r="Y181" i="21"/>
  <c r="Z181" i="21"/>
  <c r="AA181" i="21"/>
  <c r="AB181" i="21"/>
  <c r="AC181" i="21"/>
  <c r="AD181" i="21"/>
  <c r="AE181" i="21"/>
  <c r="AF181" i="21"/>
  <c r="AG181" i="21"/>
  <c r="AH181" i="21"/>
  <c r="AI181" i="21"/>
  <c r="AJ181" i="21"/>
  <c r="AK181" i="21"/>
  <c r="AL181" i="21"/>
  <c r="AM181" i="21"/>
  <c r="AN181" i="21"/>
  <c r="AO181" i="21"/>
  <c r="AP181" i="21"/>
  <c r="AQ181" i="21"/>
  <c r="AR181" i="21"/>
  <c r="AS181" i="21"/>
  <c r="AT181" i="21"/>
  <c r="AU181" i="21"/>
  <c r="AV181" i="21"/>
  <c r="AW181" i="21"/>
  <c r="AX181" i="21"/>
  <c r="AY181" i="21"/>
  <c r="AZ181" i="21"/>
  <c r="BA181" i="21"/>
  <c r="B181" i="21"/>
  <c r="AG40" i="21"/>
  <c r="AH40" i="21" s="1"/>
  <c r="BE38" i="21"/>
  <c r="BE39" i="21" s="1"/>
  <c r="F38" i="21"/>
  <c r="F39" i="21" s="1"/>
  <c r="G38" i="21"/>
  <c r="G39" i="21" s="1"/>
  <c r="H38" i="21"/>
  <c r="H39" i="21" s="1"/>
  <c r="I38" i="21"/>
  <c r="I39" i="21" s="1"/>
  <c r="J38" i="21"/>
  <c r="J39" i="21" s="1"/>
  <c r="K38" i="21"/>
  <c r="K39" i="21" s="1"/>
  <c r="L38" i="21"/>
  <c r="L39" i="21" s="1"/>
  <c r="M38" i="21"/>
  <c r="M39" i="21" s="1"/>
  <c r="N38" i="21"/>
  <c r="N39" i="21" s="1"/>
  <c r="O38" i="21"/>
  <c r="O39" i="21" s="1"/>
  <c r="P38" i="21"/>
  <c r="P39" i="21" s="1"/>
  <c r="Q38" i="21"/>
  <c r="Q39" i="21" s="1"/>
  <c r="R38" i="21"/>
  <c r="R39" i="21" s="1"/>
  <c r="S38" i="21"/>
  <c r="S39" i="21" s="1"/>
  <c r="T38" i="21"/>
  <c r="T39" i="21" s="1"/>
  <c r="U38" i="21"/>
  <c r="U39" i="21" s="1"/>
  <c r="V38" i="21"/>
  <c r="V39" i="21" s="1"/>
  <c r="W38" i="21"/>
  <c r="W39" i="21" s="1"/>
  <c r="X38" i="21"/>
  <c r="X39" i="21" s="1"/>
  <c r="Y38" i="21"/>
  <c r="Y39" i="21" s="1"/>
  <c r="Z38" i="21"/>
  <c r="Z39" i="21" s="1"/>
  <c r="AA38" i="21"/>
  <c r="AA39" i="21" s="1"/>
  <c r="AB38" i="21"/>
  <c r="AB39" i="21" s="1"/>
  <c r="AC38" i="21"/>
  <c r="AC39" i="21" s="1"/>
  <c r="AD38" i="21"/>
  <c r="AD39" i="21" s="1"/>
  <c r="AE38" i="21"/>
  <c r="AE39" i="21" s="1"/>
  <c r="AF38" i="21"/>
  <c r="AF39" i="21" s="1"/>
  <c r="AG38" i="21"/>
  <c r="AG39" i="21" s="1"/>
  <c r="AH38" i="21"/>
  <c r="AH39" i="21" s="1"/>
  <c r="AI38" i="21"/>
  <c r="AI39" i="21" s="1"/>
  <c r="AJ38" i="21"/>
  <c r="AJ39" i="21" s="1"/>
  <c r="AK38" i="21"/>
  <c r="AK39" i="21" s="1"/>
  <c r="AL38" i="21"/>
  <c r="AL39" i="21" s="1"/>
  <c r="AM38" i="21"/>
  <c r="AM39" i="21" s="1"/>
  <c r="AN38" i="21"/>
  <c r="AN39" i="21" s="1"/>
  <c r="AO38" i="21"/>
  <c r="AO39" i="21" s="1"/>
  <c r="AP38" i="21"/>
  <c r="AP39" i="21" s="1"/>
  <c r="AQ38" i="21"/>
  <c r="AQ39" i="21" s="1"/>
  <c r="AR38" i="21"/>
  <c r="AR39" i="21" s="1"/>
  <c r="AS38" i="21"/>
  <c r="AS39" i="21" s="1"/>
  <c r="AT38" i="21"/>
  <c r="AT39" i="21" s="1"/>
  <c r="AU38" i="21"/>
  <c r="AU39" i="21" s="1"/>
  <c r="AV38" i="21"/>
  <c r="AV39" i="21" s="1"/>
  <c r="AW38" i="21"/>
  <c r="AW39" i="21" s="1"/>
  <c r="AX38" i="21"/>
  <c r="AX39" i="21" s="1"/>
  <c r="AY38" i="21"/>
  <c r="AY39" i="21" s="1"/>
  <c r="AZ38" i="21"/>
  <c r="AZ39" i="21" s="1"/>
  <c r="BA38" i="21"/>
  <c r="BA39" i="21" s="1"/>
  <c r="BB38" i="21"/>
  <c r="BB39" i="21" s="1"/>
  <c r="BC38" i="21"/>
  <c r="BC39" i="21" s="1"/>
  <c r="BD38" i="21"/>
  <c r="BD39" i="21" s="1"/>
  <c r="E38" i="21"/>
  <c r="E39" i="21" s="1"/>
  <c r="R96" i="51"/>
  <c r="R95" i="51"/>
  <c r="R94" i="51"/>
  <c r="R93" i="51"/>
  <c r="R92" i="51"/>
  <c r="R91" i="51"/>
  <c r="R90" i="51"/>
  <c r="R89" i="51"/>
  <c r="R88" i="51"/>
  <c r="R87" i="51"/>
  <c r="R86" i="51"/>
  <c r="R85" i="51"/>
  <c r="R84" i="51"/>
  <c r="R83" i="51"/>
  <c r="R82" i="51"/>
  <c r="R81" i="51"/>
  <c r="R80" i="51"/>
  <c r="R79" i="51"/>
  <c r="R78" i="51"/>
  <c r="R77" i="51"/>
  <c r="R76" i="51"/>
  <c r="R75" i="51"/>
  <c r="R74" i="51"/>
  <c r="R73" i="51"/>
  <c r="R72" i="51"/>
  <c r="R71" i="51"/>
  <c r="R70" i="51"/>
  <c r="R69" i="51"/>
  <c r="R68" i="51"/>
  <c r="R67" i="51"/>
  <c r="R66" i="51"/>
  <c r="R65" i="51"/>
  <c r="R64" i="51"/>
  <c r="R63" i="51"/>
  <c r="R62" i="51"/>
  <c r="R61" i="51"/>
  <c r="R60" i="51"/>
  <c r="R59" i="51"/>
  <c r="R58" i="51"/>
  <c r="R57" i="51"/>
  <c r="R56" i="51"/>
  <c r="R55" i="51"/>
  <c r="R54" i="51"/>
  <c r="R53" i="51"/>
  <c r="R52" i="51"/>
  <c r="R51" i="51"/>
  <c r="R50" i="51"/>
  <c r="R49" i="51"/>
  <c r="R48" i="51"/>
  <c r="R47" i="51"/>
  <c r="R46" i="51"/>
  <c r="R45" i="51"/>
  <c r="R44" i="51"/>
  <c r="R43" i="51"/>
  <c r="R42" i="51"/>
  <c r="R41" i="51"/>
  <c r="R40" i="51"/>
  <c r="R39" i="51"/>
  <c r="R38" i="51"/>
  <c r="R37" i="51"/>
  <c r="R36" i="51"/>
  <c r="R35" i="51"/>
  <c r="R34" i="51"/>
  <c r="R33" i="51"/>
  <c r="R32" i="51"/>
  <c r="R31" i="51"/>
  <c r="R30" i="51"/>
  <c r="R29" i="51"/>
  <c r="R28" i="51"/>
  <c r="R27" i="51"/>
  <c r="R26" i="51"/>
  <c r="R25" i="51"/>
  <c r="R24" i="51"/>
  <c r="R23" i="51"/>
  <c r="R22" i="51"/>
  <c r="R21" i="51"/>
  <c r="R20" i="51"/>
  <c r="R19" i="51"/>
  <c r="R18" i="51"/>
  <c r="R17" i="51"/>
  <c r="D17" i="51"/>
  <c r="R16" i="51"/>
  <c r="D16" i="51"/>
  <c r="R15" i="51"/>
  <c r="D15" i="51"/>
  <c r="R14" i="51"/>
  <c r="D14" i="51"/>
  <c r="R13" i="51"/>
  <c r="D13" i="51"/>
  <c r="B13" i="51"/>
  <c r="B14" i="51" s="1"/>
  <c r="B15" i="51" s="1"/>
  <c r="B16" i="51" s="1"/>
  <c r="B17" i="51" s="1"/>
  <c r="B18" i="51" s="1"/>
  <c r="R12" i="51"/>
  <c r="D12" i="51"/>
  <c r="R11" i="51"/>
  <c r="D11" i="51"/>
  <c r="R10" i="51"/>
  <c r="D10" i="51"/>
  <c r="R9" i="51"/>
  <c r="D9" i="51"/>
  <c r="R8" i="51"/>
  <c r="D8" i="51"/>
  <c r="B8" i="51"/>
  <c r="B9" i="51" s="1"/>
  <c r="B10" i="51" s="1"/>
  <c r="B11" i="51" s="1"/>
  <c r="B12" i="51" s="1"/>
  <c r="R7" i="51"/>
  <c r="D7" i="51"/>
  <c r="B7" i="51"/>
  <c r="R6" i="51"/>
  <c r="D6" i="51"/>
  <c r="C33" i="21"/>
  <c r="D33" i="21"/>
  <c r="E33" i="21"/>
  <c r="F33" i="21"/>
  <c r="G33" i="21"/>
  <c r="B23" i="21" s="1"/>
  <c r="H33" i="21"/>
  <c r="B22" i="21" s="1"/>
  <c r="I33" i="21"/>
  <c r="J33" i="21"/>
  <c r="K33" i="21"/>
  <c r="L33" i="21"/>
  <c r="F41" i="21" s="1"/>
  <c r="M33" i="21"/>
  <c r="N33" i="21"/>
  <c r="O33" i="21"/>
  <c r="P33" i="21"/>
  <c r="Q33" i="21"/>
  <c r="H236" i="30" l="1"/>
  <c r="H235" i="30"/>
  <c r="H234" i="30"/>
  <c r="H239" i="30"/>
  <c r="H238" i="30"/>
  <c r="H237" i="30"/>
  <c r="B20" i="21"/>
  <c r="C114" i="21"/>
  <c r="C122" i="21"/>
  <c r="C130" i="21"/>
  <c r="C138" i="21"/>
  <c r="C146" i="21"/>
  <c r="C154" i="21"/>
  <c r="C162" i="21"/>
  <c r="C170" i="21"/>
  <c r="C121" i="21"/>
  <c r="C115" i="21"/>
  <c r="C123" i="21"/>
  <c r="C131" i="21"/>
  <c r="C139" i="21"/>
  <c r="C147" i="21"/>
  <c r="C155" i="21"/>
  <c r="C163" i="21"/>
  <c r="C171" i="21"/>
  <c r="C108" i="21"/>
  <c r="C116" i="21"/>
  <c r="C124" i="21"/>
  <c r="C132" i="21"/>
  <c r="C140" i="21"/>
  <c r="C148" i="21"/>
  <c r="C156" i="21"/>
  <c r="C164" i="21"/>
  <c r="C172" i="21"/>
  <c r="C153" i="21"/>
  <c r="C109" i="21"/>
  <c r="C117" i="21"/>
  <c r="C125" i="21"/>
  <c r="C133" i="21"/>
  <c r="C141" i="21"/>
  <c r="C149" i="21"/>
  <c r="C157" i="21"/>
  <c r="C165" i="21"/>
  <c r="C173" i="21"/>
  <c r="C129" i="21"/>
  <c r="C110" i="21"/>
  <c r="C118" i="21"/>
  <c r="C126" i="21"/>
  <c r="C134" i="21"/>
  <c r="C142" i="21"/>
  <c r="C150" i="21"/>
  <c r="C158" i="21"/>
  <c r="C166" i="21"/>
  <c r="C174" i="21"/>
  <c r="C145" i="21"/>
  <c r="C111" i="21"/>
  <c r="C119" i="21"/>
  <c r="C127" i="21"/>
  <c r="C135" i="21"/>
  <c r="C143" i="21"/>
  <c r="C151" i="21"/>
  <c r="C159" i="21"/>
  <c r="C167" i="21"/>
  <c r="C175" i="21"/>
  <c r="C113" i="21"/>
  <c r="C161" i="21"/>
  <c r="C169" i="21"/>
  <c r="C112" i="21"/>
  <c r="C120" i="21"/>
  <c r="C128" i="21"/>
  <c r="C136" i="21"/>
  <c r="C144" i="21"/>
  <c r="C152" i="21"/>
  <c r="C160" i="21"/>
  <c r="C168" i="21"/>
  <c r="C107" i="21"/>
  <c r="C137" i="21"/>
  <c r="BA41" i="23"/>
  <c r="BA103" i="23" s="1"/>
  <c r="BB52" i="30"/>
  <c r="M41" i="23"/>
  <c r="M103" i="23" s="1"/>
  <c r="N52" i="30"/>
  <c r="AZ52" i="30"/>
  <c r="AY41" i="23"/>
  <c r="AY103" i="23" s="1"/>
  <c r="AR52" i="30"/>
  <c r="AQ41" i="23"/>
  <c r="AQ103" i="23" s="1"/>
  <c r="AJ52" i="30"/>
  <c r="AI41" i="23"/>
  <c r="AI103" i="23" s="1"/>
  <c r="AB52" i="30"/>
  <c r="AA41" i="23"/>
  <c r="AA103" i="23" s="1"/>
  <c r="T52" i="30"/>
  <c r="S41" i="23"/>
  <c r="S103" i="23" s="1"/>
  <c r="L52" i="30"/>
  <c r="K41" i="23"/>
  <c r="K103" i="23" s="1"/>
  <c r="BB221" i="30" a="1"/>
  <c r="BB221" i="30" s="1"/>
  <c r="AT221" i="30" a="1"/>
  <c r="AT221" i="30" s="1"/>
  <c r="AL221" i="30" a="1"/>
  <c r="AL221" i="30" s="1"/>
  <c r="AD221" i="30" a="1"/>
  <c r="AD221" i="30" s="1"/>
  <c r="V221" i="30" a="1"/>
  <c r="V221" i="30" s="1"/>
  <c r="N221" i="30" a="1"/>
  <c r="N221" i="30" s="1"/>
  <c r="BF220" i="30" a="1"/>
  <c r="BF220" i="30" s="1"/>
  <c r="AX220" i="30" a="1"/>
  <c r="AX220" i="30" s="1"/>
  <c r="AP220" i="30" a="1"/>
  <c r="AP220" i="30" s="1"/>
  <c r="AH220" i="30" a="1"/>
  <c r="AH220" i="30" s="1"/>
  <c r="Z220" i="30" a="1"/>
  <c r="Z220" i="30" s="1"/>
  <c r="R220" i="30" a="1"/>
  <c r="R220" i="30" s="1"/>
  <c r="J220" i="30" a="1"/>
  <c r="J220" i="30" s="1"/>
  <c r="BB219" i="30" a="1"/>
  <c r="BB219" i="30" s="1"/>
  <c r="AT219" i="30" a="1"/>
  <c r="AT219" i="30" s="1"/>
  <c r="AL219" i="30" a="1"/>
  <c r="AL219" i="30" s="1"/>
  <c r="AD219" i="30" a="1"/>
  <c r="AD219" i="30" s="1"/>
  <c r="V219" i="30" a="1"/>
  <c r="V219" i="30" s="1"/>
  <c r="N219" i="30" a="1"/>
  <c r="N219" i="30" s="1"/>
  <c r="BF218" i="30" a="1"/>
  <c r="BF218" i="30" s="1"/>
  <c r="AX218" i="30" a="1"/>
  <c r="AX218" i="30" s="1"/>
  <c r="AP218" i="30" a="1"/>
  <c r="AP218" i="30" s="1"/>
  <c r="AH218" i="30" a="1"/>
  <c r="AH218" i="30" s="1"/>
  <c r="Z218" i="30" a="1"/>
  <c r="Z218" i="30" s="1"/>
  <c r="R218" i="30" a="1"/>
  <c r="R218" i="30" s="1"/>
  <c r="J218" i="30" a="1"/>
  <c r="J218" i="30" s="1"/>
  <c r="BB217" i="30" a="1"/>
  <c r="BB217" i="30" s="1"/>
  <c r="AT217" i="30" a="1"/>
  <c r="AT217" i="30" s="1"/>
  <c r="AL217" i="30" a="1"/>
  <c r="AL217" i="30" s="1"/>
  <c r="AD217" i="30" a="1"/>
  <c r="AD217" i="30" s="1"/>
  <c r="V217" i="30" a="1"/>
  <c r="V217" i="30" s="1"/>
  <c r="N217" i="30" a="1"/>
  <c r="N217" i="30" s="1"/>
  <c r="B25" i="21"/>
  <c r="B24" i="21"/>
  <c r="U41" i="23"/>
  <c r="U103" i="23" s="1"/>
  <c r="V52" i="30"/>
  <c r="AY52" i="30"/>
  <c r="AX41" i="23"/>
  <c r="AX103" i="23" s="1"/>
  <c r="AQ52" i="30"/>
  <c r="AP41" i="23"/>
  <c r="AP103" i="23" s="1"/>
  <c r="AI52" i="30"/>
  <c r="AH41" i="23"/>
  <c r="AH103" i="23" s="1"/>
  <c r="AA52" i="30"/>
  <c r="Z41" i="23"/>
  <c r="Z103" i="23" s="1"/>
  <c r="S52" i="30"/>
  <c r="R41" i="23"/>
  <c r="R103" i="23" s="1"/>
  <c r="K52" i="30"/>
  <c r="J41" i="23"/>
  <c r="J103" i="23" s="1"/>
  <c r="BA221" i="30" a="1"/>
  <c r="BA221" i="30" s="1"/>
  <c r="AS221" i="30" a="1"/>
  <c r="AS221" i="30" s="1"/>
  <c r="AK221" i="30" a="1"/>
  <c r="AK221" i="30" s="1"/>
  <c r="AC221" i="30" a="1"/>
  <c r="AC221" i="30" s="1"/>
  <c r="U221" i="30" a="1"/>
  <c r="U221" i="30" s="1"/>
  <c r="M221" i="30" a="1"/>
  <c r="M221" i="30" s="1"/>
  <c r="BE220" i="30" a="1"/>
  <c r="BE220" i="30" s="1"/>
  <c r="AW220" i="30" a="1"/>
  <c r="AW220" i="30" s="1"/>
  <c r="AO220" i="30" a="1"/>
  <c r="AO220" i="30" s="1"/>
  <c r="AG220" i="30" a="1"/>
  <c r="AG220" i="30" s="1"/>
  <c r="Y220" i="30" a="1"/>
  <c r="Y220" i="30" s="1"/>
  <c r="Q220" i="30" a="1"/>
  <c r="Q220" i="30" s="1"/>
  <c r="I220" i="30" a="1"/>
  <c r="I220" i="30" s="1"/>
  <c r="BA219" i="30" a="1"/>
  <c r="BA219" i="30" s="1"/>
  <c r="AS219" i="30" a="1"/>
  <c r="AS219" i="30" s="1"/>
  <c r="AK219" i="30" a="1"/>
  <c r="AK219" i="30" s="1"/>
  <c r="AC219" i="30" a="1"/>
  <c r="AC219" i="30" s="1"/>
  <c r="U219" i="30" a="1"/>
  <c r="U219" i="30" s="1"/>
  <c r="M219" i="30" a="1"/>
  <c r="M219" i="30" s="1"/>
  <c r="BE218" i="30" a="1"/>
  <c r="BE218" i="30" s="1"/>
  <c r="AW218" i="30" a="1"/>
  <c r="AW218" i="30" s="1"/>
  <c r="AO218" i="30" a="1"/>
  <c r="AO218" i="30" s="1"/>
  <c r="AG218" i="30" a="1"/>
  <c r="AG218" i="30" s="1"/>
  <c r="Y218" i="30" a="1"/>
  <c r="Y218" i="30" s="1"/>
  <c r="Q218" i="30" a="1"/>
  <c r="Q218" i="30" s="1"/>
  <c r="I218" i="30" a="1"/>
  <c r="I218" i="30" s="1"/>
  <c r="BA217" i="30" a="1"/>
  <c r="BA217" i="30" s="1"/>
  <c r="AS217" i="30" a="1"/>
  <c r="AS217" i="30" s="1"/>
  <c r="AK217" i="30" a="1"/>
  <c r="AK217" i="30" s="1"/>
  <c r="AC217" i="30" a="1"/>
  <c r="AC217" i="30" s="1"/>
  <c r="U217" i="30" a="1"/>
  <c r="U217" i="30" s="1"/>
  <c r="M217" i="30" a="1"/>
  <c r="M217" i="30" s="1"/>
  <c r="BE41" i="23"/>
  <c r="BE103" i="23" s="1"/>
  <c r="BF52" i="30"/>
  <c r="AX52" i="30"/>
  <c r="AW41" i="23"/>
  <c r="AW103" i="23" s="1"/>
  <c r="AO41" i="23"/>
  <c r="AO103" i="23" s="1"/>
  <c r="AP52" i="30"/>
  <c r="AH52" i="30"/>
  <c r="AG41" i="23"/>
  <c r="AG103" i="23" s="1"/>
  <c r="Z52" i="30"/>
  <c r="Y41" i="23"/>
  <c r="Y103" i="23" s="1"/>
  <c r="R52" i="30"/>
  <c r="Q41" i="23"/>
  <c r="Q103" i="23" s="1"/>
  <c r="I41" i="23"/>
  <c r="I103" i="23" s="1"/>
  <c r="J52" i="30"/>
  <c r="AZ221" i="30" a="1"/>
  <c r="AZ221" i="30" s="1"/>
  <c r="AR221" i="30" a="1"/>
  <c r="AR221" i="30" s="1"/>
  <c r="AJ221" i="30" a="1"/>
  <c r="AJ221" i="30" s="1"/>
  <c r="AB221" i="30" a="1"/>
  <c r="AB221" i="30" s="1"/>
  <c r="T221" i="30" a="1"/>
  <c r="T221" i="30" s="1"/>
  <c r="L221" i="30" a="1"/>
  <c r="L221" i="30" s="1"/>
  <c r="BD220" i="30" a="1"/>
  <c r="BD220" i="30" s="1"/>
  <c r="AV220" i="30" a="1"/>
  <c r="AV220" i="30" s="1"/>
  <c r="AN220" i="30" a="1"/>
  <c r="AN220" i="30" s="1"/>
  <c r="AF220" i="30" a="1"/>
  <c r="AF220" i="30" s="1"/>
  <c r="X220" i="30" a="1"/>
  <c r="X220" i="30" s="1"/>
  <c r="P220" i="30" a="1"/>
  <c r="P220" i="30" s="1"/>
  <c r="H220" i="30" a="1"/>
  <c r="H220" i="30" s="1"/>
  <c r="AZ219" i="30" a="1"/>
  <c r="AZ219" i="30" s="1"/>
  <c r="AR219" i="30" a="1"/>
  <c r="AR219" i="30" s="1"/>
  <c r="AJ219" i="30" a="1"/>
  <c r="AJ219" i="30" s="1"/>
  <c r="AB219" i="30" a="1"/>
  <c r="AB219" i="30" s="1"/>
  <c r="T219" i="30" a="1"/>
  <c r="T219" i="30" s="1"/>
  <c r="L219" i="30" a="1"/>
  <c r="L219" i="30" s="1"/>
  <c r="BD218" i="30" a="1"/>
  <c r="BD218" i="30" s="1"/>
  <c r="AV218" i="30" a="1"/>
  <c r="AV218" i="30" s="1"/>
  <c r="AN218" i="30" a="1"/>
  <c r="AN218" i="30" s="1"/>
  <c r="AF218" i="30" a="1"/>
  <c r="AF218" i="30" s="1"/>
  <c r="X218" i="30" a="1"/>
  <c r="X218" i="30" s="1"/>
  <c r="P218" i="30" a="1"/>
  <c r="P218" i="30" s="1"/>
  <c r="H218" i="30" a="1"/>
  <c r="H218" i="30" s="1"/>
  <c r="AZ217" i="30" a="1"/>
  <c r="AZ217" i="30" s="1"/>
  <c r="AR217" i="30" a="1"/>
  <c r="AR217" i="30" s="1"/>
  <c r="AJ217" i="30" a="1"/>
  <c r="AJ217" i="30" s="1"/>
  <c r="AB217" i="30" a="1"/>
  <c r="AB217" i="30" s="1"/>
  <c r="T217" i="30" a="1"/>
  <c r="T217" i="30" s="1"/>
  <c r="L217" i="30" a="1"/>
  <c r="L217" i="30" s="1"/>
  <c r="AK41" i="23"/>
  <c r="AK103" i="23" s="1"/>
  <c r="AL52" i="30"/>
  <c r="BE52" i="30"/>
  <c r="BD41" i="23"/>
  <c r="BD103" i="23" s="1"/>
  <c r="AW52" i="30"/>
  <c r="AV41" i="23"/>
  <c r="AV103" i="23" s="1"/>
  <c r="AO52" i="30"/>
  <c r="AN41" i="23"/>
  <c r="AN103" i="23" s="1"/>
  <c r="AG52" i="30"/>
  <c r="AF41" i="23"/>
  <c r="AF103" i="23" s="1"/>
  <c r="Y52" i="30"/>
  <c r="X41" i="23"/>
  <c r="X103" i="23" s="1"/>
  <c r="Q52" i="30"/>
  <c r="P41" i="23"/>
  <c r="P103" i="23" s="1"/>
  <c r="I52" i="30"/>
  <c r="H41" i="23"/>
  <c r="H103" i="23" s="1"/>
  <c r="BG221" i="30" a="1"/>
  <c r="BG221" i="30" s="1"/>
  <c r="AY221" i="30" a="1"/>
  <c r="AY221" i="30" s="1"/>
  <c r="AQ221" i="30" a="1"/>
  <c r="AQ221" i="30" s="1"/>
  <c r="AI221" i="30" a="1"/>
  <c r="AI221" i="30" s="1"/>
  <c r="AA221" i="30" a="1"/>
  <c r="AA221" i="30" s="1"/>
  <c r="S221" i="30" a="1"/>
  <c r="S221" i="30" s="1"/>
  <c r="K221" i="30" a="1"/>
  <c r="K221" i="30" s="1"/>
  <c r="BC220" i="30" a="1"/>
  <c r="BC220" i="30" s="1"/>
  <c r="AU220" i="30" a="1"/>
  <c r="AU220" i="30" s="1"/>
  <c r="AM220" i="30" a="1"/>
  <c r="AM220" i="30" s="1"/>
  <c r="AE220" i="30" a="1"/>
  <c r="AE220" i="30" s="1"/>
  <c r="W220" i="30" a="1"/>
  <c r="W220" i="30" s="1"/>
  <c r="O220" i="30" a="1"/>
  <c r="O220" i="30" s="1"/>
  <c r="BG219" i="30" a="1"/>
  <c r="BG219" i="30" s="1"/>
  <c r="AY219" i="30" a="1"/>
  <c r="AY219" i="30" s="1"/>
  <c r="AQ219" i="30" a="1"/>
  <c r="AQ219" i="30" s="1"/>
  <c r="AI219" i="30" a="1"/>
  <c r="AI219" i="30" s="1"/>
  <c r="AA219" i="30" a="1"/>
  <c r="AA219" i="30" s="1"/>
  <c r="S219" i="30" a="1"/>
  <c r="S219" i="30" s="1"/>
  <c r="K219" i="30" a="1"/>
  <c r="K219" i="30" s="1"/>
  <c r="BC218" i="30" a="1"/>
  <c r="BC218" i="30" s="1"/>
  <c r="AU218" i="30" a="1"/>
  <c r="AU218" i="30" s="1"/>
  <c r="AM218" i="30" a="1"/>
  <c r="AM218" i="30" s="1"/>
  <c r="AE218" i="30" a="1"/>
  <c r="AE218" i="30" s="1"/>
  <c r="W218" i="30" a="1"/>
  <c r="W218" i="30" s="1"/>
  <c r="O218" i="30" a="1"/>
  <c r="O218" i="30" s="1"/>
  <c r="BG217" i="30" a="1"/>
  <c r="BG217" i="30" s="1"/>
  <c r="AY217" i="30" a="1"/>
  <c r="AY217" i="30" s="1"/>
  <c r="AQ217" i="30" a="1"/>
  <c r="AQ217" i="30" s="1"/>
  <c r="AI217" i="30" a="1"/>
  <c r="AI217" i="30" s="1"/>
  <c r="AA217" i="30" a="1"/>
  <c r="AA217" i="30" s="1"/>
  <c r="S217" i="30" a="1"/>
  <c r="S217" i="30" s="1"/>
  <c r="K217" i="30" a="1"/>
  <c r="K217" i="30" s="1"/>
  <c r="AC41" i="23"/>
  <c r="AC103" i="23" s="1"/>
  <c r="AD52" i="30"/>
  <c r="BC41" i="23"/>
  <c r="BC103" i="23" s="1"/>
  <c r="BD52" i="30"/>
  <c r="AV52" i="30"/>
  <c r="AU41" i="23"/>
  <c r="AU103" i="23" s="1"/>
  <c r="AN52" i="30"/>
  <c r="AM41" i="23"/>
  <c r="AM103" i="23" s="1"/>
  <c r="AF52" i="30"/>
  <c r="AE41" i="23"/>
  <c r="AE103" i="23" s="1"/>
  <c r="X52" i="30"/>
  <c r="W41" i="23"/>
  <c r="W103" i="23" s="1"/>
  <c r="P52" i="30"/>
  <c r="O41" i="23"/>
  <c r="O103" i="23" s="1"/>
  <c r="H52" i="30"/>
  <c r="H233" i="30" s="1"/>
  <c r="G41" i="23"/>
  <c r="G103" i="23" s="1"/>
  <c r="BF221" i="30" a="1"/>
  <c r="BF221" i="30" s="1"/>
  <c r="AX221" i="30" a="1"/>
  <c r="AX221" i="30" s="1"/>
  <c r="AP221" i="30" a="1"/>
  <c r="AP221" i="30" s="1"/>
  <c r="AH221" i="30" a="1"/>
  <c r="AH221" i="30" s="1"/>
  <c r="Z221" i="30" a="1"/>
  <c r="Z221" i="30" s="1"/>
  <c r="R221" i="30" a="1"/>
  <c r="R221" i="30" s="1"/>
  <c r="J221" i="30" a="1"/>
  <c r="J221" i="30" s="1"/>
  <c r="BB220" i="30" a="1"/>
  <c r="BB220" i="30" s="1"/>
  <c r="AT220" i="30" a="1"/>
  <c r="AT220" i="30" s="1"/>
  <c r="AL220" i="30" a="1"/>
  <c r="AL220" i="30" s="1"/>
  <c r="AD220" i="30" a="1"/>
  <c r="AD220" i="30" s="1"/>
  <c r="V220" i="30" a="1"/>
  <c r="V220" i="30" s="1"/>
  <c r="N220" i="30" a="1"/>
  <c r="N220" i="30" s="1"/>
  <c r="BF219" i="30" a="1"/>
  <c r="BF219" i="30" s="1"/>
  <c r="AX219" i="30" a="1"/>
  <c r="AX219" i="30" s="1"/>
  <c r="AP219" i="30" a="1"/>
  <c r="AP219" i="30" s="1"/>
  <c r="AH219" i="30" a="1"/>
  <c r="AH219" i="30" s="1"/>
  <c r="Z219" i="30" a="1"/>
  <c r="Z219" i="30" s="1"/>
  <c r="R219" i="30" a="1"/>
  <c r="R219" i="30" s="1"/>
  <c r="J219" i="30" a="1"/>
  <c r="J219" i="30" s="1"/>
  <c r="BB218" i="30" a="1"/>
  <c r="BB218" i="30" s="1"/>
  <c r="AT218" i="30" a="1"/>
  <c r="AT218" i="30" s="1"/>
  <c r="AL218" i="30" a="1"/>
  <c r="AL218" i="30" s="1"/>
  <c r="AD218" i="30" a="1"/>
  <c r="AD218" i="30" s="1"/>
  <c r="V218" i="30" a="1"/>
  <c r="V218" i="30" s="1"/>
  <c r="N218" i="30" a="1"/>
  <c r="N218" i="30" s="1"/>
  <c r="BF217" i="30" a="1"/>
  <c r="BF217" i="30" s="1"/>
  <c r="AX217" i="30" a="1"/>
  <c r="AX217" i="30" s="1"/>
  <c r="AP217" i="30" a="1"/>
  <c r="AP217" i="30" s="1"/>
  <c r="AH217" i="30" a="1"/>
  <c r="AH217" i="30" s="1"/>
  <c r="Z217" i="30" a="1"/>
  <c r="Z217" i="30" s="1"/>
  <c r="R217" i="30" a="1"/>
  <c r="R217" i="30" s="1"/>
  <c r="J217" i="30" a="1"/>
  <c r="J217" i="30" s="1"/>
  <c r="AS41" i="23"/>
  <c r="AS103" i="23" s="1"/>
  <c r="AT52" i="30"/>
  <c r="BC52" i="30"/>
  <c r="BB41" i="23"/>
  <c r="BB103" i="23" s="1"/>
  <c r="AU52" i="30"/>
  <c r="AT41" i="23"/>
  <c r="AT103" i="23" s="1"/>
  <c r="AM52" i="30"/>
  <c r="AL41" i="23"/>
  <c r="AL103" i="23" s="1"/>
  <c r="AE52" i="30"/>
  <c r="AD41" i="23"/>
  <c r="AD103" i="23" s="1"/>
  <c r="W52" i="30"/>
  <c r="V41" i="23"/>
  <c r="V103" i="23" s="1"/>
  <c r="O52" i="30"/>
  <c r="N41" i="23"/>
  <c r="N103" i="23" s="1"/>
  <c r="BG52" i="30"/>
  <c r="BF41" i="23"/>
  <c r="BF103" i="23" s="1"/>
  <c r="BE221" i="30" a="1"/>
  <c r="BE221" i="30" s="1"/>
  <c r="AW221" i="30" a="1"/>
  <c r="AW221" i="30" s="1"/>
  <c r="AO221" i="30" a="1"/>
  <c r="AO221" i="30" s="1"/>
  <c r="AG221" i="30" a="1"/>
  <c r="AG221" i="30" s="1"/>
  <c r="Y221" i="30" a="1"/>
  <c r="Y221" i="30" s="1"/>
  <c r="Q221" i="30" a="1"/>
  <c r="Q221" i="30" s="1"/>
  <c r="I221" i="30" a="1"/>
  <c r="I221" i="30" s="1"/>
  <c r="BA220" i="30" a="1"/>
  <c r="BA220" i="30" s="1"/>
  <c r="AS220" i="30" a="1"/>
  <c r="AS220" i="30" s="1"/>
  <c r="AK220" i="30" a="1"/>
  <c r="AK220" i="30" s="1"/>
  <c r="AC220" i="30" a="1"/>
  <c r="AC220" i="30" s="1"/>
  <c r="U220" i="30" a="1"/>
  <c r="U220" i="30" s="1"/>
  <c r="M220" i="30" a="1"/>
  <c r="M220" i="30" s="1"/>
  <c r="BE219" i="30" a="1"/>
  <c r="BE219" i="30" s="1"/>
  <c r="AW219" i="30" a="1"/>
  <c r="AW219" i="30" s="1"/>
  <c r="AO219" i="30" a="1"/>
  <c r="AO219" i="30" s="1"/>
  <c r="AG219" i="30" a="1"/>
  <c r="AG219" i="30" s="1"/>
  <c r="Y219" i="30" a="1"/>
  <c r="Y219" i="30" s="1"/>
  <c r="Q219" i="30" a="1"/>
  <c r="Q219" i="30" s="1"/>
  <c r="I219" i="30" a="1"/>
  <c r="I219" i="30" s="1"/>
  <c r="BA218" i="30" a="1"/>
  <c r="BA218" i="30" s="1"/>
  <c r="AS218" i="30" a="1"/>
  <c r="AS218" i="30" s="1"/>
  <c r="AK218" i="30" a="1"/>
  <c r="AK218" i="30" s="1"/>
  <c r="AC218" i="30" a="1"/>
  <c r="AC218" i="30" s="1"/>
  <c r="U218" i="30" a="1"/>
  <c r="U218" i="30" s="1"/>
  <c r="M218" i="30" a="1"/>
  <c r="M218" i="30" s="1"/>
  <c r="BE217" i="30" a="1"/>
  <c r="BE217" i="30" s="1"/>
  <c r="AW217" i="30" a="1"/>
  <c r="AW217" i="30" s="1"/>
  <c r="AO217" i="30" a="1"/>
  <c r="AO217" i="30" s="1"/>
  <c r="AG217" i="30" a="1"/>
  <c r="AG217" i="30" s="1"/>
  <c r="Y217" i="30" a="1"/>
  <c r="Y217" i="30" s="1"/>
  <c r="Q217" i="30" a="1"/>
  <c r="Q217" i="30" s="1"/>
  <c r="I217" i="30" a="1"/>
  <c r="I217" i="30" s="1"/>
  <c r="BD221" i="30" a="1"/>
  <c r="BD221" i="30" s="1"/>
  <c r="AV221" i="30" a="1"/>
  <c r="AV221" i="30" s="1"/>
  <c r="AN221" i="30" a="1"/>
  <c r="AN221" i="30" s="1"/>
  <c r="AF221" i="30" a="1"/>
  <c r="AF221" i="30" s="1"/>
  <c r="X221" i="30" a="1"/>
  <c r="X221" i="30" s="1"/>
  <c r="P221" i="30" a="1"/>
  <c r="P221" i="30" s="1"/>
  <c r="H221" i="30" a="1"/>
  <c r="H221" i="30" s="1"/>
  <c r="AZ220" i="30" a="1"/>
  <c r="AZ220" i="30" s="1"/>
  <c r="AR220" i="30" a="1"/>
  <c r="AR220" i="30" s="1"/>
  <c r="AJ220" i="30" a="1"/>
  <c r="AJ220" i="30" s="1"/>
  <c r="AB220" i="30" a="1"/>
  <c r="AB220" i="30" s="1"/>
  <c r="T220" i="30" a="1"/>
  <c r="T220" i="30" s="1"/>
  <c r="L220" i="30" a="1"/>
  <c r="L220" i="30" s="1"/>
  <c r="BD219" i="30" a="1"/>
  <c r="BD219" i="30" s="1"/>
  <c r="AV219" i="30" a="1"/>
  <c r="AV219" i="30" s="1"/>
  <c r="AN219" i="30" a="1"/>
  <c r="AN219" i="30" s="1"/>
  <c r="AF219" i="30" a="1"/>
  <c r="AF219" i="30" s="1"/>
  <c r="X219" i="30" a="1"/>
  <c r="X219" i="30" s="1"/>
  <c r="P219" i="30" a="1"/>
  <c r="P219" i="30" s="1"/>
  <c r="H219" i="30" a="1"/>
  <c r="H219" i="30" s="1"/>
  <c r="AZ218" i="30" a="1"/>
  <c r="AZ218" i="30" s="1"/>
  <c r="AR218" i="30" a="1"/>
  <c r="AR218" i="30" s="1"/>
  <c r="AJ218" i="30" a="1"/>
  <c r="AJ218" i="30" s="1"/>
  <c r="AB218" i="30" a="1"/>
  <c r="AB218" i="30" s="1"/>
  <c r="T218" i="30" a="1"/>
  <c r="T218" i="30" s="1"/>
  <c r="L218" i="30" a="1"/>
  <c r="L218" i="30" s="1"/>
  <c r="BD217" i="30" a="1"/>
  <c r="BD217" i="30" s="1"/>
  <c r="AV217" i="30" a="1"/>
  <c r="AV217" i="30" s="1"/>
  <c r="AN217" i="30" a="1"/>
  <c r="AN217" i="30" s="1"/>
  <c r="AF217" i="30" a="1"/>
  <c r="AF217" i="30" s="1"/>
  <c r="X217" i="30" a="1"/>
  <c r="X217" i="30" s="1"/>
  <c r="P217" i="30" a="1"/>
  <c r="P217" i="30" s="1"/>
  <c r="H217" i="30" a="1"/>
  <c r="H217" i="30" s="1"/>
  <c r="BA52" i="30"/>
  <c r="AZ41" i="23"/>
  <c r="AZ103" i="23" s="1"/>
  <c r="AS52" i="30"/>
  <c r="AR41" i="23"/>
  <c r="AR103" i="23" s="1"/>
  <c r="AK52" i="30"/>
  <c r="AJ41" i="23"/>
  <c r="AJ103" i="23" s="1"/>
  <c r="AC52" i="30"/>
  <c r="AB41" i="23"/>
  <c r="AB103" i="23" s="1"/>
  <c r="U52" i="30"/>
  <c r="T41" i="23"/>
  <c r="T103" i="23" s="1"/>
  <c r="M52" i="30"/>
  <c r="L41" i="23"/>
  <c r="L103" i="23" s="1"/>
  <c r="BC221" i="30" a="1"/>
  <c r="BC221" i="30" s="1"/>
  <c r="AU221" i="30" a="1"/>
  <c r="AU221" i="30" s="1"/>
  <c r="AM221" i="30" a="1"/>
  <c r="AM221" i="30" s="1"/>
  <c r="AE221" i="30" a="1"/>
  <c r="AE221" i="30" s="1"/>
  <c r="W221" i="30" a="1"/>
  <c r="W221" i="30" s="1"/>
  <c r="O221" i="30" a="1"/>
  <c r="O221" i="30" s="1"/>
  <c r="BG220" i="30" a="1"/>
  <c r="BG220" i="30" s="1"/>
  <c r="AY220" i="30" a="1"/>
  <c r="AY220" i="30" s="1"/>
  <c r="AQ220" i="30" a="1"/>
  <c r="AQ220" i="30" s="1"/>
  <c r="AI220" i="30" a="1"/>
  <c r="AI220" i="30" s="1"/>
  <c r="AA220" i="30" a="1"/>
  <c r="AA220" i="30" s="1"/>
  <c r="S220" i="30" a="1"/>
  <c r="S220" i="30" s="1"/>
  <c r="K220" i="30" a="1"/>
  <c r="K220" i="30" s="1"/>
  <c r="BC219" i="30" a="1"/>
  <c r="BC219" i="30" s="1"/>
  <c r="AU219" i="30" a="1"/>
  <c r="AU219" i="30" s="1"/>
  <c r="AM219" i="30" a="1"/>
  <c r="AM219" i="30" s="1"/>
  <c r="AE219" i="30" a="1"/>
  <c r="AE219" i="30" s="1"/>
  <c r="W219" i="30" a="1"/>
  <c r="W219" i="30" s="1"/>
  <c r="O219" i="30" a="1"/>
  <c r="O219" i="30" s="1"/>
  <c r="BG218" i="30" a="1"/>
  <c r="BG218" i="30" s="1"/>
  <c r="AY218" i="30" a="1"/>
  <c r="AY218" i="30" s="1"/>
  <c r="AQ218" i="30" a="1"/>
  <c r="AQ218" i="30" s="1"/>
  <c r="AI218" i="30" a="1"/>
  <c r="AI218" i="30" s="1"/>
  <c r="AA218" i="30" a="1"/>
  <c r="AA218" i="30" s="1"/>
  <c r="S218" i="30" a="1"/>
  <c r="S218" i="30" s="1"/>
  <c r="K218" i="30" a="1"/>
  <c r="K218" i="30" s="1"/>
  <c r="BC217" i="30" a="1"/>
  <c r="BC217" i="30" s="1"/>
  <c r="AU217" i="30" a="1"/>
  <c r="AU217" i="30" s="1"/>
  <c r="AM217" i="30" a="1"/>
  <c r="AM217" i="30" s="1"/>
  <c r="AE217" i="30" a="1"/>
  <c r="AE217" i="30" s="1"/>
  <c r="W217" i="30" a="1"/>
  <c r="W217" i="30" s="1"/>
  <c r="O217" i="30" a="1"/>
  <c r="O217" i="30" s="1"/>
  <c r="B19" i="21"/>
  <c r="B21" i="21"/>
  <c r="AB41" i="21"/>
  <c r="AC41" i="21"/>
  <c r="AA41" i="21"/>
  <c r="T41" i="21"/>
  <c r="K41" i="21"/>
  <c r="U41" i="21"/>
  <c r="S41" i="21"/>
  <c r="M41" i="21"/>
  <c r="AH41" i="21"/>
  <c r="L41" i="21"/>
  <c r="E41" i="21"/>
  <c r="Z41" i="21"/>
  <c r="R41" i="21"/>
  <c r="J41" i="21"/>
  <c r="AG41" i="21"/>
  <c r="Y41" i="21"/>
  <c r="Q41" i="21"/>
  <c r="I41" i="21"/>
  <c r="AF41" i="21"/>
  <c r="X41" i="21"/>
  <c r="P41" i="21"/>
  <c r="H41" i="21"/>
  <c r="AE41" i="21"/>
  <c r="W41" i="21"/>
  <c r="O41" i="21"/>
  <c r="G41" i="21"/>
  <c r="AD41" i="21"/>
  <c r="V41" i="21"/>
  <c r="N41" i="21"/>
  <c r="AI40" i="21"/>
  <c r="B19" i="51"/>
  <c r="C18" i="51"/>
  <c r="D18" i="51" s="1"/>
  <c r="L125" i="23" l="1"/>
  <c r="T125" i="23"/>
  <c r="AB125" i="23"/>
  <c r="AJ125" i="23"/>
  <c r="AR125" i="23"/>
  <c r="AZ125" i="23"/>
  <c r="BH125" i="23"/>
  <c r="M125" i="23"/>
  <c r="U125" i="23"/>
  <c r="AC125" i="23"/>
  <c r="AK125" i="23"/>
  <c r="AS125" i="23"/>
  <c r="BA125" i="23"/>
  <c r="BI125" i="23"/>
  <c r="N125" i="23"/>
  <c r="V125" i="23"/>
  <c r="AD125" i="23"/>
  <c r="AL125" i="23"/>
  <c r="AT125" i="23"/>
  <c r="BB125" i="23"/>
  <c r="BJ125" i="23"/>
  <c r="O125" i="23"/>
  <c r="W125" i="23"/>
  <c r="AE125" i="23"/>
  <c r="AM125" i="23"/>
  <c r="AU125" i="23"/>
  <c r="BC125" i="23"/>
  <c r="BK125" i="23"/>
  <c r="H125" i="23"/>
  <c r="P125" i="23"/>
  <c r="X125" i="23"/>
  <c r="AF125" i="23"/>
  <c r="AN125" i="23"/>
  <c r="AV125" i="23"/>
  <c r="BD125" i="23"/>
  <c r="Z125" i="23"/>
  <c r="AW125" i="23"/>
  <c r="AO125" i="23"/>
  <c r="I125" i="23"/>
  <c r="AA125" i="23"/>
  <c r="AX125" i="23"/>
  <c r="J125" i="23"/>
  <c r="AG125" i="23"/>
  <c r="AY125" i="23"/>
  <c r="BG125" i="23"/>
  <c r="K125" i="23"/>
  <c r="AH125" i="23"/>
  <c r="BE125" i="23"/>
  <c r="Y125" i="23"/>
  <c r="Q125" i="23"/>
  <c r="AI125" i="23"/>
  <c r="BF125" i="23"/>
  <c r="R125" i="23"/>
  <c r="S125" i="23"/>
  <c r="AP125" i="23"/>
  <c r="G125" i="23"/>
  <c r="AQ125" i="23"/>
  <c r="L123" i="23"/>
  <c r="T123" i="23"/>
  <c r="AB123" i="23"/>
  <c r="AJ123" i="23"/>
  <c r="AR123" i="23"/>
  <c r="AZ123" i="23"/>
  <c r="BH123" i="23"/>
  <c r="G123" i="23"/>
  <c r="M123" i="23"/>
  <c r="U123" i="23"/>
  <c r="AC123" i="23"/>
  <c r="AK123" i="23"/>
  <c r="AS123" i="23"/>
  <c r="BA123" i="23"/>
  <c r="BI123" i="23"/>
  <c r="N123" i="23"/>
  <c r="V123" i="23"/>
  <c r="AD123" i="23"/>
  <c r="AL123" i="23"/>
  <c r="AT123" i="23"/>
  <c r="BB123" i="23"/>
  <c r="BJ123" i="23"/>
  <c r="O123" i="23"/>
  <c r="W123" i="23"/>
  <c r="AE123" i="23"/>
  <c r="AM123" i="23"/>
  <c r="AU123" i="23"/>
  <c r="BC123" i="23"/>
  <c r="BK123" i="23"/>
  <c r="H123" i="23"/>
  <c r="P123" i="23"/>
  <c r="X123" i="23"/>
  <c r="AF123" i="23"/>
  <c r="AN123" i="23"/>
  <c r="AV123" i="23"/>
  <c r="BD123" i="23"/>
  <c r="J123" i="23"/>
  <c r="AG123" i="23"/>
  <c r="AY123" i="23"/>
  <c r="K123" i="23"/>
  <c r="AH123" i="23"/>
  <c r="BE123" i="23"/>
  <c r="AQ123" i="23"/>
  <c r="AA123" i="23"/>
  <c r="Q123" i="23"/>
  <c r="AI123" i="23"/>
  <c r="BF123" i="23"/>
  <c r="R123" i="23"/>
  <c r="AO123" i="23"/>
  <c r="BG123" i="23"/>
  <c r="AX123" i="23"/>
  <c r="S123" i="23"/>
  <c r="AP123" i="23"/>
  <c r="Y123" i="23"/>
  <c r="I123" i="23"/>
  <c r="Z123" i="23"/>
  <c r="AW123" i="23"/>
  <c r="N110" i="23"/>
  <c r="V110" i="23"/>
  <c r="AD110" i="23"/>
  <c r="AL110" i="23"/>
  <c r="AT110" i="23"/>
  <c r="BB110" i="23"/>
  <c r="BJ110" i="23"/>
  <c r="U110" i="23"/>
  <c r="AC110" i="23"/>
  <c r="BA110" i="23"/>
  <c r="O110" i="23"/>
  <c r="W110" i="23"/>
  <c r="AE110" i="23"/>
  <c r="AM110" i="23"/>
  <c r="AU110" i="23"/>
  <c r="BC110" i="23"/>
  <c r="BK110" i="23"/>
  <c r="G110" i="23"/>
  <c r="G121" i="23" s="1"/>
  <c r="AA110" i="23"/>
  <c r="BG110" i="23"/>
  <c r="BI110" i="23"/>
  <c r="H110" i="23"/>
  <c r="P110" i="23"/>
  <c r="X110" i="23"/>
  <c r="AF110" i="23"/>
  <c r="AN110" i="23"/>
  <c r="AV110" i="23"/>
  <c r="BD110" i="23"/>
  <c r="K110" i="23"/>
  <c r="AI110" i="23"/>
  <c r="AY110" i="23"/>
  <c r="I110" i="23"/>
  <c r="Q110" i="23"/>
  <c r="Y110" i="23"/>
  <c r="AG110" i="23"/>
  <c r="AO110" i="23"/>
  <c r="AW110" i="23"/>
  <c r="BE110" i="23"/>
  <c r="S110" i="23"/>
  <c r="AQ110" i="23"/>
  <c r="J110" i="23"/>
  <c r="R110" i="23"/>
  <c r="Z110" i="23"/>
  <c r="AH110" i="23"/>
  <c r="AP110" i="23"/>
  <c r="AX110" i="23"/>
  <c r="BF110" i="23"/>
  <c r="AS110" i="23"/>
  <c r="L110" i="23"/>
  <c r="T110" i="23"/>
  <c r="AB110" i="23"/>
  <c r="AJ110" i="23"/>
  <c r="AR110" i="23"/>
  <c r="AZ110" i="23"/>
  <c r="BH110" i="23"/>
  <c r="M110" i="23"/>
  <c r="AK110" i="23"/>
  <c r="L122" i="23"/>
  <c r="T122" i="23"/>
  <c r="AB122" i="23"/>
  <c r="AJ122" i="23"/>
  <c r="AR122" i="23"/>
  <c r="AZ122" i="23"/>
  <c r="BH122" i="23"/>
  <c r="M122" i="23"/>
  <c r="U122" i="23"/>
  <c r="AC122" i="23"/>
  <c r="AK122" i="23"/>
  <c r="AS122" i="23"/>
  <c r="BA122" i="23"/>
  <c r="BI122" i="23"/>
  <c r="G122" i="23"/>
  <c r="N122" i="23"/>
  <c r="V122" i="23"/>
  <c r="AD122" i="23"/>
  <c r="AL122" i="23"/>
  <c r="AT122" i="23"/>
  <c r="BB122" i="23"/>
  <c r="BJ122" i="23"/>
  <c r="O122" i="23"/>
  <c r="W122" i="23"/>
  <c r="AE122" i="23"/>
  <c r="AM122" i="23"/>
  <c r="AU122" i="23"/>
  <c r="BC122" i="23"/>
  <c r="BK122" i="23"/>
  <c r="H122" i="23"/>
  <c r="P122" i="23"/>
  <c r="X122" i="23"/>
  <c r="AF122" i="23"/>
  <c r="AN122" i="23"/>
  <c r="AV122" i="23"/>
  <c r="BD122" i="23"/>
  <c r="Y122" i="23"/>
  <c r="AQ122" i="23"/>
  <c r="AI122" i="23"/>
  <c r="Z122" i="23"/>
  <c r="AW122" i="23"/>
  <c r="I122" i="23"/>
  <c r="AA122" i="23"/>
  <c r="AX122" i="23"/>
  <c r="Q122" i="23"/>
  <c r="J122" i="23"/>
  <c r="AG122" i="23"/>
  <c r="AY122" i="23"/>
  <c r="BF122" i="23"/>
  <c r="S122" i="23"/>
  <c r="K122" i="23"/>
  <c r="AH122" i="23"/>
  <c r="BE122" i="23"/>
  <c r="R122" i="23"/>
  <c r="AO122" i="23"/>
  <c r="BG122" i="23"/>
  <c r="AP122" i="23"/>
  <c r="G124" i="23"/>
  <c r="L124" i="23"/>
  <c r="T124" i="23"/>
  <c r="AB124" i="23"/>
  <c r="AJ124" i="23"/>
  <c r="AR124" i="23"/>
  <c r="AZ124" i="23"/>
  <c r="BH124" i="23"/>
  <c r="M124" i="23"/>
  <c r="U124" i="23"/>
  <c r="AC124" i="23"/>
  <c r="AK124" i="23"/>
  <c r="AS124" i="23"/>
  <c r="BA124" i="23"/>
  <c r="BI124" i="23"/>
  <c r="N124" i="23"/>
  <c r="V124" i="23"/>
  <c r="AD124" i="23"/>
  <c r="AL124" i="23"/>
  <c r="AT124" i="23"/>
  <c r="BB124" i="23"/>
  <c r="BJ124" i="23"/>
  <c r="O124" i="23"/>
  <c r="W124" i="23"/>
  <c r="AE124" i="23"/>
  <c r="AM124" i="23"/>
  <c r="AU124" i="23"/>
  <c r="BC124" i="23"/>
  <c r="BK124" i="23"/>
  <c r="H124" i="23"/>
  <c r="P124" i="23"/>
  <c r="X124" i="23"/>
  <c r="AF124" i="23"/>
  <c r="AN124" i="23"/>
  <c r="AV124" i="23"/>
  <c r="BD124" i="23"/>
  <c r="R124" i="23"/>
  <c r="AO124" i="23"/>
  <c r="BG124" i="23"/>
  <c r="J124" i="23"/>
  <c r="AY124" i="23"/>
  <c r="S124" i="23"/>
  <c r="AP124" i="23"/>
  <c r="Y124" i="23"/>
  <c r="AQ124" i="23"/>
  <c r="AG124" i="23"/>
  <c r="Z124" i="23"/>
  <c r="AW124" i="23"/>
  <c r="AI124" i="23"/>
  <c r="I124" i="23"/>
  <c r="AA124" i="23"/>
  <c r="AX124" i="23"/>
  <c r="K124" i="23"/>
  <c r="AH124" i="23"/>
  <c r="BE124" i="23"/>
  <c r="Q124" i="23"/>
  <c r="BF124" i="23"/>
  <c r="BB252" i="30"/>
  <c r="BI252" i="30"/>
  <c r="S252" i="30"/>
  <c r="BF252" i="30"/>
  <c r="AI252" i="30"/>
  <c r="AF252" i="30"/>
  <c r="AX252" i="30"/>
  <c r="AS252" i="30"/>
  <c r="M252" i="30"/>
  <c r="AQ252" i="30"/>
  <c r="P252" i="30"/>
  <c r="X252" i="30"/>
  <c r="AC252" i="30"/>
  <c r="AA252" i="30"/>
  <c r="W252" i="30"/>
  <c r="BH252" i="30"/>
  <c r="O252" i="30"/>
  <c r="AZ252" i="30"/>
  <c r="I252" i="30"/>
  <c r="BE252" i="30"/>
  <c r="AR252" i="30"/>
  <c r="AY252" i="30"/>
  <c r="BA252" i="30"/>
  <c r="AL252" i="30"/>
  <c r="AJ252" i="30"/>
  <c r="AP252" i="30"/>
  <c r="AW252" i="30"/>
  <c r="K252" i="30"/>
  <c r="BK252" i="30"/>
  <c r="U252" i="30"/>
  <c r="AK252" i="30"/>
  <c r="AB252" i="30"/>
  <c r="AH252" i="30"/>
  <c r="AO252" i="30"/>
  <c r="BL252" i="30"/>
  <c r="BC252" i="30"/>
  <c r="BD252" i="30"/>
  <c r="T252" i="30"/>
  <c r="AC233" i="30"/>
  <c r="AE233" i="30"/>
  <c r="L233" i="30"/>
  <c r="N252" i="30"/>
  <c r="BJ252" i="30"/>
  <c r="L252" i="30"/>
  <c r="R252" i="30"/>
  <c r="Y252" i="30"/>
  <c r="AV252" i="30"/>
  <c r="AM252" i="30"/>
  <c r="AT252" i="30"/>
  <c r="H252" i="30"/>
  <c r="Z252" i="30"/>
  <c r="AG252" i="30"/>
  <c r="AU252" i="30"/>
  <c r="V252" i="30"/>
  <c r="AD252" i="30"/>
  <c r="BG252" i="30"/>
  <c r="J252" i="30"/>
  <c r="Q252" i="30"/>
  <c r="AN252" i="30"/>
  <c r="AE252" i="30"/>
  <c r="X233" i="30"/>
  <c r="W233" i="30"/>
  <c r="Z233" i="30"/>
  <c r="AF233" i="30"/>
  <c r="J233" i="30"/>
  <c r="T233" i="30"/>
  <c r="AD234" i="30"/>
  <c r="AD235" i="30"/>
  <c r="AD236" i="30"/>
  <c r="AD237" i="30"/>
  <c r="AD238" i="30"/>
  <c r="AD239" i="30"/>
  <c r="Y234" i="30"/>
  <c r="Y235" i="30"/>
  <c r="Y236" i="30"/>
  <c r="Y237" i="30"/>
  <c r="Y238" i="30"/>
  <c r="Y239" i="30"/>
  <c r="AG233" i="30"/>
  <c r="AH233" i="30"/>
  <c r="K233" i="30"/>
  <c r="Q234" i="30"/>
  <c r="Q235" i="30"/>
  <c r="Q236" i="30"/>
  <c r="Q237" i="30"/>
  <c r="Q238" i="30"/>
  <c r="Q239" i="30"/>
  <c r="U234" i="30"/>
  <c r="U235" i="30"/>
  <c r="U236" i="30"/>
  <c r="U237" i="30"/>
  <c r="U238" i="30"/>
  <c r="U239" i="30"/>
  <c r="AG234" i="30"/>
  <c r="AG235" i="30"/>
  <c r="AG236" i="30"/>
  <c r="AG237" i="30"/>
  <c r="AG238" i="30"/>
  <c r="AG239" i="30"/>
  <c r="AJ234" i="30"/>
  <c r="AJ235" i="30"/>
  <c r="AJ236" i="30"/>
  <c r="AJ237" i="30"/>
  <c r="AJ238" i="30"/>
  <c r="AJ239" i="30"/>
  <c r="O234" i="30"/>
  <c r="O235" i="30"/>
  <c r="O236" i="30"/>
  <c r="O237" i="30"/>
  <c r="O238" i="30"/>
  <c r="O239" i="30"/>
  <c r="L234" i="30"/>
  <c r="L235" i="30"/>
  <c r="L236" i="30"/>
  <c r="L237" i="30"/>
  <c r="L238" i="30"/>
  <c r="L239" i="30"/>
  <c r="W234" i="30"/>
  <c r="W235" i="30"/>
  <c r="W236" i="30"/>
  <c r="W237" i="30"/>
  <c r="W238" i="30"/>
  <c r="W239" i="30"/>
  <c r="S233" i="30"/>
  <c r="P234" i="30"/>
  <c r="P235" i="30"/>
  <c r="P236" i="30"/>
  <c r="P237" i="30"/>
  <c r="P238" i="30"/>
  <c r="P239" i="30"/>
  <c r="R234" i="30"/>
  <c r="R235" i="30"/>
  <c r="R236" i="30"/>
  <c r="R237" i="30"/>
  <c r="R238" i="30"/>
  <c r="R239" i="30"/>
  <c r="T234" i="30"/>
  <c r="T235" i="30"/>
  <c r="T236" i="30"/>
  <c r="T237" i="30"/>
  <c r="T238" i="30"/>
  <c r="T239" i="30"/>
  <c r="P233" i="30"/>
  <c r="V233" i="30"/>
  <c r="N233" i="30"/>
  <c r="J234" i="30"/>
  <c r="J235" i="30"/>
  <c r="J236" i="30"/>
  <c r="J237" i="30"/>
  <c r="J238" i="30"/>
  <c r="J239" i="30"/>
  <c r="M234" i="30"/>
  <c r="M235" i="30"/>
  <c r="M236" i="30"/>
  <c r="M237" i="30"/>
  <c r="M238" i="30"/>
  <c r="M239" i="30"/>
  <c r="X234" i="30"/>
  <c r="X235" i="30"/>
  <c r="X236" i="30"/>
  <c r="X237" i="30"/>
  <c r="X238" i="30"/>
  <c r="X239" i="30"/>
  <c r="Z234" i="30"/>
  <c r="Z235" i="30"/>
  <c r="Z236" i="30"/>
  <c r="Z237" i="30"/>
  <c r="Z238" i="30"/>
  <c r="Z239" i="30"/>
  <c r="AB234" i="30"/>
  <c r="AB235" i="30"/>
  <c r="AB236" i="30"/>
  <c r="AB237" i="30"/>
  <c r="AB238" i="30"/>
  <c r="AB239" i="30"/>
  <c r="V234" i="30"/>
  <c r="V235" i="30"/>
  <c r="V236" i="30"/>
  <c r="V237" i="30"/>
  <c r="V238" i="30"/>
  <c r="V239" i="30"/>
  <c r="M233" i="30"/>
  <c r="O233" i="30"/>
  <c r="Q233" i="30"/>
  <c r="R233" i="30"/>
  <c r="AA233" i="30"/>
  <c r="AB233" i="30"/>
  <c r="AF234" i="30"/>
  <c r="AF235" i="30"/>
  <c r="AF236" i="30"/>
  <c r="AF237" i="30"/>
  <c r="AF238" i="30"/>
  <c r="AF239" i="30"/>
  <c r="AH234" i="30"/>
  <c r="AH235" i="30"/>
  <c r="AH236" i="30"/>
  <c r="AH237" i="30"/>
  <c r="AH238" i="30"/>
  <c r="AH239" i="30"/>
  <c r="S234" i="30"/>
  <c r="S235" i="30"/>
  <c r="S236" i="30"/>
  <c r="S237" i="30"/>
  <c r="S238" i="30"/>
  <c r="S239" i="30"/>
  <c r="AA234" i="30"/>
  <c r="AA235" i="30"/>
  <c r="AA236" i="30"/>
  <c r="AA237" i="30"/>
  <c r="AA238" i="30"/>
  <c r="AA239" i="30"/>
  <c r="AI234" i="30"/>
  <c r="AI235" i="30"/>
  <c r="AI236" i="30"/>
  <c r="AI237" i="30"/>
  <c r="AI238" i="30"/>
  <c r="AI239" i="30"/>
  <c r="AC234" i="30"/>
  <c r="AC235" i="30"/>
  <c r="AC236" i="30"/>
  <c r="AC237" i="30"/>
  <c r="AC238" i="30"/>
  <c r="AC239" i="30"/>
  <c r="I234" i="30"/>
  <c r="I235" i="30"/>
  <c r="I236" i="30"/>
  <c r="I237" i="30"/>
  <c r="I238" i="30"/>
  <c r="I239" i="30"/>
  <c r="K234" i="30"/>
  <c r="K235" i="30"/>
  <c r="K236" i="30"/>
  <c r="K237" i="30"/>
  <c r="K238" i="30"/>
  <c r="K239" i="30"/>
  <c r="N234" i="30"/>
  <c r="N235" i="30"/>
  <c r="N236" i="30"/>
  <c r="N237" i="30"/>
  <c r="N238" i="30"/>
  <c r="N239" i="30"/>
  <c r="AE234" i="30"/>
  <c r="AE235" i="30"/>
  <c r="AE236" i="30"/>
  <c r="AE237" i="30"/>
  <c r="AE238" i="30"/>
  <c r="AE239" i="30"/>
  <c r="U233" i="30"/>
  <c r="AD233" i="30"/>
  <c r="Y233" i="30"/>
  <c r="AI233" i="30"/>
  <c r="AJ233" i="30"/>
  <c r="O254" i="30"/>
  <c r="W254" i="30"/>
  <c r="AE254" i="30"/>
  <c r="AM254" i="30"/>
  <c r="AU254" i="30"/>
  <c r="BC254" i="30"/>
  <c r="BK254" i="30"/>
  <c r="P254" i="30"/>
  <c r="X254" i="30"/>
  <c r="AF254" i="30"/>
  <c r="AN254" i="30"/>
  <c r="AV254" i="30"/>
  <c r="BD254" i="30"/>
  <c r="BL254" i="30"/>
  <c r="AA254" i="30"/>
  <c r="AY254" i="30"/>
  <c r="I254" i="30"/>
  <c r="Q254" i="30"/>
  <c r="Y254" i="30"/>
  <c r="AG254" i="30"/>
  <c r="AO254" i="30"/>
  <c r="AW254" i="30"/>
  <c r="BE254" i="30"/>
  <c r="S254" i="30"/>
  <c r="AQ254" i="30"/>
  <c r="J254" i="30"/>
  <c r="R254" i="30"/>
  <c r="Z254" i="30"/>
  <c r="AH254" i="30"/>
  <c r="AP254" i="30"/>
  <c r="AX254" i="30"/>
  <c r="BF254" i="30"/>
  <c r="K254" i="30"/>
  <c r="AI254" i="30"/>
  <c r="BG254" i="30"/>
  <c r="L254" i="30"/>
  <c r="T254" i="30"/>
  <c r="AB254" i="30"/>
  <c r="AJ254" i="30"/>
  <c r="AR254" i="30"/>
  <c r="AZ254" i="30"/>
  <c r="BH254" i="30"/>
  <c r="H254" i="30"/>
  <c r="N254" i="30"/>
  <c r="AT254" i="30"/>
  <c r="AL254" i="30"/>
  <c r="M254" i="30"/>
  <c r="U254" i="30"/>
  <c r="BA254" i="30"/>
  <c r="V254" i="30"/>
  <c r="BB254" i="30"/>
  <c r="AC254" i="30"/>
  <c r="BI254" i="30"/>
  <c r="AS254" i="30"/>
  <c r="AD254" i="30"/>
  <c r="BJ254" i="30"/>
  <c r="AK254" i="30"/>
  <c r="I233" i="30"/>
  <c r="O255" i="30"/>
  <c r="W255" i="30"/>
  <c r="AE255" i="30"/>
  <c r="AM255" i="30"/>
  <c r="AU255" i="30"/>
  <c r="BC255" i="30"/>
  <c r="BK255" i="30"/>
  <c r="P255" i="30"/>
  <c r="X255" i="30"/>
  <c r="AF255" i="30"/>
  <c r="AN255" i="30"/>
  <c r="AV255" i="30"/>
  <c r="BD255" i="30"/>
  <c r="BL255" i="30"/>
  <c r="S255" i="30"/>
  <c r="AQ255" i="30"/>
  <c r="AY255" i="30"/>
  <c r="I255" i="30"/>
  <c r="Q255" i="30"/>
  <c r="Y255" i="30"/>
  <c r="AG255" i="30"/>
  <c r="AO255" i="30"/>
  <c r="AW255" i="30"/>
  <c r="BE255" i="30"/>
  <c r="K255" i="30"/>
  <c r="AI255" i="30"/>
  <c r="J255" i="30"/>
  <c r="R255" i="30"/>
  <c r="Z255" i="30"/>
  <c r="AH255" i="30"/>
  <c r="AP255" i="30"/>
  <c r="AX255" i="30"/>
  <c r="BF255" i="30"/>
  <c r="AA255" i="30"/>
  <c r="BG255" i="30"/>
  <c r="H255" i="30"/>
  <c r="L255" i="30"/>
  <c r="T255" i="30"/>
  <c r="AB255" i="30"/>
  <c r="AJ255" i="30"/>
  <c r="AR255" i="30"/>
  <c r="AZ255" i="30"/>
  <c r="BH255" i="30"/>
  <c r="V255" i="30"/>
  <c r="BB255" i="30"/>
  <c r="AC255" i="30"/>
  <c r="BI255" i="30"/>
  <c r="AD255" i="30"/>
  <c r="BJ255" i="30"/>
  <c r="N255" i="30"/>
  <c r="BA255" i="30"/>
  <c r="AK255" i="30"/>
  <c r="AT255" i="30"/>
  <c r="AL255" i="30"/>
  <c r="M255" i="30"/>
  <c r="AS255" i="30"/>
  <c r="U255" i="30"/>
  <c r="O253" i="30"/>
  <c r="W253" i="30"/>
  <c r="AE253" i="30"/>
  <c r="AM253" i="30"/>
  <c r="AU253" i="30"/>
  <c r="BC253" i="30"/>
  <c r="BK253" i="30"/>
  <c r="P253" i="30"/>
  <c r="X253" i="30"/>
  <c r="AF253" i="30"/>
  <c r="AN253" i="30"/>
  <c r="AV253" i="30"/>
  <c r="BD253" i="30"/>
  <c r="BL253" i="30"/>
  <c r="S253" i="30"/>
  <c r="AY253" i="30"/>
  <c r="I253" i="30"/>
  <c r="Q253" i="30"/>
  <c r="Y253" i="30"/>
  <c r="AG253" i="30"/>
  <c r="AO253" i="30"/>
  <c r="AW253" i="30"/>
  <c r="BE253" i="30"/>
  <c r="K253" i="30"/>
  <c r="AI253" i="30"/>
  <c r="AQ253" i="30"/>
  <c r="BG253" i="30"/>
  <c r="J253" i="30"/>
  <c r="R253" i="30"/>
  <c r="Z253" i="30"/>
  <c r="AH253" i="30"/>
  <c r="AP253" i="30"/>
  <c r="AX253" i="30"/>
  <c r="BF253" i="30"/>
  <c r="AA253" i="30"/>
  <c r="L253" i="30"/>
  <c r="T253" i="30"/>
  <c r="AB253" i="30"/>
  <c r="AJ253" i="30"/>
  <c r="AR253" i="30"/>
  <c r="AZ253" i="30"/>
  <c r="BH253" i="30"/>
  <c r="AL253" i="30"/>
  <c r="M253" i="30"/>
  <c r="AS253" i="30"/>
  <c r="BJ253" i="30"/>
  <c r="AK253" i="30"/>
  <c r="N253" i="30"/>
  <c r="AT253" i="30"/>
  <c r="AD253" i="30"/>
  <c r="U253" i="30"/>
  <c r="BA253" i="30"/>
  <c r="V253" i="30"/>
  <c r="BB253" i="30"/>
  <c r="AC253" i="30"/>
  <c r="BI253" i="30"/>
  <c r="H253" i="30"/>
  <c r="P240" i="30"/>
  <c r="X240" i="30"/>
  <c r="AF240" i="30"/>
  <c r="AN240" i="30"/>
  <c r="AV240" i="30"/>
  <c r="BD240" i="30"/>
  <c r="BL240" i="30"/>
  <c r="K240" i="30"/>
  <c r="S240" i="30"/>
  <c r="AA240" i="30"/>
  <c r="AI240" i="30"/>
  <c r="AQ240" i="30"/>
  <c r="BG240" i="30"/>
  <c r="I240" i="30"/>
  <c r="Q240" i="30"/>
  <c r="Y240" i="30"/>
  <c r="AG240" i="30"/>
  <c r="AO240" i="30"/>
  <c r="AW240" i="30"/>
  <c r="BE240" i="30"/>
  <c r="H240" i="30"/>
  <c r="H251" i="30" s="1"/>
  <c r="J240" i="30"/>
  <c r="R240" i="30"/>
  <c r="Z240" i="30"/>
  <c r="AH240" i="30"/>
  <c r="AP240" i="30"/>
  <c r="AX240" i="30"/>
  <c r="BF240" i="30"/>
  <c r="AY240" i="30"/>
  <c r="L240" i="30"/>
  <c r="T240" i="30"/>
  <c r="AB240" i="30"/>
  <c r="AJ240" i="30"/>
  <c r="AR240" i="30"/>
  <c r="AZ240" i="30"/>
  <c r="BH240" i="30"/>
  <c r="N240" i="30"/>
  <c r="AK240" i="30"/>
  <c r="BC240" i="30"/>
  <c r="O240" i="30"/>
  <c r="AL240" i="30"/>
  <c r="BI240" i="30"/>
  <c r="BB240" i="30"/>
  <c r="U240" i="30"/>
  <c r="AM240" i="30"/>
  <c r="BJ240" i="30"/>
  <c r="AD240" i="30"/>
  <c r="V240" i="30"/>
  <c r="AS240" i="30"/>
  <c r="BK240" i="30"/>
  <c r="AE240" i="30"/>
  <c r="W240" i="30"/>
  <c r="AT240" i="30"/>
  <c r="AC240" i="30"/>
  <c r="AU240" i="30"/>
  <c r="BA240" i="30"/>
  <c r="M240" i="30"/>
  <c r="AJ40" i="21"/>
  <c r="AJ41" i="21" s="1"/>
  <c r="AI41" i="21"/>
  <c r="B20" i="51"/>
  <c r="C19" i="51"/>
  <c r="D19" i="51" s="1"/>
  <c r="AK233" i="30" l="1"/>
  <c r="AK234" i="30"/>
  <c r="AK235" i="30"/>
  <c r="AK236" i="30"/>
  <c r="AK237" i="30"/>
  <c r="AK238" i="30"/>
  <c r="AK239" i="30"/>
  <c r="AL233" i="30"/>
  <c r="AL234" i="30"/>
  <c r="AL235" i="30"/>
  <c r="AL236" i="30"/>
  <c r="AL237" i="30"/>
  <c r="AL238" i="30"/>
  <c r="AL239" i="30"/>
  <c r="H266" i="30"/>
  <c r="M266" i="30"/>
  <c r="K266" i="30"/>
  <c r="P266" i="30"/>
  <c r="BH136" i="23"/>
  <c r="BB136" i="23"/>
  <c r="BC136" i="23"/>
  <c r="BJ136" i="23"/>
  <c r="L266" i="30"/>
  <c r="BK136" i="23"/>
  <c r="R251" i="30"/>
  <c r="BD136" i="23"/>
  <c r="V251" i="30"/>
  <c r="BE136" i="23"/>
  <c r="J251" i="30"/>
  <c r="I266" i="30"/>
  <c r="BI136" i="23"/>
  <c r="N266" i="30"/>
  <c r="L251" i="30"/>
  <c r="AC251" i="30"/>
  <c r="I251" i="30"/>
  <c r="Z251" i="30"/>
  <c r="Y251" i="30"/>
  <c r="T251" i="30"/>
  <c r="P251" i="30"/>
  <c r="Q251" i="30"/>
  <c r="AH251" i="30"/>
  <c r="AB251" i="30"/>
  <c r="O251" i="30"/>
  <c r="X251" i="30"/>
  <c r="AJ251" i="30"/>
  <c r="W251" i="30"/>
  <c r="AF251" i="30"/>
  <c r="AG251" i="30"/>
  <c r="J266" i="30"/>
  <c r="N251" i="30"/>
  <c r="AE251" i="30"/>
  <c r="K251" i="30"/>
  <c r="O266" i="30"/>
  <c r="S251" i="30"/>
  <c r="BF136" i="23"/>
  <c r="M251" i="30"/>
  <c r="AD251" i="30"/>
  <c r="AA251" i="30"/>
  <c r="U251" i="30"/>
  <c r="AI251" i="30"/>
  <c r="BG136" i="23"/>
  <c r="AK40" i="21"/>
  <c r="AL40" i="21" s="1"/>
  <c r="AL41" i="21" s="1"/>
  <c r="B21" i="51"/>
  <c r="C20" i="51"/>
  <c r="D20" i="51" s="1"/>
  <c r="AN234" i="30" l="1"/>
  <c r="AN235" i="30"/>
  <c r="AN236" i="30"/>
  <c r="AN237" i="30"/>
  <c r="AN238" i="30"/>
  <c r="AN239" i="30"/>
  <c r="AN233" i="30"/>
  <c r="AL251" i="30"/>
  <c r="AK251" i="30"/>
  <c r="AM40" i="21"/>
  <c r="AM41" i="21" s="1"/>
  <c r="AK41" i="21"/>
  <c r="B22" i="51"/>
  <c r="C21" i="51"/>
  <c r="D21" i="51" s="1"/>
  <c r="AM234" i="30" l="1"/>
  <c r="AM235" i="30"/>
  <c r="AM236" i="30"/>
  <c r="AM237" i="30"/>
  <c r="AM238" i="30"/>
  <c r="AM239" i="30"/>
  <c r="AM233" i="30"/>
  <c r="AO234" i="30"/>
  <c r="AO235" i="30"/>
  <c r="AO236" i="30"/>
  <c r="AO237" i="30"/>
  <c r="AO238" i="30"/>
  <c r="AO239" i="30"/>
  <c r="AO233" i="30"/>
  <c r="AN251" i="30"/>
  <c r="AN40" i="21"/>
  <c r="AN41" i="21" s="1"/>
  <c r="B23" i="51"/>
  <c r="C22" i="51"/>
  <c r="D22" i="51" s="1"/>
  <c r="AP234" i="30" l="1"/>
  <c r="AP235" i="30"/>
  <c r="AP236" i="30"/>
  <c r="AP237" i="30"/>
  <c r="AP238" i="30"/>
  <c r="AP239" i="30"/>
  <c r="AP233" i="30"/>
  <c r="AM251" i="30"/>
  <c r="AO251" i="30"/>
  <c r="AO40" i="21"/>
  <c r="AO41" i="21" s="1"/>
  <c r="B24" i="51"/>
  <c r="C23" i="51"/>
  <c r="D23" i="51" s="1"/>
  <c r="AQ234" i="30" l="1"/>
  <c r="AQ235" i="30"/>
  <c r="AQ236" i="30"/>
  <c r="AQ237" i="30"/>
  <c r="AQ238" i="30"/>
  <c r="AQ239" i="30"/>
  <c r="AQ233" i="30"/>
  <c r="AP251" i="30"/>
  <c r="AP40" i="21"/>
  <c r="AP41" i="21" s="1"/>
  <c r="B25" i="51"/>
  <c r="C24" i="51"/>
  <c r="D24" i="51" s="1"/>
  <c r="AR234" i="30" l="1"/>
  <c r="AR235" i="30"/>
  <c r="AR236" i="30"/>
  <c r="AR237" i="30"/>
  <c r="AR238" i="30"/>
  <c r="AR239" i="30"/>
  <c r="AR233" i="30"/>
  <c r="AQ251" i="30"/>
  <c r="AQ40" i="21"/>
  <c r="AQ41" i="21" s="1"/>
  <c r="B26" i="51"/>
  <c r="C25" i="51"/>
  <c r="D25" i="51" s="1"/>
  <c r="AS234" i="30" l="1"/>
  <c r="AS235" i="30"/>
  <c r="AS236" i="30"/>
  <c r="AS237" i="30"/>
  <c r="AS238" i="30"/>
  <c r="AS239" i="30"/>
  <c r="AS233" i="30"/>
  <c r="AR251" i="30"/>
  <c r="AR40" i="21"/>
  <c r="AR41" i="21" s="1"/>
  <c r="B27" i="51"/>
  <c r="C26" i="51"/>
  <c r="D26" i="51" s="1"/>
  <c r="AT234" i="30" l="1"/>
  <c r="AT235" i="30"/>
  <c r="AT236" i="30"/>
  <c r="AT237" i="30"/>
  <c r="AT238" i="30"/>
  <c r="AT239" i="30"/>
  <c r="AT233" i="30"/>
  <c r="AS251" i="30"/>
  <c r="AS40" i="21"/>
  <c r="AS41" i="21" s="1"/>
  <c r="B28" i="51"/>
  <c r="C27" i="51"/>
  <c r="D27" i="51" s="1"/>
  <c r="AU234" i="30" l="1"/>
  <c r="AU235" i="30"/>
  <c r="AU236" i="30"/>
  <c r="AU237" i="30"/>
  <c r="AU238" i="30"/>
  <c r="AU239" i="30"/>
  <c r="AU233" i="30"/>
  <c r="AT251" i="30"/>
  <c r="AT40" i="21"/>
  <c r="AT41" i="21" s="1"/>
  <c r="B29" i="51"/>
  <c r="C28" i="51"/>
  <c r="D28" i="51" s="1"/>
  <c r="AV234" i="30" l="1"/>
  <c r="AV235" i="30"/>
  <c r="AV236" i="30"/>
  <c r="AV237" i="30"/>
  <c r="AV238" i="30"/>
  <c r="AV239" i="30"/>
  <c r="AV233" i="30"/>
  <c r="AU251" i="30"/>
  <c r="AU40" i="21"/>
  <c r="AU41" i="21" s="1"/>
  <c r="B30" i="51"/>
  <c r="C29" i="51"/>
  <c r="D29" i="51" s="1"/>
  <c r="AW234" i="30" l="1"/>
  <c r="AW235" i="30"/>
  <c r="AW236" i="30"/>
  <c r="AW237" i="30"/>
  <c r="AW238" i="30"/>
  <c r="AW239" i="30"/>
  <c r="AW233" i="30"/>
  <c r="AV251" i="30"/>
  <c r="AV40" i="21"/>
  <c r="AV41" i="21" s="1"/>
  <c r="B31" i="51"/>
  <c r="C30" i="51"/>
  <c r="D30" i="51" s="1"/>
  <c r="AX234" i="30" l="1"/>
  <c r="AX235" i="30"/>
  <c r="AX236" i="30"/>
  <c r="AX237" i="30"/>
  <c r="AX238" i="30"/>
  <c r="AX239" i="30"/>
  <c r="AX233" i="30"/>
  <c r="AW251" i="30"/>
  <c r="AW40" i="21"/>
  <c r="AW41" i="21" s="1"/>
  <c r="B32" i="51"/>
  <c r="C31" i="51"/>
  <c r="D31" i="51" s="1"/>
  <c r="AY234" i="30" l="1"/>
  <c r="AY235" i="30"/>
  <c r="AY236" i="30"/>
  <c r="AY237" i="30"/>
  <c r="AY238" i="30"/>
  <c r="AY239" i="30"/>
  <c r="AY233" i="30"/>
  <c r="AX251" i="30"/>
  <c r="AX40" i="21"/>
  <c r="AX41" i="21" s="1"/>
  <c r="B33" i="51"/>
  <c r="C32" i="51"/>
  <c r="D32" i="51" s="1"/>
  <c r="AZ234" i="30" l="1"/>
  <c r="AZ235" i="30"/>
  <c r="AZ236" i="30"/>
  <c r="AZ237" i="30"/>
  <c r="AZ238" i="30"/>
  <c r="AZ239" i="30"/>
  <c r="AZ233" i="30"/>
  <c r="AY251" i="30"/>
  <c r="AY40" i="21"/>
  <c r="AY41" i="21" s="1"/>
  <c r="B34" i="51"/>
  <c r="C33" i="51"/>
  <c r="D33" i="51" s="1"/>
  <c r="BA234" i="30" l="1"/>
  <c r="BA235" i="30"/>
  <c r="BA236" i="30"/>
  <c r="BA237" i="30"/>
  <c r="BA239" i="30"/>
  <c r="BA238" i="30"/>
  <c r="BA233" i="30"/>
  <c r="AZ251" i="30"/>
  <c r="AZ40" i="21"/>
  <c r="B35" i="51"/>
  <c r="C34" i="51"/>
  <c r="D34" i="51" s="1"/>
  <c r="BA251" i="30" l="1"/>
  <c r="BA40" i="21"/>
  <c r="BB40" i="21" s="1"/>
  <c r="AZ41" i="21"/>
  <c r="B36" i="51"/>
  <c r="C35" i="51"/>
  <c r="D35" i="51" s="1"/>
  <c r="BB234" i="30" l="1"/>
  <c r="BB235" i="30"/>
  <c r="BB236" i="30"/>
  <c r="BB237" i="30"/>
  <c r="BB239" i="30"/>
  <c r="BB238" i="30"/>
  <c r="BB233" i="30"/>
  <c r="BA41" i="21"/>
  <c r="BC40" i="21"/>
  <c r="BB41" i="21"/>
  <c r="B37" i="51"/>
  <c r="C36" i="51"/>
  <c r="D36" i="51" s="1"/>
  <c r="BC234" i="30" l="1"/>
  <c r="BC235" i="30"/>
  <c r="BC236" i="30"/>
  <c r="BC237" i="30"/>
  <c r="BC239" i="30"/>
  <c r="BC238" i="30"/>
  <c r="BC233" i="30"/>
  <c r="BD234" i="30"/>
  <c r="BD235" i="30"/>
  <c r="BD236" i="30"/>
  <c r="BD237" i="30"/>
  <c r="BD239" i="30"/>
  <c r="BD238" i="30"/>
  <c r="BD233" i="30"/>
  <c r="BC41" i="21"/>
  <c r="BB251" i="30"/>
  <c r="BD40" i="21"/>
  <c r="B38" i="51"/>
  <c r="C37" i="51"/>
  <c r="D37" i="51" s="1"/>
  <c r="BE234" i="30" l="1"/>
  <c r="BE235" i="30"/>
  <c r="BE236" i="30"/>
  <c r="BE237" i="30"/>
  <c r="BE238" i="30"/>
  <c r="BE239" i="30"/>
  <c r="BE233" i="30"/>
  <c r="BC121" i="23"/>
  <c r="BB121" i="23"/>
  <c r="BD251" i="30"/>
  <c r="BC251" i="30"/>
  <c r="BE40" i="21"/>
  <c r="BD41" i="21"/>
  <c r="B39" i="51"/>
  <c r="C38" i="51"/>
  <c r="D38" i="51" s="1"/>
  <c r="BF234" i="30" l="1"/>
  <c r="BF235" i="30"/>
  <c r="BF236" i="30"/>
  <c r="BF237" i="30"/>
  <c r="BF239" i="30"/>
  <c r="BF238" i="30"/>
  <c r="BF233" i="30"/>
  <c r="BE251" i="30"/>
  <c r="BD121" i="23"/>
  <c r="BE41" i="21"/>
  <c r="BF40" i="21"/>
  <c r="B40" i="51"/>
  <c r="C39" i="51"/>
  <c r="D39" i="51" s="1"/>
  <c r="BG234" i="30" l="1"/>
  <c r="BG235" i="30"/>
  <c r="BG236" i="30"/>
  <c r="BG237" i="30"/>
  <c r="BG238" i="30"/>
  <c r="BG239" i="30"/>
  <c r="BG233" i="30"/>
  <c r="BE121" i="23"/>
  <c r="BG40" i="21"/>
  <c r="BF41" i="21"/>
  <c r="BF251" i="30"/>
  <c r="B41" i="51"/>
  <c r="C40" i="51"/>
  <c r="D40" i="51" s="1"/>
  <c r="BH234" i="30" l="1"/>
  <c r="BH235" i="30"/>
  <c r="BH236" i="30"/>
  <c r="BH237" i="30"/>
  <c r="BH238" i="30"/>
  <c r="BH239" i="30"/>
  <c r="BH233" i="30"/>
  <c r="BG41" i="21"/>
  <c r="BH40" i="21"/>
  <c r="BG251" i="30"/>
  <c r="BF121" i="23"/>
  <c r="B42" i="51"/>
  <c r="C41" i="51"/>
  <c r="D41" i="51" s="1"/>
  <c r="BI234" i="30" l="1"/>
  <c r="BI235" i="30"/>
  <c r="BI236" i="30"/>
  <c r="BI237" i="30"/>
  <c r="BI238" i="30"/>
  <c r="BI239" i="30"/>
  <c r="BI233" i="30"/>
  <c r="BG121" i="23"/>
  <c r="BH251" i="30"/>
  <c r="BH41" i="21"/>
  <c r="BI40" i="21"/>
  <c r="B43" i="51"/>
  <c r="C42" i="51"/>
  <c r="D42" i="51" s="1"/>
  <c r="BJ234" i="30" l="1"/>
  <c r="BJ235" i="30"/>
  <c r="BJ236" i="30"/>
  <c r="BJ237" i="30"/>
  <c r="BJ238" i="30"/>
  <c r="BJ239" i="30"/>
  <c r="BJ233" i="30"/>
  <c r="BI41" i="21"/>
  <c r="BJ40" i="21"/>
  <c r="BI251" i="30"/>
  <c r="BH121" i="23"/>
  <c r="B44" i="51"/>
  <c r="C43" i="51"/>
  <c r="D43" i="51" s="1"/>
  <c r="BK234" i="30" l="1"/>
  <c r="BK235" i="30"/>
  <c r="BK236" i="30"/>
  <c r="BK237" i="30"/>
  <c r="BK238" i="30"/>
  <c r="BK239" i="30"/>
  <c r="BK233" i="30"/>
  <c r="BJ251" i="30"/>
  <c r="BI121" i="23"/>
  <c r="BJ41" i="21"/>
  <c r="BK40" i="21"/>
  <c r="B45" i="51"/>
  <c r="C44" i="51"/>
  <c r="D44" i="51" s="1"/>
  <c r="BL234" i="30" l="1"/>
  <c r="BL235" i="30"/>
  <c r="BL236" i="30"/>
  <c r="BL237" i="30"/>
  <c r="BL238" i="30"/>
  <c r="BL239" i="30"/>
  <c r="BL233" i="30"/>
  <c r="BK41" i="21"/>
  <c r="BL40" i="21"/>
  <c r="BJ121" i="23"/>
  <c r="BK251" i="30"/>
  <c r="B46" i="51"/>
  <c r="C45" i="51"/>
  <c r="D45" i="51" s="1"/>
  <c r="BK121" i="23" l="1"/>
  <c r="BL251" i="30"/>
  <c r="BL41" i="21"/>
  <c r="BM40" i="21"/>
  <c r="B47" i="51"/>
  <c r="C46" i="51"/>
  <c r="D46" i="51" s="1"/>
  <c r="BM41" i="21" l="1"/>
  <c r="BN40" i="21"/>
  <c r="B48" i="51"/>
  <c r="C47" i="51"/>
  <c r="D47" i="51" s="1"/>
  <c r="BN41" i="21" l="1"/>
  <c r="BO40" i="21"/>
  <c r="BO41" i="21" s="1"/>
  <c r="B49" i="51"/>
  <c r="C48" i="51"/>
  <c r="D48" i="51" s="1"/>
  <c r="B50" i="51" l="1"/>
  <c r="C49" i="51"/>
  <c r="D49" i="51" s="1"/>
  <c r="B51" i="51" l="1"/>
  <c r="C50" i="51"/>
  <c r="D50" i="51" s="1"/>
  <c r="B52" i="51" l="1"/>
  <c r="C51" i="51"/>
  <c r="D51" i="51" s="1"/>
  <c r="B53" i="51" l="1"/>
  <c r="C52" i="51"/>
  <c r="D52" i="51" s="1"/>
  <c r="B54" i="51" l="1"/>
  <c r="C53" i="51"/>
  <c r="D53" i="51" s="1"/>
  <c r="B55" i="51" l="1"/>
  <c r="C54" i="51"/>
  <c r="D54" i="51" s="1"/>
  <c r="B56" i="51" l="1"/>
  <c r="C55" i="51"/>
  <c r="D55" i="51" s="1"/>
  <c r="B57" i="51" l="1"/>
  <c r="C56" i="51"/>
  <c r="D56" i="51" s="1"/>
  <c r="B58" i="51" l="1"/>
  <c r="C57" i="51"/>
  <c r="D57" i="51" s="1"/>
  <c r="B59" i="51" l="1"/>
  <c r="C58" i="51"/>
  <c r="D58" i="51" s="1"/>
  <c r="B60" i="51" l="1"/>
  <c r="C59" i="51"/>
  <c r="D59" i="51" s="1"/>
  <c r="B61" i="51" l="1"/>
  <c r="C60" i="51"/>
  <c r="D60" i="51" s="1"/>
  <c r="B62" i="51" l="1"/>
  <c r="C61" i="51"/>
  <c r="D61" i="51" s="1"/>
  <c r="B63" i="51" l="1"/>
  <c r="C62" i="51"/>
  <c r="D62" i="51" s="1"/>
  <c r="B64" i="51" l="1"/>
  <c r="C63" i="51"/>
  <c r="D63" i="51" s="1"/>
  <c r="B65" i="51" l="1"/>
  <c r="C64" i="51"/>
  <c r="D64" i="51" s="1"/>
  <c r="B66" i="51" l="1"/>
  <c r="C65" i="51"/>
  <c r="D65" i="51" s="1"/>
  <c r="B67" i="51" l="1"/>
  <c r="C66" i="51"/>
  <c r="D66" i="51" s="1"/>
  <c r="B68" i="51" l="1"/>
  <c r="C67" i="51"/>
  <c r="D67" i="51" s="1"/>
  <c r="B69" i="51" l="1"/>
  <c r="C68" i="51"/>
  <c r="D68" i="51" s="1"/>
  <c r="B70" i="51" l="1"/>
  <c r="C69" i="51"/>
  <c r="D69" i="51" s="1"/>
  <c r="B71" i="51" l="1"/>
  <c r="C70" i="51"/>
  <c r="D70" i="51" s="1"/>
  <c r="B72" i="51" l="1"/>
  <c r="C71" i="51"/>
  <c r="D71" i="51" s="1"/>
  <c r="B73" i="51" l="1"/>
  <c r="C72" i="51"/>
  <c r="D72" i="51" s="1"/>
  <c r="B74" i="51" l="1"/>
  <c r="C73" i="51"/>
  <c r="D73" i="51" s="1"/>
  <c r="B75" i="51" l="1"/>
  <c r="C74" i="51"/>
  <c r="D74" i="51" s="1"/>
  <c r="B76" i="51" l="1"/>
  <c r="C75" i="51"/>
  <c r="D75" i="51" s="1"/>
  <c r="B77" i="51" l="1"/>
  <c r="C76" i="51"/>
  <c r="D76" i="51" s="1"/>
  <c r="B78" i="51" l="1"/>
  <c r="C77" i="51"/>
  <c r="D77" i="51" s="1"/>
  <c r="B79" i="51" l="1"/>
  <c r="C78" i="51"/>
  <c r="D78" i="51" s="1"/>
  <c r="B80" i="51" l="1"/>
  <c r="C79" i="51"/>
  <c r="D79" i="51" s="1"/>
  <c r="B81" i="51" l="1"/>
  <c r="C80" i="51"/>
  <c r="D80" i="51" s="1"/>
  <c r="B82" i="51" l="1"/>
  <c r="C81" i="51"/>
  <c r="D81" i="51" s="1"/>
  <c r="B83" i="51" l="1"/>
  <c r="C82" i="51"/>
  <c r="D82" i="51" s="1"/>
  <c r="B84" i="51" l="1"/>
  <c r="C83" i="51"/>
  <c r="D83" i="51" s="1"/>
  <c r="B85" i="51" l="1"/>
  <c r="C84" i="51"/>
  <c r="D84" i="51" s="1"/>
  <c r="B86" i="51" l="1"/>
  <c r="C85" i="51"/>
  <c r="D85" i="51" s="1"/>
  <c r="B87" i="51" l="1"/>
  <c r="C86" i="51"/>
  <c r="D86" i="51" s="1"/>
  <c r="B88" i="51" l="1"/>
  <c r="C87" i="51"/>
  <c r="D87" i="51" s="1"/>
  <c r="B89" i="51" l="1"/>
  <c r="C88" i="51"/>
  <c r="D88" i="51" s="1"/>
  <c r="B90" i="51" l="1"/>
  <c r="C89" i="51"/>
  <c r="D89" i="51" s="1"/>
  <c r="B91" i="51" l="1"/>
  <c r="C90" i="51"/>
  <c r="D90" i="51" s="1"/>
  <c r="B92" i="51" l="1"/>
  <c r="C91" i="51"/>
  <c r="D91" i="51" s="1"/>
  <c r="B93" i="51" l="1"/>
  <c r="C92" i="51"/>
  <c r="D92" i="51" s="1"/>
  <c r="B94" i="51" l="1"/>
  <c r="C93" i="51"/>
  <c r="D93" i="51" s="1"/>
  <c r="B95" i="51" l="1"/>
  <c r="C94" i="51"/>
  <c r="D94" i="51" s="1"/>
  <c r="B96" i="51" l="1"/>
  <c r="C96" i="51" s="1"/>
  <c r="D96" i="51" s="1"/>
  <c r="C95" i="51"/>
  <c r="D95" i="51" s="1"/>
  <c r="D4" i="34" l="1"/>
  <c r="D129" i="34" a="1"/>
  <c r="D129" i="34" l="1"/>
  <c r="W239" i="34" a="1"/>
  <c r="AU139" i="34" a="1"/>
  <c r="AU111" i="34" a="1"/>
  <c r="AU34" i="34" a="1"/>
  <c r="AK239" i="34" a="1"/>
  <c r="AF214" i="34"/>
  <c r="AU129" i="34" a="1"/>
  <c r="AU118" i="34" a="1"/>
  <c r="J229" i="34"/>
  <c r="J231" i="34"/>
  <c r="AU99" i="34" a="1"/>
  <c r="AF225" i="34"/>
  <c r="Z239" i="34" a="1"/>
  <c r="AU23" i="34" a="1"/>
  <c r="AU132" i="34" a="1"/>
  <c r="AO239" i="34" a="1"/>
  <c r="AU141" i="34" a="1"/>
  <c r="AU128" i="34" a="1"/>
  <c r="U25" i="34" a="1"/>
  <c r="AU126" i="34" a="1"/>
  <c r="D25" i="34" a="1"/>
  <c r="U239" i="34" a="1"/>
  <c r="AU41" i="34" a="1"/>
  <c r="AQ239" i="34" a="1"/>
  <c r="J45" i="34" a="1"/>
  <c r="AI239" i="34" a="1"/>
  <c r="AU115" i="34" a="1"/>
  <c r="AU33" i="34" a="1"/>
  <c r="AU133" i="34" a="1"/>
  <c r="S239" i="34" a="1"/>
  <c r="J214" i="34"/>
  <c r="E25" i="34" a="1"/>
  <c r="J213" i="34"/>
  <c r="C19" i="34" a="1"/>
  <c r="AU25" i="34" a="1"/>
  <c r="AU143" i="34" a="1"/>
  <c r="D42" i="34" a="1"/>
  <c r="AU144" i="34" a="1"/>
  <c r="AF215" i="34"/>
  <c r="AU38" i="34" a="1"/>
  <c r="O239" i="34" a="1"/>
  <c r="J230" i="34"/>
  <c r="AU114" i="34" a="1"/>
  <c r="J217" i="34"/>
  <c r="AU36" i="34" a="1"/>
  <c r="AU112" i="34" a="1"/>
  <c r="AU119" i="34" a="1"/>
  <c r="X239" i="34" a="1"/>
  <c r="T25" i="34" a="1"/>
  <c r="AU97" i="34" a="1"/>
  <c r="AU44" i="34" a="1"/>
  <c r="AU117" i="34" a="1"/>
  <c r="J205" i="34"/>
  <c r="AF216" i="34"/>
  <c r="S25" i="34" a="1"/>
  <c r="Y239" i="34" a="1"/>
  <c r="AU37" i="34" a="1"/>
  <c r="AU135" i="34" a="1"/>
  <c r="AU124" i="34" a="1"/>
  <c r="AU43" i="34" a="1"/>
  <c r="J225" i="34"/>
  <c r="T239" i="34" a="1"/>
  <c r="AU30" i="34" a="1"/>
  <c r="AU32" i="34" a="1"/>
  <c r="AJ239" i="34" a="1"/>
  <c r="AF219" i="34"/>
  <c r="AF221" i="34"/>
  <c r="AU113" i="34" a="1"/>
  <c r="AU98" i="34" a="1"/>
  <c r="AU122" i="34" a="1"/>
  <c r="AU27" i="34" a="1"/>
  <c r="AP239" i="34" a="1"/>
  <c r="AN239" i="34" a="1"/>
  <c r="AU24" i="34" a="1"/>
  <c r="AU39" i="34" a="1"/>
  <c r="AU130" i="34" a="1"/>
  <c r="AU134" i="34" a="1"/>
  <c r="AF220" i="34"/>
  <c r="AF222" i="34"/>
  <c r="AU137" i="34" a="1"/>
  <c r="AU102" i="34" a="1"/>
  <c r="R239" i="34" a="1"/>
  <c r="J219" i="34"/>
  <c r="J224" i="34"/>
  <c r="AU42" i="34" a="1"/>
  <c r="AU31" i="34" a="1"/>
  <c r="C16" i="34" a="1"/>
  <c r="AU123" i="34" a="1"/>
  <c r="AU96" i="34" a="1"/>
  <c r="AU125" i="34" a="1"/>
  <c r="AU116" i="34" a="1"/>
  <c r="AU26" i="34" a="1"/>
  <c r="R25" i="34" a="1"/>
  <c r="J218" i="34"/>
  <c r="AU120" i="34" a="1"/>
  <c r="J206" i="34"/>
  <c r="AA239" i="34" a="1"/>
  <c r="AU127" i="34" a="1"/>
  <c r="J145" i="34" a="1"/>
  <c r="D23" i="34" a="1"/>
  <c r="AU103" i="34" a="1"/>
  <c r="AL239" i="34" a="1"/>
  <c r="Q25" i="34" a="1"/>
  <c r="AF213" i="34"/>
  <c r="V239" i="34" a="1"/>
  <c r="AU104" i="34" a="1"/>
  <c r="J216" i="34"/>
  <c r="AU101" i="34" a="1"/>
  <c r="AF223" i="34"/>
  <c r="AR239" i="34" a="1"/>
  <c r="AF226" i="34"/>
  <c r="AU142" i="34" a="1"/>
  <c r="AU140" i="34" a="1"/>
  <c r="AU131" i="34" a="1"/>
  <c r="AM239" i="34" a="1"/>
  <c r="N239" i="34" a="1"/>
  <c r="AU121" i="34" a="1"/>
  <c r="J228" i="34"/>
  <c r="AU40" i="34" a="1"/>
  <c r="AU46" i="34" a="1"/>
  <c r="AU28" i="34" a="1"/>
  <c r="J223" i="34"/>
  <c r="AU29" i="34" a="1"/>
  <c r="J226" i="34"/>
  <c r="J221" i="34"/>
  <c r="J215" i="34"/>
  <c r="J222" i="34"/>
  <c r="AU100" i="34" a="1"/>
  <c r="AU35" i="34" a="1"/>
  <c r="AF224" i="34"/>
  <c r="P239" i="34" a="1"/>
  <c r="AF217" i="34"/>
  <c r="J220" i="34"/>
  <c r="J227" i="34"/>
  <c r="AU138" i="34" a="1"/>
  <c r="AI239" i="34" l="1"/>
  <c r="AI300" i="34" s="1"/>
  <c r="T239" i="34"/>
  <c r="T300" i="34" s="1"/>
  <c r="S239" i="34"/>
  <c r="S300" i="34" s="1"/>
  <c r="U239" i="34"/>
  <c r="U300" i="34" s="1"/>
  <c r="AO239" i="34"/>
  <c r="AO300" i="34" s="1"/>
  <c r="AM239" i="34"/>
  <c r="AM300" i="34" s="1"/>
  <c r="AP239" i="34"/>
  <c r="AP300" i="34" s="1"/>
  <c r="AN239" i="34"/>
  <c r="AN300" i="34" s="1"/>
  <c r="R239" i="34"/>
  <c r="R300" i="34" s="1"/>
  <c r="AR239" i="34"/>
  <c r="AR300" i="34" s="1"/>
  <c r="AJ239" i="34"/>
  <c r="AJ300" i="34" s="1"/>
  <c r="AL239" i="34"/>
  <c r="AL300" i="34" s="1"/>
  <c r="AQ239" i="34"/>
  <c r="AQ300" i="34" s="1"/>
  <c r="AK239" i="34"/>
  <c r="AK300" i="34" s="1"/>
  <c r="AA239" i="34"/>
  <c r="AA300" i="34" s="1"/>
  <c r="J45" i="34"/>
  <c r="E25" i="34"/>
  <c r="N239" i="34"/>
  <c r="N300" i="34" s="1"/>
  <c r="V239" i="34"/>
  <c r="V300" i="34" s="1"/>
  <c r="O239" i="34"/>
  <c r="O300" i="34" s="1"/>
  <c r="J145" i="34"/>
  <c r="P239" i="34"/>
  <c r="P300" i="34" s="1"/>
  <c r="H68" i="31"/>
  <c r="H59" i="31"/>
  <c r="H60" i="31"/>
  <c r="H67" i="31"/>
  <c r="H64" i="31"/>
  <c r="H65" i="31"/>
  <c r="H62" i="31"/>
  <c r="H63" i="31"/>
  <c r="H58" i="31"/>
  <c r="H69" i="31"/>
  <c r="H66" i="31"/>
  <c r="H57" i="31"/>
  <c r="H56" i="31"/>
  <c r="H29" i="31"/>
  <c r="H33" i="31"/>
  <c r="H34" i="31"/>
  <c r="H35" i="31"/>
  <c r="H32" i="31"/>
  <c r="H36" i="31"/>
  <c r="H44" i="31"/>
  <c r="H45" i="31"/>
  <c r="H47" i="31"/>
  <c r="H43" i="31"/>
  <c r="H46" i="31"/>
  <c r="H38" i="31"/>
  <c r="H37" i="31"/>
  <c r="H41" i="31"/>
  <c r="H30" i="31"/>
  <c r="H39" i="31"/>
  <c r="H42" i="31"/>
  <c r="H31" i="31"/>
  <c r="H40" i="31"/>
  <c r="C19" i="34"/>
  <c r="C16" i="34"/>
  <c r="D25" i="34"/>
  <c r="D23" i="34"/>
  <c r="D42" i="34"/>
  <c r="T25" i="34"/>
  <c r="S25" i="34"/>
  <c r="R25" i="34"/>
  <c r="U25" i="34"/>
  <c r="Q25" i="34"/>
  <c r="W239" i="34"/>
  <c r="W300" i="34" s="1"/>
  <c r="X239" i="34"/>
  <c r="X300" i="34" s="1"/>
  <c r="Y239" i="34"/>
  <c r="Y300" i="34" s="1"/>
  <c r="Z239" i="34"/>
  <c r="Z300" i="34" s="1"/>
  <c r="AU41" i="34"/>
  <c r="AU126" i="34"/>
  <c r="AU138" i="34"/>
  <c r="AU43" i="34"/>
  <c r="AU123" i="34"/>
  <c r="AU139" i="34"/>
  <c r="AU129" i="34"/>
  <c r="AU26" i="34"/>
  <c r="AU30" i="34"/>
  <c r="AU34" i="34"/>
  <c r="AU38" i="34"/>
  <c r="AU42" i="34"/>
  <c r="AU46" i="34"/>
  <c r="AU122" i="34"/>
  <c r="AU142" i="34"/>
  <c r="AU127" i="34"/>
  <c r="AU25" i="34"/>
  <c r="AU37" i="34"/>
  <c r="AU27" i="34"/>
  <c r="AU31" i="34"/>
  <c r="AU35" i="34"/>
  <c r="AU143" i="34"/>
  <c r="AU125" i="34"/>
  <c r="AU23" i="34"/>
  <c r="AU39" i="34"/>
  <c r="AU135" i="34"/>
  <c r="AU121" i="34"/>
  <c r="AU29" i="34"/>
  <c r="AU137" i="34"/>
  <c r="AU24" i="34"/>
  <c r="AU28" i="34"/>
  <c r="AU32" i="34"/>
  <c r="AU36" i="34"/>
  <c r="AU40" i="34"/>
  <c r="AU44" i="34"/>
  <c r="AU120" i="34"/>
  <c r="AU124" i="34"/>
  <c r="AU128" i="34"/>
  <c r="AU140" i="34"/>
  <c r="AU144" i="34"/>
  <c r="AU33" i="34"/>
  <c r="AU141" i="34"/>
  <c r="AU104" i="34"/>
  <c r="AU103" i="34"/>
  <c r="AU102" i="34"/>
  <c r="AU101" i="34"/>
  <c r="AU111" i="34"/>
  <c r="AU131" i="34"/>
  <c r="AU100" i="34"/>
  <c r="AU98" i="34"/>
  <c r="AU99" i="34"/>
  <c r="AU96" i="34"/>
  <c r="AU97" i="34"/>
  <c r="AU133" i="34"/>
  <c r="AU119" i="34"/>
  <c r="AU132" i="34"/>
  <c r="AU134" i="34"/>
  <c r="AU115" i="34"/>
  <c r="AU112" i="34"/>
  <c r="AU116" i="34"/>
  <c r="AU113" i="34"/>
  <c r="AU117" i="34"/>
  <c r="AU114" i="34"/>
  <c r="AU118" i="34"/>
  <c r="AU130" i="34"/>
  <c r="K206" i="34"/>
  <c r="K205" i="34"/>
  <c r="AC52" i="31" l="1"/>
  <c r="AK234" i="34"/>
  <c r="AR234" i="34"/>
  <c r="AJ234" i="34"/>
  <c r="AP234" i="34"/>
  <c r="AO234" i="34"/>
  <c r="AQ234" i="34"/>
  <c r="AN234" i="34"/>
  <c r="AI234" i="34"/>
  <c r="AM234" i="34"/>
  <c r="AL234" i="34"/>
  <c r="U234" i="34"/>
  <c r="T234" i="34"/>
  <c r="V234" i="34"/>
  <c r="S234" i="34"/>
  <c r="Y234" i="34"/>
  <c r="P234" i="34"/>
  <c r="AA234" i="34"/>
  <c r="Z234" i="34"/>
  <c r="R234" i="34"/>
  <c r="X234" i="34"/>
  <c r="O234" i="34"/>
  <c r="W234" i="34"/>
  <c r="N234" i="34"/>
  <c r="L205" i="34"/>
  <c r="L206" i="34"/>
  <c r="M206" i="34"/>
  <c r="M205" i="34"/>
  <c r="N205" i="34"/>
  <c r="AG136" i="23" l="1"/>
  <c r="G136" i="23"/>
  <c r="O205" i="34"/>
  <c r="N206" i="34"/>
  <c r="AC10" i="31" l="1"/>
  <c r="Y136" i="23"/>
  <c r="L136" i="23"/>
  <c r="P136" i="23"/>
  <c r="X136" i="23"/>
  <c r="AX136" i="23"/>
  <c r="K136" i="23"/>
  <c r="Q136" i="23"/>
  <c r="AL136" i="23"/>
  <c r="H136" i="23"/>
  <c r="AP136" i="23"/>
  <c r="U136" i="23"/>
  <c r="V136" i="23"/>
  <c r="M136" i="23"/>
  <c r="AH136" i="23"/>
  <c r="T136" i="23"/>
  <c r="AJ136" i="23"/>
  <c r="AN136" i="23"/>
  <c r="I136" i="23"/>
  <c r="AK136" i="23"/>
  <c r="N136" i="23"/>
  <c r="R136" i="23"/>
  <c r="AQ136" i="23"/>
  <c r="AE136" i="23"/>
  <c r="AD136" i="23"/>
  <c r="AW136" i="23"/>
  <c r="Z136" i="23"/>
  <c r="AY136" i="23"/>
  <c r="O136" i="23"/>
  <c r="W136" i="23"/>
  <c r="BA136" i="23"/>
  <c r="AB136" i="23"/>
  <c r="AM136" i="23"/>
  <c r="AF136" i="23"/>
  <c r="AO136" i="23"/>
  <c r="S136" i="23"/>
  <c r="AR136" i="23"/>
  <c r="AC136" i="23"/>
  <c r="AS136" i="23"/>
  <c r="AT136" i="23"/>
  <c r="AA136" i="23"/>
  <c r="AZ136" i="23"/>
  <c r="AU136" i="23"/>
  <c r="AV136" i="23"/>
  <c r="J136" i="23"/>
  <c r="AI136" i="23"/>
  <c r="O206" i="34"/>
  <c r="P205" i="34"/>
  <c r="H231" i="34" l="1"/>
  <c r="C47" i="31" s="1"/>
  <c r="BA34" i="23"/>
  <c r="AZ34" i="23"/>
  <c r="AY34" i="23"/>
  <c r="AX34" i="23"/>
  <c r="AW34" i="23"/>
  <c r="AV34" i="23"/>
  <c r="AU34" i="23"/>
  <c r="AT34" i="23"/>
  <c r="AS34" i="23"/>
  <c r="AR34" i="23"/>
  <c r="AQ34" i="23"/>
  <c r="AP34" i="23"/>
  <c r="AO34" i="23"/>
  <c r="AN34" i="23"/>
  <c r="AM34" i="23"/>
  <c r="AL34" i="23"/>
  <c r="AK34" i="23"/>
  <c r="AJ34" i="23"/>
  <c r="AI34" i="23"/>
  <c r="AH34" i="23"/>
  <c r="AG34" i="23"/>
  <c r="AF34" i="23"/>
  <c r="AE34" i="23"/>
  <c r="AD34" i="23"/>
  <c r="AC34" i="23"/>
  <c r="AB34" i="23"/>
  <c r="AA34" i="23"/>
  <c r="Z34" i="23"/>
  <c r="Y34" i="23"/>
  <c r="X34" i="23"/>
  <c r="W34" i="23"/>
  <c r="V34" i="23"/>
  <c r="U34" i="23"/>
  <c r="T34" i="23"/>
  <c r="S34" i="23"/>
  <c r="R34" i="23"/>
  <c r="Q34" i="23"/>
  <c r="P34" i="23"/>
  <c r="O34" i="23"/>
  <c r="N34" i="23"/>
  <c r="M34" i="23"/>
  <c r="L34" i="23"/>
  <c r="K34" i="23"/>
  <c r="J34" i="23"/>
  <c r="I34" i="23"/>
  <c r="H34" i="23"/>
  <c r="A3" i="30" a="1"/>
  <c r="A3" i="30" s="1"/>
  <c r="A5" i="32" s="1" a="1"/>
  <c r="A5" i="32" s="1"/>
  <c r="Q205" i="34"/>
  <c r="P206" i="34"/>
  <c r="Q206" i="34"/>
  <c r="AW101" i="23" l="1"/>
  <c r="M101" i="23"/>
  <c r="AS101" i="23"/>
  <c r="Q101" i="23"/>
  <c r="AK101" i="23"/>
  <c r="AG101" i="23"/>
  <c r="I101" i="23"/>
  <c r="Y101" i="23"/>
  <c r="AO101" i="23"/>
  <c r="U101" i="23"/>
  <c r="AC101" i="23"/>
  <c r="BA101" i="23"/>
  <c r="H101" i="23"/>
  <c r="P101" i="23"/>
  <c r="X101" i="23"/>
  <c r="AF101" i="23"/>
  <c r="AN101" i="23"/>
  <c r="AV101" i="23"/>
  <c r="N101" i="23"/>
  <c r="V101" i="23"/>
  <c r="AD101" i="23"/>
  <c r="AL101" i="23"/>
  <c r="AT101" i="23"/>
  <c r="L101" i="23"/>
  <c r="T101" i="23"/>
  <c r="AB101" i="23"/>
  <c r="AJ101" i="23"/>
  <c r="AR101" i="23"/>
  <c r="AZ101" i="23"/>
  <c r="J101" i="23"/>
  <c r="R101" i="23"/>
  <c r="Z101" i="23"/>
  <c r="AH101" i="23"/>
  <c r="AP101" i="23"/>
  <c r="AX101" i="23"/>
  <c r="K101" i="23"/>
  <c r="S101" i="23"/>
  <c r="AA101" i="23"/>
  <c r="AI101" i="23"/>
  <c r="AQ101" i="23"/>
  <c r="AY101" i="23"/>
  <c r="O101" i="23"/>
  <c r="W101" i="23"/>
  <c r="AE101" i="23"/>
  <c r="AM101" i="23"/>
  <c r="AU101" i="23"/>
  <c r="R206" i="34"/>
  <c r="R205" i="34"/>
  <c r="B23" i="22" l="1" a="1"/>
  <c r="I29" i="22" a="1"/>
  <c r="J30" i="22" a="1"/>
  <c r="H30" i="22" a="1"/>
  <c r="S206" i="34"/>
  <c r="L30" i="22" a="1"/>
  <c r="G30" i="22"/>
  <c r="S205" i="34"/>
  <c r="K30" i="22" a="1"/>
  <c r="I30" i="22" a="1"/>
  <c r="H30" i="22" l="1"/>
  <c r="K30" i="22"/>
  <c r="L30" i="22"/>
  <c r="I30" i="22"/>
  <c r="J30" i="22"/>
  <c r="I29" i="22"/>
  <c r="B23" i="22"/>
  <c r="I42" i="30"/>
  <c r="I166" i="30" s="1"/>
  <c r="J42" i="30"/>
  <c r="J166" i="30" s="1"/>
  <c r="K42" i="30"/>
  <c r="K166" i="30" s="1"/>
  <c r="L42" i="30"/>
  <c r="L166" i="30" s="1"/>
  <c r="M42" i="30"/>
  <c r="M166" i="30" s="1"/>
  <c r="N42" i="30"/>
  <c r="N166" i="30" s="1"/>
  <c r="O42" i="30"/>
  <c r="O166" i="30" s="1"/>
  <c r="P42" i="30"/>
  <c r="P166" i="30" s="1"/>
  <c r="Q42" i="30"/>
  <c r="Q166" i="30" s="1"/>
  <c r="R42" i="30"/>
  <c r="R166" i="30" s="1"/>
  <c r="S42" i="30"/>
  <c r="S166" i="30" s="1"/>
  <c r="T42" i="30"/>
  <c r="T166" i="30" s="1"/>
  <c r="U42" i="30"/>
  <c r="U166" i="30" s="1"/>
  <c r="V42" i="30"/>
  <c r="V166" i="30" s="1"/>
  <c r="W42" i="30"/>
  <c r="W166" i="30" s="1"/>
  <c r="X42" i="30"/>
  <c r="X166" i="30" s="1"/>
  <c r="Y42" i="30"/>
  <c r="Y166" i="30" s="1"/>
  <c r="Z42" i="30"/>
  <c r="Z166" i="30" s="1"/>
  <c r="AA42" i="30"/>
  <c r="AA166" i="30" s="1"/>
  <c r="AB42" i="30"/>
  <c r="AB166" i="30" s="1"/>
  <c r="AC42" i="30"/>
  <c r="AC166" i="30" s="1"/>
  <c r="AD42" i="30"/>
  <c r="AD166" i="30" s="1"/>
  <c r="AE42" i="30"/>
  <c r="AE166" i="30" s="1"/>
  <c r="AF42" i="30"/>
  <c r="AF166" i="30" s="1"/>
  <c r="AG42" i="30"/>
  <c r="AG166" i="30" s="1"/>
  <c r="AH42" i="30"/>
  <c r="AH166" i="30" s="1"/>
  <c r="AI42" i="30"/>
  <c r="AI166" i="30" s="1"/>
  <c r="AJ42" i="30"/>
  <c r="AJ166" i="30" s="1"/>
  <c r="AK42" i="30"/>
  <c r="AK166" i="30" s="1"/>
  <c r="AL42" i="30"/>
  <c r="AL166" i="30" s="1"/>
  <c r="AM42" i="30"/>
  <c r="AM166" i="30" s="1"/>
  <c r="AN42" i="30"/>
  <c r="AN166" i="30" s="1"/>
  <c r="AO42" i="30"/>
  <c r="AO166" i="30" s="1"/>
  <c r="AP42" i="30"/>
  <c r="AP166" i="30" s="1"/>
  <c r="AQ42" i="30"/>
  <c r="AQ166" i="30" s="1"/>
  <c r="AR42" i="30"/>
  <c r="AR166" i="30" s="1"/>
  <c r="AS42" i="30"/>
  <c r="AS166" i="30" s="1"/>
  <c r="AT42" i="30"/>
  <c r="AT166" i="30" s="1"/>
  <c r="AU42" i="30"/>
  <c r="AU166" i="30" s="1"/>
  <c r="AV42" i="30"/>
  <c r="AV166" i="30" s="1"/>
  <c r="AW42" i="30"/>
  <c r="AW166" i="30" s="1"/>
  <c r="AX42" i="30"/>
  <c r="AX166" i="30" s="1"/>
  <c r="AY42" i="30"/>
  <c r="AY166" i="30" s="1"/>
  <c r="AZ42" i="30"/>
  <c r="AZ166" i="30" s="1"/>
  <c r="BA42" i="30"/>
  <c r="BA166" i="30" s="1"/>
  <c r="BB42" i="30"/>
  <c r="BB166" i="30" s="1"/>
  <c r="G25" i="22"/>
  <c r="G27" i="22"/>
  <c r="T205" i="34"/>
  <c r="G26" i="22"/>
  <c r="G28" i="22"/>
  <c r="G29" i="22"/>
  <c r="J29" i="22" a="1"/>
  <c r="AU45" i="34" a="1"/>
  <c r="K29" i="22" a="1"/>
  <c r="G24" i="22"/>
  <c r="T206" i="34"/>
  <c r="H29" i="22" a="1"/>
  <c r="G23" i="22"/>
  <c r="AU45" i="34" l="1"/>
  <c r="J29" i="22"/>
  <c r="H29" i="22"/>
  <c r="K29" i="22"/>
  <c r="H44" i="30"/>
  <c r="H168" i="30" s="1"/>
  <c r="BL170" i="30" l="1" a="1"/>
  <c r="BL170" i="30" s="1"/>
  <c r="BJ170" i="30" a="1"/>
  <c r="BJ170" i="30" s="1"/>
  <c r="BH170" i="30" a="1"/>
  <c r="BH170" i="30" s="1"/>
  <c r="BK170" i="30" a="1"/>
  <c r="BK170" i="30" s="1"/>
  <c r="BI170" i="30" a="1"/>
  <c r="BI170" i="30" s="1"/>
  <c r="BG170" i="30" a="1"/>
  <c r="BG170" i="30" s="1"/>
  <c r="AA170" i="30" a="1"/>
  <c r="AA170" i="30" s="1"/>
  <c r="AO170" i="30" a="1"/>
  <c r="AO170" i="30" s="1"/>
  <c r="I170" i="30" a="1"/>
  <c r="I170" i="30" s="1"/>
  <c r="BD170" i="30" a="1"/>
  <c r="BD170" i="30" s="1"/>
  <c r="X170" i="30" a="1"/>
  <c r="X170" i="30" s="1"/>
  <c r="AT170" i="30" a="1"/>
  <c r="AT170" i="30" s="1"/>
  <c r="AC170" i="30" a="1"/>
  <c r="AC170" i="30" s="1"/>
  <c r="H170" i="30" a="1"/>
  <c r="H170" i="30" s="1"/>
  <c r="AH170" i="30" a="1"/>
  <c r="AH170" i="30" s="1"/>
  <c r="AE170" i="30" a="1"/>
  <c r="AE170" i="30" s="1"/>
  <c r="BA170" i="30" a="1"/>
  <c r="BA170" i="30" s="1"/>
  <c r="AY170" i="30" a="1"/>
  <c r="AY170" i="30" s="1"/>
  <c r="S170" i="30" a="1"/>
  <c r="S170" i="30" s="1"/>
  <c r="AG170" i="30" a="1"/>
  <c r="AG170" i="30" s="1"/>
  <c r="AV170" i="30" a="1"/>
  <c r="AV170" i="30" s="1"/>
  <c r="P170" i="30" a="1"/>
  <c r="P170" i="30" s="1"/>
  <c r="AL170" i="30" a="1"/>
  <c r="AL170" i="30" s="1"/>
  <c r="U170" i="30" a="1"/>
  <c r="U170" i="30" s="1"/>
  <c r="AZ170" i="30" a="1"/>
  <c r="AZ170" i="30" s="1"/>
  <c r="T170" i="30" a="1"/>
  <c r="T170" i="30" s="1"/>
  <c r="BF170" i="30" a="1"/>
  <c r="BF170" i="30" s="1"/>
  <c r="Z170" i="30" a="1"/>
  <c r="Z170" i="30" s="1"/>
  <c r="BC170" i="30" a="1"/>
  <c r="BC170" i="30" s="1"/>
  <c r="AD170" i="30" a="1"/>
  <c r="AD170" i="30" s="1"/>
  <c r="M170" i="30" a="1"/>
  <c r="M170" i="30" s="1"/>
  <c r="AQ170" i="30" a="1"/>
  <c r="AQ170" i="30" s="1"/>
  <c r="K170" i="30" a="1"/>
  <c r="K170" i="30" s="1"/>
  <c r="BE170" i="30" a="1"/>
  <c r="BE170" i="30" s="1"/>
  <c r="Y170" i="30" a="1"/>
  <c r="Y170" i="30" s="1"/>
  <c r="AN170" i="30" a="1"/>
  <c r="AN170" i="30" s="1"/>
  <c r="W170" i="30" a="1"/>
  <c r="W170" i="30" s="1"/>
  <c r="AS170" i="30" a="1"/>
  <c r="AS170" i="30" s="1"/>
  <c r="AR170" i="30" a="1"/>
  <c r="AR170" i="30" s="1"/>
  <c r="L170" i="30" a="1"/>
  <c r="L170" i="30" s="1"/>
  <c r="AX170" i="30" a="1"/>
  <c r="AX170" i="30" s="1"/>
  <c r="R170" i="30" a="1"/>
  <c r="R170" i="30" s="1"/>
  <c r="AU170" i="30" a="1"/>
  <c r="AU170" i="30" s="1"/>
  <c r="V170" i="30" a="1"/>
  <c r="V170" i="30" s="1"/>
  <c r="AK170" i="30" a="1"/>
  <c r="AK170" i="30" s="1"/>
  <c r="AJ170" i="30" a="1"/>
  <c r="AJ170" i="30" s="1"/>
  <c r="AI170" i="30" a="1"/>
  <c r="AI170" i="30" s="1"/>
  <c r="AW170" i="30" a="1"/>
  <c r="AW170" i="30" s="1"/>
  <c r="Q170" i="30" a="1"/>
  <c r="Q170" i="30" s="1"/>
  <c r="AF170" i="30" a="1"/>
  <c r="AF170" i="30" s="1"/>
  <c r="O170" i="30" a="1"/>
  <c r="O170" i="30" s="1"/>
  <c r="BB170" i="30" a="1"/>
  <c r="BB170" i="30" s="1"/>
  <c r="AP170" i="30" a="1"/>
  <c r="AP170" i="30" s="1"/>
  <c r="J170" i="30" a="1"/>
  <c r="J170" i="30" s="1"/>
  <c r="AM170" i="30" a="1"/>
  <c r="AM170" i="30" s="1"/>
  <c r="N170" i="30" a="1"/>
  <c r="N170" i="30" s="1"/>
  <c r="AB170" i="30" a="1"/>
  <c r="AB170" i="30" s="1"/>
  <c r="I44" i="30"/>
  <c r="I168" i="30" s="1"/>
  <c r="K44" i="30"/>
  <c r="K168" i="30" s="1"/>
  <c r="J44" i="30"/>
  <c r="J168" i="30" s="1"/>
  <c r="AZ44" i="30"/>
  <c r="AZ168" i="30" s="1"/>
  <c r="AC44" i="30"/>
  <c r="AC168" i="30" s="1"/>
  <c r="BA44" i="30"/>
  <c r="BA168" i="30" s="1"/>
  <c r="X44" i="30"/>
  <c r="X168" i="30" s="1"/>
  <c r="AF44" i="30"/>
  <c r="AF168" i="30" s="1"/>
  <c r="AN44" i="30"/>
  <c r="AN168" i="30" s="1"/>
  <c r="AV44" i="30"/>
  <c r="AV168" i="30" s="1"/>
  <c r="AR44" i="30"/>
  <c r="AR168" i="30" s="1"/>
  <c r="Y44" i="30"/>
  <c r="Y168" i="30" s="1"/>
  <c r="AG44" i="30"/>
  <c r="AG168" i="30" s="1"/>
  <c r="AO44" i="30"/>
  <c r="AO168" i="30" s="1"/>
  <c r="AW44" i="30"/>
  <c r="AW168" i="30" s="1"/>
  <c r="AJ44" i="30"/>
  <c r="AJ168" i="30" s="1"/>
  <c r="U44" i="30"/>
  <c r="U168" i="30" s="1"/>
  <c r="AS44" i="30"/>
  <c r="AS168" i="30" s="1"/>
  <c r="AB44" i="30"/>
  <c r="AB168" i="30" s="1"/>
  <c r="AK44" i="30"/>
  <c r="AK168" i="30" s="1"/>
  <c r="T44" i="30"/>
  <c r="T168" i="30" s="1"/>
  <c r="H45" i="30"/>
  <c r="H169" i="30" s="1"/>
  <c r="AU47" i="34" a="1"/>
  <c r="AU47" i="34" l="1"/>
  <c r="BI203" i="30" a="1"/>
  <c r="BI203" i="30" s="1"/>
  <c r="BH203" i="30" a="1"/>
  <c r="BH203" i="30" s="1"/>
  <c r="BK203" i="30" a="1"/>
  <c r="BK203" i="30" s="1"/>
  <c r="BJ203" i="30" a="1"/>
  <c r="BJ203" i="30" s="1"/>
  <c r="BL203" i="30" a="1"/>
  <c r="BL203" i="30" s="1"/>
  <c r="BB203" i="30" a="1"/>
  <c r="BB203" i="30" s="1"/>
  <c r="V203" i="30" a="1"/>
  <c r="V203" i="30" s="1"/>
  <c r="AT203" i="30" a="1"/>
  <c r="AT203" i="30" s="1"/>
  <c r="N203" i="30" a="1"/>
  <c r="N203" i="30" s="1"/>
  <c r="AM203" i="30" a="1"/>
  <c r="AM203" i="30" s="1"/>
  <c r="AL203" i="30" a="1"/>
  <c r="AL203" i="30" s="1"/>
  <c r="AK203" i="30" a="1"/>
  <c r="AK203" i="30" s="1"/>
  <c r="AE203" i="30" a="1"/>
  <c r="AE203" i="30" s="1"/>
  <c r="AD203" i="30" a="1"/>
  <c r="AD203" i="30" s="1"/>
  <c r="BC203" i="30" a="1"/>
  <c r="BC203" i="30" s="1"/>
  <c r="W203" i="30" a="1"/>
  <c r="W203" i="30" s="1"/>
  <c r="AU203" i="30" a="1"/>
  <c r="AU203" i="30" s="1"/>
  <c r="O203" i="30" a="1"/>
  <c r="O203" i="30" s="1"/>
  <c r="BG203" i="30" a="1"/>
  <c r="BG203" i="30" s="1"/>
  <c r="AC203" i="30" a="1"/>
  <c r="AC203" i="30" s="1"/>
  <c r="AJ203" i="30" a="1"/>
  <c r="AJ203" i="30" s="1"/>
  <c r="AA203" i="30" a="1"/>
  <c r="AA203" i="30" s="1"/>
  <c r="S203" i="30" a="1"/>
  <c r="S203" i="30" s="1"/>
  <c r="U203" i="30" a="1"/>
  <c r="U203" i="30" s="1"/>
  <c r="AB203" i="30" a="1"/>
  <c r="AB203" i="30" s="1"/>
  <c r="AY203" i="30" a="1"/>
  <c r="AY203" i="30" s="1"/>
  <c r="BA203" i="30" a="1"/>
  <c r="BA203" i="30" s="1"/>
  <c r="AS203" i="30" a="1"/>
  <c r="AS203" i="30" s="1"/>
  <c r="T203" i="30" a="1"/>
  <c r="T203" i="30" s="1"/>
  <c r="AZ203" i="30" a="1"/>
  <c r="AZ203" i="30" s="1"/>
  <c r="L203" i="30" a="1"/>
  <c r="L203" i="30" s="1"/>
  <c r="K203" i="30" a="1"/>
  <c r="K203" i="30" s="1"/>
  <c r="M203" i="30" a="1"/>
  <c r="M203" i="30" s="1"/>
  <c r="AR203" i="30" a="1"/>
  <c r="AR203" i="30" s="1"/>
  <c r="AQ203" i="30" a="1"/>
  <c r="AQ203" i="30" s="1"/>
  <c r="AI203" i="30" a="1"/>
  <c r="AI203" i="30" s="1"/>
  <c r="AX203" i="30" a="1"/>
  <c r="AX203" i="30" s="1"/>
  <c r="R203" i="30" a="1"/>
  <c r="R203" i="30" s="1"/>
  <c r="BE203" i="30" a="1"/>
  <c r="BE203" i="30" s="1"/>
  <c r="AP203" i="30" a="1"/>
  <c r="AP203" i="30" s="1"/>
  <c r="J203" i="30" a="1"/>
  <c r="J203" i="30" s="1"/>
  <c r="Y203" i="30" a="1"/>
  <c r="Y203" i="30" s="1"/>
  <c r="AH203" i="30" a="1"/>
  <c r="AH203" i="30" s="1"/>
  <c r="AG203" i="30" a="1"/>
  <c r="AG203" i="30" s="1"/>
  <c r="X203" i="30" a="1"/>
  <c r="X203" i="30" s="1"/>
  <c r="BD203" i="30" a="1"/>
  <c r="BD203" i="30" s="1"/>
  <c r="AF203" i="30" a="1"/>
  <c r="AF203" i="30" s="1"/>
  <c r="P203" i="30" a="1"/>
  <c r="P203" i="30" s="1"/>
  <c r="Z203" i="30" a="1"/>
  <c r="Z203" i="30" s="1"/>
  <c r="Q203" i="30" a="1"/>
  <c r="Q203" i="30" s="1"/>
  <c r="AV203" i="30" a="1"/>
  <c r="AV203" i="30" s="1"/>
  <c r="AW203" i="30" a="1"/>
  <c r="AW203" i="30" s="1"/>
  <c r="H203" i="30" a="1"/>
  <c r="H203" i="30" s="1"/>
  <c r="I203" i="30" a="1"/>
  <c r="I203" i="30" s="1"/>
  <c r="AN203" i="30" a="1"/>
  <c r="AN203" i="30" s="1"/>
  <c r="BF203" i="30" a="1"/>
  <c r="BF203" i="30" s="1"/>
  <c r="AO203" i="30" a="1"/>
  <c r="AO203" i="30" s="1"/>
  <c r="BH215" i="30" a="1"/>
  <c r="BH215" i="30" s="1"/>
  <c r="BI215" i="30" a="1"/>
  <c r="BI215" i="30" s="1"/>
  <c r="BL215" i="30" a="1"/>
  <c r="BL215" i="30" s="1"/>
  <c r="BK215" i="30" a="1"/>
  <c r="BK215" i="30" s="1"/>
  <c r="BJ215" i="30" a="1"/>
  <c r="BJ215" i="30" s="1"/>
  <c r="AL215" i="30" a="1"/>
  <c r="AL215" i="30" s="1"/>
  <c r="AD215" i="30" a="1"/>
  <c r="AD215" i="30" s="1"/>
  <c r="AS215" i="30" a="1"/>
  <c r="AS215" i="30" s="1"/>
  <c r="M215" i="30" a="1"/>
  <c r="M215" i="30" s="1"/>
  <c r="U215" i="30" a="1"/>
  <c r="U215" i="30" s="1"/>
  <c r="BC215" i="30" a="1"/>
  <c r="BC215" i="30" s="1"/>
  <c r="W215" i="30" a="1"/>
  <c r="W215" i="30" s="1"/>
  <c r="BB215" i="30" a="1"/>
  <c r="BB215" i="30" s="1"/>
  <c r="N215" i="30" a="1"/>
  <c r="N215" i="30" s="1"/>
  <c r="BA215" i="30" a="1"/>
  <c r="BA215" i="30" s="1"/>
  <c r="AU215" i="30" a="1"/>
  <c r="AU215" i="30" s="1"/>
  <c r="O215" i="30" a="1"/>
  <c r="O215" i="30" s="1"/>
  <c r="AT215" i="30" a="1"/>
  <c r="AT215" i="30" s="1"/>
  <c r="AK215" i="30" a="1"/>
  <c r="AK215" i="30" s="1"/>
  <c r="AM215" i="30" a="1"/>
  <c r="AM215" i="30" s="1"/>
  <c r="AC215" i="30" a="1"/>
  <c r="AC215" i="30" s="1"/>
  <c r="AE215" i="30" a="1"/>
  <c r="AE215" i="30" s="1"/>
  <c r="K215" i="30" a="1"/>
  <c r="K215" i="30" s="1"/>
  <c r="AZ215" i="30" a="1"/>
  <c r="AZ215" i="30" s="1"/>
  <c r="T215" i="30" a="1"/>
  <c r="T215" i="30" s="1"/>
  <c r="AQ215" i="30" a="1"/>
  <c r="AQ215" i="30" s="1"/>
  <c r="AI215" i="30" a="1"/>
  <c r="AI215" i="30" s="1"/>
  <c r="AR215" i="30" a="1"/>
  <c r="AR215" i="30" s="1"/>
  <c r="L215" i="30" a="1"/>
  <c r="L215" i="30" s="1"/>
  <c r="V215" i="30" a="1"/>
  <c r="V215" i="30" s="1"/>
  <c r="AJ215" i="30" a="1"/>
  <c r="AJ215" i="30" s="1"/>
  <c r="AB215" i="30" a="1"/>
  <c r="AB215" i="30" s="1"/>
  <c r="AA215" i="30" a="1"/>
  <c r="AA215" i="30" s="1"/>
  <c r="BG215" i="30" a="1"/>
  <c r="BG215" i="30" s="1"/>
  <c r="S215" i="30" a="1"/>
  <c r="S215" i="30" s="1"/>
  <c r="AY215" i="30" a="1"/>
  <c r="AY215" i="30" s="1"/>
  <c r="AH215" i="30" a="1"/>
  <c r="AH215" i="30" s="1"/>
  <c r="I215" i="30" a="1"/>
  <c r="I215" i="30" s="1"/>
  <c r="BF215" i="30" a="1"/>
  <c r="BF215" i="30" s="1"/>
  <c r="Z215" i="30" a="1"/>
  <c r="Z215" i="30" s="1"/>
  <c r="AO215" i="30" a="1"/>
  <c r="AO215" i="30" s="1"/>
  <c r="AX215" i="30" a="1"/>
  <c r="AX215" i="30" s="1"/>
  <c r="R215" i="30" a="1"/>
  <c r="R215" i="30" s="1"/>
  <c r="AN215" i="30" a="1"/>
  <c r="AN215" i="30" s="1"/>
  <c r="H215" i="30" a="1"/>
  <c r="H215" i="30" s="1"/>
  <c r="AV215" i="30" a="1"/>
  <c r="AV215" i="30" s="1"/>
  <c r="Y215" i="30" a="1"/>
  <c r="Y215" i="30" s="1"/>
  <c r="BE215" i="30" a="1"/>
  <c r="BE215" i="30" s="1"/>
  <c r="Q215" i="30" a="1"/>
  <c r="Q215" i="30" s="1"/>
  <c r="AF215" i="30" a="1"/>
  <c r="AF215" i="30" s="1"/>
  <c r="P215" i="30" a="1"/>
  <c r="P215" i="30" s="1"/>
  <c r="J215" i="30" a="1"/>
  <c r="J215" i="30" s="1"/>
  <c r="AW215" i="30" a="1"/>
  <c r="AW215" i="30" s="1"/>
  <c r="BD215" i="30" a="1"/>
  <c r="BD215" i="30" s="1"/>
  <c r="X215" i="30" a="1"/>
  <c r="X215" i="30" s="1"/>
  <c r="AP215" i="30" a="1"/>
  <c r="AP215" i="30" s="1"/>
  <c r="AG215" i="30" a="1"/>
  <c r="AG215" i="30" s="1"/>
  <c r="BH211" i="30" a="1"/>
  <c r="BH211" i="30" s="1"/>
  <c r="BL211" i="30" a="1"/>
  <c r="BL211" i="30" s="1"/>
  <c r="BK211" i="30" a="1"/>
  <c r="BK211" i="30" s="1"/>
  <c r="BJ211" i="30" a="1"/>
  <c r="BJ211" i="30" s="1"/>
  <c r="BI211" i="30" a="1"/>
  <c r="BI211" i="30" s="1"/>
  <c r="BB211" i="30" a="1"/>
  <c r="BB211" i="30" s="1"/>
  <c r="V211" i="30" a="1"/>
  <c r="V211" i="30" s="1"/>
  <c r="AT211" i="30" a="1"/>
  <c r="AT211" i="30" s="1"/>
  <c r="N211" i="30" a="1"/>
  <c r="N211" i="30" s="1"/>
  <c r="AC211" i="30" a="1"/>
  <c r="AC211" i="30" s="1"/>
  <c r="AS211" i="30" a="1"/>
  <c r="AS211" i="30" s="1"/>
  <c r="AM211" i="30" a="1"/>
  <c r="AM211" i="30" s="1"/>
  <c r="AK211" i="30" a="1"/>
  <c r="AK211" i="30" s="1"/>
  <c r="AE211" i="30" a="1"/>
  <c r="AE211" i="30" s="1"/>
  <c r="AL211" i="30" a="1"/>
  <c r="AL211" i="30" s="1"/>
  <c r="BC211" i="30" a="1"/>
  <c r="BC211" i="30" s="1"/>
  <c r="W211" i="30" a="1"/>
  <c r="W211" i="30" s="1"/>
  <c r="BA211" i="30" a="1"/>
  <c r="BA211" i="30" s="1"/>
  <c r="AU211" i="30" a="1"/>
  <c r="AU211" i="30" s="1"/>
  <c r="O211" i="30" a="1"/>
  <c r="O211" i="30" s="1"/>
  <c r="U211" i="30" a="1"/>
  <c r="U211" i="30" s="1"/>
  <c r="BG211" i="30" a="1"/>
  <c r="BG211" i="30" s="1"/>
  <c r="AJ211" i="30" a="1"/>
  <c r="AJ211" i="30" s="1"/>
  <c r="AA211" i="30" a="1"/>
  <c r="AA211" i="30" s="1"/>
  <c r="M211" i="30" a="1"/>
  <c r="M211" i="30" s="1"/>
  <c r="AY211" i="30" a="1"/>
  <c r="AY211" i="30" s="1"/>
  <c r="AB211" i="30" a="1"/>
  <c r="AB211" i="30" s="1"/>
  <c r="S211" i="30" a="1"/>
  <c r="S211" i="30" s="1"/>
  <c r="AD211" i="30" a="1"/>
  <c r="AD211" i="30" s="1"/>
  <c r="AI211" i="30" a="1"/>
  <c r="AI211" i="30" s="1"/>
  <c r="T211" i="30" a="1"/>
  <c r="T211" i="30" s="1"/>
  <c r="AZ211" i="30" a="1"/>
  <c r="AZ211" i="30" s="1"/>
  <c r="L211" i="30" a="1"/>
  <c r="L211" i="30" s="1"/>
  <c r="K211" i="30" a="1"/>
  <c r="K211" i="30" s="1"/>
  <c r="AR211" i="30" a="1"/>
  <c r="AR211" i="30" s="1"/>
  <c r="AQ211" i="30" a="1"/>
  <c r="AQ211" i="30" s="1"/>
  <c r="AX211" i="30" a="1"/>
  <c r="AX211" i="30" s="1"/>
  <c r="R211" i="30" a="1"/>
  <c r="R211" i="30" s="1"/>
  <c r="Y211" i="30" a="1"/>
  <c r="Y211" i="30" s="1"/>
  <c r="AP211" i="30" a="1"/>
  <c r="AP211" i="30" s="1"/>
  <c r="J211" i="30" a="1"/>
  <c r="J211" i="30" s="1"/>
  <c r="BE211" i="30" a="1"/>
  <c r="BE211" i="30" s="1"/>
  <c r="AH211" i="30" a="1"/>
  <c r="AH211" i="30" s="1"/>
  <c r="Q211" i="30" a="1"/>
  <c r="Q211" i="30" s="1"/>
  <c r="X211" i="30" a="1"/>
  <c r="X211" i="30" s="1"/>
  <c r="AF211" i="30" a="1"/>
  <c r="AF211" i="30" s="1"/>
  <c r="AW211" i="30" a="1"/>
  <c r="AW211" i="30" s="1"/>
  <c r="BD211" i="30" a="1"/>
  <c r="BD211" i="30" s="1"/>
  <c r="Z211" i="30" a="1"/>
  <c r="Z211" i="30" s="1"/>
  <c r="I211" i="30" a="1"/>
  <c r="I211" i="30" s="1"/>
  <c r="AV211" i="30" a="1"/>
  <c r="AV211" i="30" s="1"/>
  <c r="AO211" i="30" a="1"/>
  <c r="AO211" i="30" s="1"/>
  <c r="P211" i="30" a="1"/>
  <c r="P211" i="30" s="1"/>
  <c r="H211" i="30" a="1"/>
  <c r="H211" i="30" s="1"/>
  <c r="BF211" i="30" a="1"/>
  <c r="BF211" i="30" s="1"/>
  <c r="AG211" i="30" a="1"/>
  <c r="AG211" i="30" s="1"/>
  <c r="AN211" i="30" a="1"/>
  <c r="AN211" i="30" s="1"/>
  <c r="BI182" i="30" a="1"/>
  <c r="BI182" i="30" s="1"/>
  <c r="BL182" i="30" a="1"/>
  <c r="BL182" i="30" s="1"/>
  <c r="BH182" i="30" a="1"/>
  <c r="BH182" i="30" s="1"/>
  <c r="BK182" i="30" a="1"/>
  <c r="BK182" i="30" s="1"/>
  <c r="BJ182" i="30" a="1"/>
  <c r="BJ182" i="30" s="1"/>
  <c r="BF182" i="30" a="1"/>
  <c r="BF182" i="30" s="1"/>
  <c r="Z182" i="30" a="1"/>
  <c r="Z182" i="30" s="1"/>
  <c r="AX182" i="30" a="1"/>
  <c r="AX182" i="30" s="1"/>
  <c r="R182" i="30" a="1"/>
  <c r="R182" i="30" s="1"/>
  <c r="J182" i="30" a="1"/>
  <c r="J182" i="30" s="1"/>
  <c r="BG182" i="30" a="1"/>
  <c r="BG182" i="30" s="1"/>
  <c r="AA182" i="30" a="1"/>
  <c r="AA182" i="30" s="1"/>
  <c r="AG182" i="30" a="1"/>
  <c r="AG182" i="30" s="1"/>
  <c r="AN182" i="30" a="1"/>
  <c r="AN182" i="30" s="1"/>
  <c r="H182" i="30" a="1"/>
  <c r="H182" i="30" s="1"/>
  <c r="AY182" i="30" a="1"/>
  <c r="AY182" i="30" s="1"/>
  <c r="S182" i="30" a="1"/>
  <c r="S182" i="30" s="1"/>
  <c r="BE182" i="30" a="1"/>
  <c r="BE182" i="30" s="1"/>
  <c r="Y182" i="30" a="1"/>
  <c r="Y182" i="30" s="1"/>
  <c r="AF182" i="30" a="1"/>
  <c r="AF182" i="30" s="1"/>
  <c r="AQ182" i="30" a="1"/>
  <c r="AQ182" i="30" s="1"/>
  <c r="K182" i="30" a="1"/>
  <c r="K182" i="30" s="1"/>
  <c r="AI182" i="30" a="1"/>
  <c r="AI182" i="30" s="1"/>
  <c r="AH182" i="30" a="1"/>
  <c r="AH182" i="30" s="1"/>
  <c r="AO182" i="30" a="1"/>
  <c r="AO182" i="30" s="1"/>
  <c r="I182" i="30" a="1"/>
  <c r="I182" i="30" s="1"/>
  <c r="AV182" i="30" a="1"/>
  <c r="AV182" i="30" s="1"/>
  <c r="BC182" i="30" a="1"/>
  <c r="BC182" i="30" s="1"/>
  <c r="W182" i="30" a="1"/>
  <c r="W182" i="30" s="1"/>
  <c r="O182" i="30" a="1"/>
  <c r="O182" i="30" s="1"/>
  <c r="Q182" i="30" a="1"/>
  <c r="Q182" i="30" s="1"/>
  <c r="AU182" i="30" a="1"/>
  <c r="AU182" i="30" s="1"/>
  <c r="AP182" i="30" a="1"/>
  <c r="AP182" i="30" s="1"/>
  <c r="X182" i="30" a="1"/>
  <c r="X182" i="30" s="1"/>
  <c r="AM182" i="30" a="1"/>
  <c r="AM182" i="30" s="1"/>
  <c r="BD182" i="30" a="1"/>
  <c r="BD182" i="30" s="1"/>
  <c r="P182" i="30" a="1"/>
  <c r="P182" i="30" s="1"/>
  <c r="AE182" i="30" a="1"/>
  <c r="AE182" i="30" s="1"/>
  <c r="AW182" i="30" a="1"/>
  <c r="AW182" i="30" s="1"/>
  <c r="BB182" i="30" a="1"/>
  <c r="BB182" i="30" s="1"/>
  <c r="V182" i="30" a="1"/>
  <c r="V182" i="30" s="1"/>
  <c r="AT182" i="30" a="1"/>
  <c r="AT182" i="30" s="1"/>
  <c r="N182" i="30" a="1"/>
  <c r="N182" i="30" s="1"/>
  <c r="AL182" i="30" a="1"/>
  <c r="AL182" i="30" s="1"/>
  <c r="AB182" i="30" a="1"/>
  <c r="AB182" i="30" s="1"/>
  <c r="AK182" i="30" a="1"/>
  <c r="AK182" i="30" s="1"/>
  <c r="M182" i="30" a="1"/>
  <c r="M182" i="30" s="1"/>
  <c r="T182" i="30" a="1"/>
  <c r="T182" i="30" s="1"/>
  <c r="AC182" i="30" a="1"/>
  <c r="AC182" i="30" s="1"/>
  <c r="AZ182" i="30" a="1"/>
  <c r="AZ182" i="30" s="1"/>
  <c r="BA182" i="30" a="1"/>
  <c r="BA182" i="30" s="1"/>
  <c r="L182" i="30" a="1"/>
  <c r="L182" i="30" s="1"/>
  <c r="AD182" i="30" a="1"/>
  <c r="AD182" i="30" s="1"/>
  <c r="U182" i="30" a="1"/>
  <c r="U182" i="30" s="1"/>
  <c r="AR182" i="30" a="1"/>
  <c r="AR182" i="30" s="1"/>
  <c r="AS182" i="30" a="1"/>
  <c r="AS182" i="30" s="1"/>
  <c r="AJ182" i="30" a="1"/>
  <c r="AJ182" i="30" s="1"/>
  <c r="BK195" i="30" a="1"/>
  <c r="BK195" i="30" s="1"/>
  <c r="BH195" i="30" a="1"/>
  <c r="BH195" i="30" s="1"/>
  <c r="BJ195" i="30" a="1"/>
  <c r="BJ195" i="30" s="1"/>
  <c r="BI195" i="30" a="1"/>
  <c r="BI195" i="30" s="1"/>
  <c r="BL195" i="30" a="1"/>
  <c r="BL195" i="30" s="1"/>
  <c r="BB195" i="30" a="1"/>
  <c r="BB195" i="30" s="1"/>
  <c r="V195" i="30" a="1"/>
  <c r="V195" i="30" s="1"/>
  <c r="AT195" i="30" a="1"/>
  <c r="AT195" i="30" s="1"/>
  <c r="N195" i="30" a="1"/>
  <c r="N195" i="30" s="1"/>
  <c r="AM195" i="30" a="1"/>
  <c r="AM195" i="30" s="1"/>
  <c r="AD195" i="30" a="1"/>
  <c r="AD195" i="30" s="1"/>
  <c r="AK195" i="30" a="1"/>
  <c r="AK195" i="30" s="1"/>
  <c r="AE195" i="30" a="1"/>
  <c r="AE195" i="30" s="1"/>
  <c r="BC195" i="30" a="1"/>
  <c r="BC195" i="30" s="1"/>
  <c r="W195" i="30" a="1"/>
  <c r="W195" i="30" s="1"/>
  <c r="AU195" i="30" a="1"/>
  <c r="AU195" i="30" s="1"/>
  <c r="O195" i="30" a="1"/>
  <c r="O195" i="30" s="1"/>
  <c r="M195" i="30" a="1"/>
  <c r="M195" i="30" s="1"/>
  <c r="AS195" i="30" a="1"/>
  <c r="AS195" i="30" s="1"/>
  <c r="AJ195" i="30" a="1"/>
  <c r="AJ195" i="30" s="1"/>
  <c r="S195" i="30" a="1"/>
  <c r="S195" i="30" s="1"/>
  <c r="AB195" i="30" a="1"/>
  <c r="AB195" i="30" s="1"/>
  <c r="AY195" i="30" a="1"/>
  <c r="AY195" i="30" s="1"/>
  <c r="AL195" i="30" a="1"/>
  <c r="AL195" i="30" s="1"/>
  <c r="AC195" i="30" a="1"/>
  <c r="AC195" i="30" s="1"/>
  <c r="U195" i="30" a="1"/>
  <c r="U195" i="30" s="1"/>
  <c r="BA195" i="30" a="1"/>
  <c r="BA195" i="30" s="1"/>
  <c r="AZ195" i="30" a="1"/>
  <c r="AZ195" i="30" s="1"/>
  <c r="L195" i="30" a="1"/>
  <c r="L195" i="30" s="1"/>
  <c r="AI195" i="30" a="1"/>
  <c r="AI195" i="30" s="1"/>
  <c r="AR195" i="30" a="1"/>
  <c r="AR195" i="30" s="1"/>
  <c r="AA195" i="30" a="1"/>
  <c r="AA195" i="30" s="1"/>
  <c r="BG195" i="30" a="1"/>
  <c r="BG195" i="30" s="1"/>
  <c r="T195" i="30" a="1"/>
  <c r="T195" i="30" s="1"/>
  <c r="AQ195" i="30" a="1"/>
  <c r="AQ195" i="30" s="1"/>
  <c r="AX195" i="30" a="1"/>
  <c r="AX195" i="30" s="1"/>
  <c r="R195" i="30" a="1"/>
  <c r="R195" i="30" s="1"/>
  <c r="Y195" i="30" a="1"/>
  <c r="Y195" i="30" s="1"/>
  <c r="AP195" i="30" a="1"/>
  <c r="AP195" i="30" s="1"/>
  <c r="J195" i="30" a="1"/>
  <c r="J195" i="30" s="1"/>
  <c r="BE195" i="30" a="1"/>
  <c r="BE195" i="30" s="1"/>
  <c r="K195" i="30" a="1"/>
  <c r="K195" i="30" s="1"/>
  <c r="AH195" i="30" a="1"/>
  <c r="AH195" i="30" s="1"/>
  <c r="I195" i="30" a="1"/>
  <c r="I195" i="30" s="1"/>
  <c r="X195" i="30" a="1"/>
  <c r="X195" i="30" s="1"/>
  <c r="AO195" i="30" a="1"/>
  <c r="AO195" i="30" s="1"/>
  <c r="BD195" i="30" a="1"/>
  <c r="BD195" i="30" s="1"/>
  <c r="AV195" i="30" a="1"/>
  <c r="AV195" i="30" s="1"/>
  <c r="AG195" i="30" a="1"/>
  <c r="AG195" i="30" s="1"/>
  <c r="P195" i="30" a="1"/>
  <c r="P195" i="30" s="1"/>
  <c r="Z195" i="30" a="1"/>
  <c r="Z195" i="30" s="1"/>
  <c r="H195" i="30" a="1"/>
  <c r="H195" i="30" s="1"/>
  <c r="AN195" i="30" a="1"/>
  <c r="AN195" i="30" s="1"/>
  <c r="AF195" i="30" a="1"/>
  <c r="AF195" i="30" s="1"/>
  <c r="Q195" i="30" a="1"/>
  <c r="Q195" i="30" s="1"/>
  <c r="BF195" i="30" a="1"/>
  <c r="BF195" i="30" s="1"/>
  <c r="AW195" i="30" a="1"/>
  <c r="AW195" i="30" s="1"/>
  <c r="BL191" i="30" a="1"/>
  <c r="BL191" i="30" s="1"/>
  <c r="BK191" i="30" a="1"/>
  <c r="BK191" i="30" s="1"/>
  <c r="BH191" i="30" a="1"/>
  <c r="BH191" i="30" s="1"/>
  <c r="BJ191" i="30" a="1"/>
  <c r="BJ191" i="30" s="1"/>
  <c r="BI191" i="30" a="1"/>
  <c r="BI191" i="30" s="1"/>
  <c r="AL191" i="30" a="1"/>
  <c r="AL191" i="30" s="1"/>
  <c r="AD191" i="30" a="1"/>
  <c r="AD191" i="30" s="1"/>
  <c r="BC191" i="30" a="1"/>
  <c r="BC191" i="30" s="1"/>
  <c r="W191" i="30" a="1"/>
  <c r="W191" i="30" s="1"/>
  <c r="V191" i="30" a="1"/>
  <c r="V191" i="30" s="1"/>
  <c r="BA191" i="30" a="1"/>
  <c r="BA191" i="30" s="1"/>
  <c r="U191" i="30" a="1"/>
  <c r="U191" i="30" s="1"/>
  <c r="AU191" i="30" a="1"/>
  <c r="AU191" i="30" s="1"/>
  <c r="O191" i="30" a="1"/>
  <c r="O191" i="30" s="1"/>
  <c r="BB191" i="30" a="1"/>
  <c r="BB191" i="30" s="1"/>
  <c r="N191" i="30" a="1"/>
  <c r="N191" i="30" s="1"/>
  <c r="AM191" i="30" a="1"/>
  <c r="AM191" i="30" s="1"/>
  <c r="AE191" i="30" a="1"/>
  <c r="AE191" i="30" s="1"/>
  <c r="AK191" i="30" a="1"/>
  <c r="AK191" i="30" s="1"/>
  <c r="AZ191" i="30" a="1"/>
  <c r="AZ191" i="30" s="1"/>
  <c r="T191" i="30" a="1"/>
  <c r="T191" i="30" s="1"/>
  <c r="AC191" i="30" a="1"/>
  <c r="AC191" i="30" s="1"/>
  <c r="AI191" i="30" a="1"/>
  <c r="AI191" i="30" s="1"/>
  <c r="AR191" i="30" a="1"/>
  <c r="AR191" i="30" s="1"/>
  <c r="L191" i="30" a="1"/>
  <c r="L191" i="30" s="1"/>
  <c r="AT191" i="30" a="1"/>
  <c r="AT191" i="30" s="1"/>
  <c r="AS191" i="30" a="1"/>
  <c r="AS191" i="30" s="1"/>
  <c r="BG191" i="30" a="1"/>
  <c r="BG191" i="30" s="1"/>
  <c r="M191" i="30" a="1"/>
  <c r="M191" i="30" s="1"/>
  <c r="S191" i="30" a="1"/>
  <c r="S191" i="30" s="1"/>
  <c r="AJ191" i="30" a="1"/>
  <c r="AJ191" i="30" s="1"/>
  <c r="AY191" i="30" a="1"/>
  <c r="AY191" i="30" s="1"/>
  <c r="K191" i="30" a="1"/>
  <c r="K191" i="30" s="1"/>
  <c r="AB191" i="30" a="1"/>
  <c r="AB191" i="30" s="1"/>
  <c r="AQ191" i="30" a="1"/>
  <c r="AQ191" i="30" s="1"/>
  <c r="AH191" i="30" a="1"/>
  <c r="AH191" i="30" s="1"/>
  <c r="AA191" i="30" a="1"/>
  <c r="AA191" i="30" s="1"/>
  <c r="AO191" i="30" a="1"/>
  <c r="AO191" i="30" s="1"/>
  <c r="BF191" i="30" a="1"/>
  <c r="BF191" i="30" s="1"/>
  <c r="Z191" i="30" a="1"/>
  <c r="Z191" i="30" s="1"/>
  <c r="I191" i="30" a="1"/>
  <c r="I191" i="30" s="1"/>
  <c r="AX191" i="30" a="1"/>
  <c r="AX191" i="30" s="1"/>
  <c r="R191" i="30" a="1"/>
  <c r="R191" i="30" s="1"/>
  <c r="AG191" i="30" a="1"/>
  <c r="AG191" i="30" s="1"/>
  <c r="AN191" i="30" a="1"/>
  <c r="AN191" i="30" s="1"/>
  <c r="H191" i="30" a="1"/>
  <c r="H191" i="30" s="1"/>
  <c r="P191" i="30" a="1"/>
  <c r="P191" i="30" s="1"/>
  <c r="AP191" i="30" a="1"/>
  <c r="AP191" i="30" s="1"/>
  <c r="Y191" i="30" a="1"/>
  <c r="Y191" i="30" s="1"/>
  <c r="BE191" i="30" a="1"/>
  <c r="BE191" i="30" s="1"/>
  <c r="AF191" i="30" a="1"/>
  <c r="AF191" i="30" s="1"/>
  <c r="Q191" i="30" a="1"/>
  <c r="Q191" i="30" s="1"/>
  <c r="X191" i="30" a="1"/>
  <c r="X191" i="30" s="1"/>
  <c r="AW191" i="30" a="1"/>
  <c r="AW191" i="30" s="1"/>
  <c r="BD191" i="30" a="1"/>
  <c r="BD191" i="30" s="1"/>
  <c r="J191" i="30" a="1"/>
  <c r="J191" i="30" s="1"/>
  <c r="AV191" i="30" a="1"/>
  <c r="AV191" i="30" s="1"/>
  <c r="BI190" i="30" a="1"/>
  <c r="BI190" i="30" s="1"/>
  <c r="BH190" i="30" a="1"/>
  <c r="BH190" i="30" s="1"/>
  <c r="BK190" i="30" a="1"/>
  <c r="BK190" i="30" s="1"/>
  <c r="BJ190" i="30" a="1"/>
  <c r="BJ190" i="30" s="1"/>
  <c r="BL190" i="30" a="1"/>
  <c r="BL190" i="30" s="1"/>
  <c r="BF190" i="30" a="1"/>
  <c r="BF190" i="30" s="1"/>
  <c r="Z190" i="30" a="1"/>
  <c r="Z190" i="30" s="1"/>
  <c r="AX190" i="30" a="1"/>
  <c r="AX190" i="30" s="1"/>
  <c r="R190" i="30" a="1"/>
  <c r="R190" i="30" s="1"/>
  <c r="AH190" i="30" a="1"/>
  <c r="AH190" i="30" s="1"/>
  <c r="AO190" i="30" a="1"/>
  <c r="AO190" i="30" s="1"/>
  <c r="I190" i="30" a="1"/>
  <c r="I190" i="30" s="1"/>
  <c r="AI190" i="30" a="1"/>
  <c r="AI190" i="30" s="1"/>
  <c r="BG190" i="30" a="1"/>
  <c r="BG190" i="30" s="1"/>
  <c r="AY190" i="30" a="1"/>
  <c r="AY190" i="30" s="1"/>
  <c r="S190" i="30" a="1"/>
  <c r="S190" i="30" s="1"/>
  <c r="Q190" i="30" a="1"/>
  <c r="Q190" i="30" s="1"/>
  <c r="J190" i="30" a="1"/>
  <c r="J190" i="30" s="1"/>
  <c r="AW190" i="30" a="1"/>
  <c r="AW190" i="30" s="1"/>
  <c r="AN190" i="30" a="1"/>
  <c r="AN190" i="30" s="1"/>
  <c r="H190" i="30" a="1"/>
  <c r="H190" i="30" s="1"/>
  <c r="W190" i="30" a="1"/>
  <c r="W190" i="30" s="1"/>
  <c r="AF190" i="30" a="1"/>
  <c r="AF190" i="30" s="1"/>
  <c r="BC190" i="30" a="1"/>
  <c r="BC190" i="30" s="1"/>
  <c r="AP190" i="30" a="1"/>
  <c r="AP190" i="30" s="1"/>
  <c r="AG190" i="30" a="1"/>
  <c r="AG190" i="30" s="1"/>
  <c r="Y190" i="30" a="1"/>
  <c r="Y190" i="30" s="1"/>
  <c r="AA190" i="30" a="1"/>
  <c r="AA190" i="30" s="1"/>
  <c r="BE190" i="30" a="1"/>
  <c r="BE190" i="30" s="1"/>
  <c r="BD190" i="30" a="1"/>
  <c r="BD190" i="30" s="1"/>
  <c r="P190" i="30" a="1"/>
  <c r="P190" i="30" s="1"/>
  <c r="AM190" i="30" a="1"/>
  <c r="AM190" i="30" s="1"/>
  <c r="AE190" i="30" a="1"/>
  <c r="AE190" i="30" s="1"/>
  <c r="AV190" i="30" a="1"/>
  <c r="AV190" i="30" s="1"/>
  <c r="X190" i="30" a="1"/>
  <c r="X190" i="30" s="1"/>
  <c r="AU190" i="30" a="1"/>
  <c r="AU190" i="30" s="1"/>
  <c r="BB190" i="30" a="1"/>
  <c r="BB190" i="30" s="1"/>
  <c r="V190" i="30" a="1"/>
  <c r="V190" i="30" s="1"/>
  <c r="AC190" i="30" a="1"/>
  <c r="AC190" i="30" s="1"/>
  <c r="O190" i="30" a="1"/>
  <c r="O190" i="30" s="1"/>
  <c r="AT190" i="30" a="1"/>
  <c r="AT190" i="30" s="1"/>
  <c r="N190" i="30" a="1"/>
  <c r="N190" i="30" s="1"/>
  <c r="AL190" i="30" a="1"/>
  <c r="AL190" i="30" s="1"/>
  <c r="M190" i="30" a="1"/>
  <c r="M190" i="30" s="1"/>
  <c r="K190" i="30" a="1"/>
  <c r="K190" i="30" s="1"/>
  <c r="AS190" i="30" a="1"/>
  <c r="AS190" i="30" s="1"/>
  <c r="AB190" i="30" a="1"/>
  <c r="AB190" i="30" s="1"/>
  <c r="AZ190" i="30" a="1"/>
  <c r="AZ190" i="30" s="1"/>
  <c r="BA190" i="30" a="1"/>
  <c r="BA190" i="30" s="1"/>
  <c r="AK190" i="30" a="1"/>
  <c r="AK190" i="30" s="1"/>
  <c r="T190" i="30" a="1"/>
  <c r="T190" i="30" s="1"/>
  <c r="AQ190" i="30" a="1"/>
  <c r="AQ190" i="30" s="1"/>
  <c r="AD190" i="30" a="1"/>
  <c r="AD190" i="30" s="1"/>
  <c r="AR190" i="30" a="1"/>
  <c r="AR190" i="30" s="1"/>
  <c r="L190" i="30" a="1"/>
  <c r="L190" i="30" s="1"/>
  <c r="AJ190" i="30" a="1"/>
  <c r="AJ190" i="30" s="1"/>
  <c r="U190" i="30" a="1"/>
  <c r="U190" i="30" s="1"/>
  <c r="BK206" i="30" a="1"/>
  <c r="BK206" i="30" s="1"/>
  <c r="BJ206" i="30" a="1"/>
  <c r="BJ206" i="30" s="1"/>
  <c r="BI206" i="30" a="1"/>
  <c r="BI206" i="30" s="1"/>
  <c r="BH206" i="30" a="1"/>
  <c r="BH206" i="30" s="1"/>
  <c r="BL206" i="30" a="1"/>
  <c r="BL206" i="30" s="1"/>
  <c r="BF206" i="30" a="1"/>
  <c r="BF206" i="30" s="1"/>
  <c r="Z206" i="30" a="1"/>
  <c r="Z206" i="30" s="1"/>
  <c r="AX206" i="30" a="1"/>
  <c r="AX206" i="30" s="1"/>
  <c r="R206" i="30" a="1"/>
  <c r="R206" i="30" s="1"/>
  <c r="AQ206" i="30" a="1"/>
  <c r="AQ206" i="30" s="1"/>
  <c r="K206" i="30" a="1"/>
  <c r="K206" i="30" s="1"/>
  <c r="J206" i="30" a="1"/>
  <c r="J206" i="30" s="1"/>
  <c r="AO206" i="30" a="1"/>
  <c r="AO206" i="30" s="1"/>
  <c r="I206" i="30" a="1"/>
  <c r="I206" i="30" s="1"/>
  <c r="AI206" i="30" a="1"/>
  <c r="AI206" i="30" s="1"/>
  <c r="AP206" i="30" a="1"/>
  <c r="AP206" i="30" s="1"/>
  <c r="BG206" i="30" a="1"/>
  <c r="BG206" i="30" s="1"/>
  <c r="AA206" i="30" a="1"/>
  <c r="AA206" i="30" s="1"/>
  <c r="AY206" i="30" a="1"/>
  <c r="AY206" i="30" s="1"/>
  <c r="S206" i="30" a="1"/>
  <c r="S206" i="30" s="1"/>
  <c r="Y206" i="30" a="1"/>
  <c r="Y206" i="30" s="1"/>
  <c r="AE206" i="30" a="1"/>
  <c r="AE206" i="30" s="1"/>
  <c r="BE206" i="30" a="1"/>
  <c r="BE206" i="30" s="1"/>
  <c r="AN206" i="30" a="1"/>
  <c r="AN206" i="30" s="1"/>
  <c r="H206" i="30" a="1"/>
  <c r="H206" i="30" s="1"/>
  <c r="Q206" i="30" a="1"/>
  <c r="Q206" i="30" s="1"/>
  <c r="BC206" i="30" a="1"/>
  <c r="BC206" i="30" s="1"/>
  <c r="AW206" i="30" a="1"/>
  <c r="AW206" i="30" s="1"/>
  <c r="AF206" i="30" a="1"/>
  <c r="AF206" i="30" s="1"/>
  <c r="W206" i="30" a="1"/>
  <c r="W206" i="30" s="1"/>
  <c r="AH206" i="30" a="1"/>
  <c r="AH206" i="30" s="1"/>
  <c r="AG206" i="30" a="1"/>
  <c r="AG206" i="30" s="1"/>
  <c r="AM206" i="30" a="1"/>
  <c r="AM206" i="30" s="1"/>
  <c r="X206" i="30" a="1"/>
  <c r="X206" i="30" s="1"/>
  <c r="BD206" i="30" a="1"/>
  <c r="BD206" i="30" s="1"/>
  <c r="P206" i="30" a="1"/>
  <c r="P206" i="30" s="1"/>
  <c r="O206" i="30" a="1"/>
  <c r="O206" i="30" s="1"/>
  <c r="AV206" i="30" a="1"/>
  <c r="AV206" i="30" s="1"/>
  <c r="AU206" i="30" a="1"/>
  <c r="AU206" i="30" s="1"/>
  <c r="BB206" i="30" a="1"/>
  <c r="BB206" i="30" s="1"/>
  <c r="V206" i="30" a="1"/>
  <c r="V206" i="30" s="1"/>
  <c r="AC206" i="30" a="1"/>
  <c r="AC206" i="30" s="1"/>
  <c r="AT206" i="30" a="1"/>
  <c r="AT206" i="30" s="1"/>
  <c r="N206" i="30" a="1"/>
  <c r="N206" i="30" s="1"/>
  <c r="AL206" i="30" a="1"/>
  <c r="AL206" i="30" s="1"/>
  <c r="U206" i="30" a="1"/>
  <c r="U206" i="30" s="1"/>
  <c r="AJ206" i="30" a="1"/>
  <c r="AJ206" i="30" s="1"/>
  <c r="BA206" i="30" a="1"/>
  <c r="BA206" i="30" s="1"/>
  <c r="AB206" i="30" a="1"/>
  <c r="AB206" i="30" s="1"/>
  <c r="AD206" i="30" a="1"/>
  <c r="AD206" i="30" s="1"/>
  <c r="M206" i="30" a="1"/>
  <c r="M206" i="30" s="1"/>
  <c r="AZ206" i="30" a="1"/>
  <c r="AZ206" i="30" s="1"/>
  <c r="AS206" i="30" a="1"/>
  <c r="AS206" i="30" s="1"/>
  <c r="T206" i="30" a="1"/>
  <c r="T206" i="30" s="1"/>
  <c r="AK206" i="30" a="1"/>
  <c r="AK206" i="30" s="1"/>
  <c r="AR206" i="30" a="1"/>
  <c r="AR206" i="30" s="1"/>
  <c r="L206" i="30" a="1"/>
  <c r="L206" i="30" s="1"/>
  <c r="BK172" i="30" a="1"/>
  <c r="BK172" i="30" s="1"/>
  <c r="BJ172" i="30" a="1"/>
  <c r="BJ172" i="30" s="1"/>
  <c r="BI172" i="30" a="1"/>
  <c r="BI172" i="30" s="1"/>
  <c r="BL172" i="30" a="1"/>
  <c r="BL172" i="30" s="1"/>
  <c r="BH172" i="30" a="1"/>
  <c r="BH172" i="30" s="1"/>
  <c r="AH172" i="30" a="1"/>
  <c r="AH172" i="30" s="1"/>
  <c r="BF172" i="30" a="1"/>
  <c r="BF172" i="30" s="1"/>
  <c r="Z172" i="30" a="1"/>
  <c r="Z172" i="30" s="1"/>
  <c r="AI172" i="30" a="1"/>
  <c r="AI172" i="30" s="1"/>
  <c r="P172" i="30" a="1"/>
  <c r="P172" i="30" s="1"/>
  <c r="R172" i="30" a="1"/>
  <c r="R172" i="30" s="1"/>
  <c r="AO172" i="30" a="1"/>
  <c r="AO172" i="30" s="1"/>
  <c r="I172" i="30" a="1"/>
  <c r="I172" i="30" s="1"/>
  <c r="AV172" i="30" a="1"/>
  <c r="AV172" i="30" s="1"/>
  <c r="BG172" i="30" a="1"/>
  <c r="BG172" i="30" s="1"/>
  <c r="AA172" i="30" a="1"/>
  <c r="AA172" i="30" s="1"/>
  <c r="AX172" i="30" a="1"/>
  <c r="AX172" i="30" s="1"/>
  <c r="J172" i="30" a="1"/>
  <c r="J172" i="30" s="1"/>
  <c r="AG172" i="30" a="1"/>
  <c r="AG172" i="30" s="1"/>
  <c r="AN172" i="30" a="1"/>
  <c r="AN172" i="30" s="1"/>
  <c r="H172" i="30" a="1"/>
  <c r="H172" i="30" s="1"/>
  <c r="AY172" i="30" a="1"/>
  <c r="AY172" i="30" s="1"/>
  <c r="S172" i="30" a="1"/>
  <c r="S172" i="30" s="1"/>
  <c r="AQ172" i="30" a="1"/>
  <c r="AQ172" i="30" s="1"/>
  <c r="K172" i="30" a="1"/>
  <c r="K172" i="30" s="1"/>
  <c r="BD172" i="30" a="1"/>
  <c r="BD172" i="30" s="1"/>
  <c r="AE172" i="30" a="1"/>
  <c r="AE172" i="30" s="1"/>
  <c r="AP172" i="30" a="1"/>
  <c r="AP172" i="30" s="1"/>
  <c r="Y172" i="30" a="1"/>
  <c r="Y172" i="30" s="1"/>
  <c r="BE172" i="30" a="1"/>
  <c r="BE172" i="30" s="1"/>
  <c r="Q172" i="30" a="1"/>
  <c r="Q172" i="30" s="1"/>
  <c r="AU172" i="30" a="1"/>
  <c r="AU172" i="30" s="1"/>
  <c r="AF172" i="30" a="1"/>
  <c r="AF172" i="30" s="1"/>
  <c r="O172" i="30" a="1"/>
  <c r="O172" i="30" s="1"/>
  <c r="X172" i="30" a="1"/>
  <c r="X172" i="30" s="1"/>
  <c r="AW172" i="30" a="1"/>
  <c r="AW172" i="30" s="1"/>
  <c r="AD172" i="30" a="1"/>
  <c r="AD172" i="30" s="1"/>
  <c r="W172" i="30" a="1"/>
  <c r="W172" i="30" s="1"/>
  <c r="BB172" i="30" a="1"/>
  <c r="BB172" i="30" s="1"/>
  <c r="V172" i="30" a="1"/>
  <c r="V172" i="30" s="1"/>
  <c r="BC172" i="30" a="1"/>
  <c r="BC172" i="30" s="1"/>
  <c r="AT172" i="30" a="1"/>
  <c r="AT172" i="30" s="1"/>
  <c r="N172" i="30" a="1"/>
  <c r="N172" i="30" s="1"/>
  <c r="M172" i="30" a="1"/>
  <c r="M172" i="30" s="1"/>
  <c r="U172" i="30" a="1"/>
  <c r="U172" i="30" s="1"/>
  <c r="L172" i="30" a="1"/>
  <c r="L172" i="30" s="1"/>
  <c r="AS172" i="30" a="1"/>
  <c r="AS172" i="30" s="1"/>
  <c r="AJ172" i="30" a="1"/>
  <c r="AJ172" i="30" s="1"/>
  <c r="T172" i="30" a="1"/>
  <c r="T172" i="30" s="1"/>
  <c r="AM172" i="30" a="1"/>
  <c r="AM172" i="30" s="1"/>
  <c r="AB172" i="30" a="1"/>
  <c r="AB172" i="30" s="1"/>
  <c r="AZ172" i="30" a="1"/>
  <c r="AZ172" i="30" s="1"/>
  <c r="AK172" i="30" a="1"/>
  <c r="AK172" i="30" s="1"/>
  <c r="BA172" i="30" a="1"/>
  <c r="BA172" i="30" s="1"/>
  <c r="AR172" i="30" a="1"/>
  <c r="AR172" i="30" s="1"/>
  <c r="AL172" i="30" a="1"/>
  <c r="AL172" i="30" s="1"/>
  <c r="AC172" i="30" a="1"/>
  <c r="AC172" i="30" s="1"/>
  <c r="BJ187" i="30" a="1"/>
  <c r="BJ187" i="30" s="1"/>
  <c r="BI187" i="30" a="1"/>
  <c r="BI187" i="30" s="1"/>
  <c r="BK187" i="30" a="1"/>
  <c r="BK187" i="30" s="1"/>
  <c r="BH187" i="30" a="1"/>
  <c r="BH187" i="30" s="1"/>
  <c r="BL187" i="30" a="1"/>
  <c r="BL187" i="30" s="1"/>
  <c r="BB187" i="30" a="1"/>
  <c r="BB187" i="30" s="1"/>
  <c r="V187" i="30" a="1"/>
  <c r="V187" i="30" s="1"/>
  <c r="AT187" i="30" a="1"/>
  <c r="AT187" i="30" s="1"/>
  <c r="N187" i="30" a="1"/>
  <c r="N187" i="30" s="1"/>
  <c r="AK187" i="30" a="1"/>
  <c r="AK187" i="30" s="1"/>
  <c r="BC187" i="30" a="1"/>
  <c r="BC187" i="30" s="1"/>
  <c r="W187" i="30" a="1"/>
  <c r="W187" i="30" s="1"/>
  <c r="U187" i="30" a="1"/>
  <c r="U187" i="30" s="1"/>
  <c r="AJ187" i="30" a="1"/>
  <c r="AJ187" i="30" s="1"/>
  <c r="BA187" i="30" a="1"/>
  <c r="BA187" i="30" s="1"/>
  <c r="AU187" i="30" a="1"/>
  <c r="AU187" i="30" s="1"/>
  <c r="O187" i="30" a="1"/>
  <c r="O187" i="30" s="1"/>
  <c r="M187" i="30" a="1"/>
  <c r="M187" i="30" s="1"/>
  <c r="AB187" i="30" a="1"/>
  <c r="AB187" i="30" s="1"/>
  <c r="AS187" i="30" a="1"/>
  <c r="AS187" i="30" s="1"/>
  <c r="AM187" i="30" a="1"/>
  <c r="AM187" i="30" s="1"/>
  <c r="AE187" i="30" a="1"/>
  <c r="AE187" i="30" s="1"/>
  <c r="AD187" i="30" a="1"/>
  <c r="AD187" i="30" s="1"/>
  <c r="AC187" i="30" a="1"/>
  <c r="AC187" i="30" s="1"/>
  <c r="AR187" i="30" a="1"/>
  <c r="AR187" i="30" s="1"/>
  <c r="AY187" i="30" a="1"/>
  <c r="AY187" i="30" s="1"/>
  <c r="S187" i="30" a="1"/>
  <c r="S187" i="30" s="1"/>
  <c r="AQ187" i="30" a="1"/>
  <c r="AQ187" i="30" s="1"/>
  <c r="K187" i="30" a="1"/>
  <c r="K187" i="30" s="1"/>
  <c r="AL187" i="30" a="1"/>
  <c r="AL187" i="30" s="1"/>
  <c r="T187" i="30" a="1"/>
  <c r="T187" i="30" s="1"/>
  <c r="AI187" i="30" a="1"/>
  <c r="AI187" i="30" s="1"/>
  <c r="AZ187" i="30" a="1"/>
  <c r="AZ187" i="30" s="1"/>
  <c r="L187" i="30" a="1"/>
  <c r="L187" i="30" s="1"/>
  <c r="BG187" i="30" a="1"/>
  <c r="BG187" i="30" s="1"/>
  <c r="AA187" i="30" a="1"/>
  <c r="AA187" i="30" s="1"/>
  <c r="AX187" i="30" a="1"/>
  <c r="AX187" i="30" s="1"/>
  <c r="R187" i="30" a="1"/>
  <c r="R187" i="30" s="1"/>
  <c r="AP187" i="30" a="1"/>
  <c r="AP187" i="30" s="1"/>
  <c r="J187" i="30" a="1"/>
  <c r="J187" i="30" s="1"/>
  <c r="AH187" i="30" a="1"/>
  <c r="AH187" i="30" s="1"/>
  <c r="BF187" i="30" a="1"/>
  <c r="BF187" i="30" s="1"/>
  <c r="X187" i="30" a="1"/>
  <c r="X187" i="30" s="1"/>
  <c r="AG187" i="30" a="1"/>
  <c r="AG187" i="30" s="1"/>
  <c r="BD187" i="30" a="1"/>
  <c r="BD187" i="30" s="1"/>
  <c r="P187" i="30" a="1"/>
  <c r="P187" i="30" s="1"/>
  <c r="BE187" i="30" a="1"/>
  <c r="BE187" i="30" s="1"/>
  <c r="Y187" i="30" a="1"/>
  <c r="Y187" i="30" s="1"/>
  <c r="AV187" i="30" a="1"/>
  <c r="AV187" i="30" s="1"/>
  <c r="AN187" i="30" a="1"/>
  <c r="AN187" i="30" s="1"/>
  <c r="AF187" i="30" a="1"/>
  <c r="AF187" i="30" s="1"/>
  <c r="Z187" i="30" a="1"/>
  <c r="Z187" i="30" s="1"/>
  <c r="AW187" i="30" a="1"/>
  <c r="AW187" i="30" s="1"/>
  <c r="Q187" i="30" a="1"/>
  <c r="Q187" i="30" s="1"/>
  <c r="H187" i="30" a="1"/>
  <c r="H187" i="30" s="1"/>
  <c r="AO187" i="30" a="1"/>
  <c r="AO187" i="30" s="1"/>
  <c r="I187" i="30" a="1"/>
  <c r="I187" i="30" s="1"/>
  <c r="BK207" i="30" a="1"/>
  <c r="BK207" i="30" s="1"/>
  <c r="BI207" i="30" a="1"/>
  <c r="BI207" i="30" s="1"/>
  <c r="BL207" i="30" a="1"/>
  <c r="BL207" i="30" s="1"/>
  <c r="BJ207" i="30" a="1"/>
  <c r="BJ207" i="30" s="1"/>
  <c r="BH207" i="30" a="1"/>
  <c r="BH207" i="30" s="1"/>
  <c r="AL207" i="30" a="1"/>
  <c r="AL207" i="30" s="1"/>
  <c r="AD207" i="30" a="1"/>
  <c r="AD207" i="30" s="1"/>
  <c r="BC207" i="30" a="1"/>
  <c r="BC207" i="30" s="1"/>
  <c r="W207" i="30" a="1"/>
  <c r="W207" i="30" s="1"/>
  <c r="AT207" i="30" a="1"/>
  <c r="AT207" i="30" s="1"/>
  <c r="BA207" i="30" a="1"/>
  <c r="BA207" i="30" s="1"/>
  <c r="U207" i="30" a="1"/>
  <c r="U207" i="30" s="1"/>
  <c r="AU207" i="30" a="1"/>
  <c r="AU207" i="30" s="1"/>
  <c r="O207" i="30" a="1"/>
  <c r="O207" i="30" s="1"/>
  <c r="AM207" i="30" a="1"/>
  <c r="AM207" i="30" s="1"/>
  <c r="AE207" i="30" a="1"/>
  <c r="AE207" i="30" s="1"/>
  <c r="BB207" i="30" a="1"/>
  <c r="BB207" i="30" s="1"/>
  <c r="AS207" i="30" a="1"/>
  <c r="AS207" i="30" s="1"/>
  <c r="AQ207" i="30" a="1"/>
  <c r="AQ207" i="30" s="1"/>
  <c r="AZ207" i="30" a="1"/>
  <c r="AZ207" i="30" s="1"/>
  <c r="T207" i="30" a="1"/>
  <c r="T207" i="30" s="1"/>
  <c r="K207" i="30" a="1"/>
  <c r="K207" i="30" s="1"/>
  <c r="AK207" i="30" a="1"/>
  <c r="AK207" i="30" s="1"/>
  <c r="AR207" i="30" a="1"/>
  <c r="AR207" i="30" s="1"/>
  <c r="L207" i="30" a="1"/>
  <c r="L207" i="30" s="1"/>
  <c r="AI207" i="30" a="1"/>
  <c r="AI207" i="30" s="1"/>
  <c r="AC207" i="30" a="1"/>
  <c r="AC207" i="30" s="1"/>
  <c r="N207" i="30" a="1"/>
  <c r="N207" i="30" s="1"/>
  <c r="M207" i="30" a="1"/>
  <c r="M207" i="30" s="1"/>
  <c r="AB207" i="30" a="1"/>
  <c r="AB207" i="30" s="1"/>
  <c r="AA207" i="30" a="1"/>
  <c r="AA207" i="30" s="1"/>
  <c r="BG207" i="30" a="1"/>
  <c r="BG207" i="30" s="1"/>
  <c r="S207" i="30" a="1"/>
  <c r="S207" i="30" s="1"/>
  <c r="AY207" i="30" a="1"/>
  <c r="AY207" i="30" s="1"/>
  <c r="AJ207" i="30" a="1"/>
  <c r="AJ207" i="30" s="1"/>
  <c r="V207" i="30" a="1"/>
  <c r="V207" i="30" s="1"/>
  <c r="AH207" i="30" a="1"/>
  <c r="AH207" i="30" s="1"/>
  <c r="AO207" i="30" a="1"/>
  <c r="AO207" i="30" s="1"/>
  <c r="BF207" i="30" a="1"/>
  <c r="BF207" i="30" s="1"/>
  <c r="Z207" i="30" a="1"/>
  <c r="Z207" i="30" s="1"/>
  <c r="I207" i="30" a="1"/>
  <c r="I207" i="30" s="1"/>
  <c r="AX207" i="30" a="1"/>
  <c r="AX207" i="30" s="1"/>
  <c r="R207" i="30" a="1"/>
  <c r="R207" i="30" s="1"/>
  <c r="AP207" i="30" a="1"/>
  <c r="AP207" i="30" s="1"/>
  <c r="H207" i="30" a="1"/>
  <c r="H207" i="30" s="1"/>
  <c r="AN207" i="30" a="1"/>
  <c r="AN207" i="30" s="1"/>
  <c r="AV207" i="30" a="1"/>
  <c r="AV207" i="30" s="1"/>
  <c r="AG207" i="30" a="1"/>
  <c r="AG207" i="30" s="1"/>
  <c r="AF207" i="30" a="1"/>
  <c r="AF207" i="30" s="1"/>
  <c r="P207" i="30" a="1"/>
  <c r="P207" i="30" s="1"/>
  <c r="Y207" i="30" a="1"/>
  <c r="Y207" i="30" s="1"/>
  <c r="X207" i="30" a="1"/>
  <c r="X207" i="30" s="1"/>
  <c r="J207" i="30" a="1"/>
  <c r="J207" i="30" s="1"/>
  <c r="BE207" i="30" a="1"/>
  <c r="BE207" i="30" s="1"/>
  <c r="BD207" i="30" a="1"/>
  <c r="BD207" i="30" s="1"/>
  <c r="Q207" i="30" a="1"/>
  <c r="Q207" i="30" s="1"/>
  <c r="AW207" i="30" a="1"/>
  <c r="AW207" i="30" s="1"/>
  <c r="BL210" i="30" a="1"/>
  <c r="BL210" i="30" s="1"/>
  <c r="BI210" i="30" a="1"/>
  <c r="BI210" i="30" s="1"/>
  <c r="BK210" i="30" a="1"/>
  <c r="BK210" i="30" s="1"/>
  <c r="BJ210" i="30" a="1"/>
  <c r="BJ210" i="30" s="1"/>
  <c r="BH210" i="30" a="1"/>
  <c r="BH210" i="30" s="1"/>
  <c r="AP210" i="30" a="1"/>
  <c r="AP210" i="30" s="1"/>
  <c r="J210" i="30" a="1"/>
  <c r="J210" i="30" s="1"/>
  <c r="AH210" i="30" a="1"/>
  <c r="AH210" i="30" s="1"/>
  <c r="BG210" i="30" a="1"/>
  <c r="BG210" i="30" s="1"/>
  <c r="AA210" i="30" a="1"/>
  <c r="AA210" i="30" s="1"/>
  <c r="BF210" i="30" a="1"/>
  <c r="BF210" i="30" s="1"/>
  <c r="R210" i="30" a="1"/>
  <c r="R210" i="30" s="1"/>
  <c r="BE210" i="30" a="1"/>
  <c r="BE210" i="30" s="1"/>
  <c r="Y210" i="30" a="1"/>
  <c r="Y210" i="30" s="1"/>
  <c r="AY210" i="30" a="1"/>
  <c r="AY210" i="30" s="1"/>
  <c r="S210" i="30" a="1"/>
  <c r="S210" i="30" s="1"/>
  <c r="AX210" i="30" a="1"/>
  <c r="AX210" i="30" s="1"/>
  <c r="AQ210" i="30" a="1"/>
  <c r="AQ210" i="30" s="1"/>
  <c r="K210" i="30" a="1"/>
  <c r="K210" i="30" s="1"/>
  <c r="AI210" i="30" a="1"/>
  <c r="AI210" i="30" s="1"/>
  <c r="AU210" i="30" a="1"/>
  <c r="AU210" i="30" s="1"/>
  <c r="AG210" i="30" a="1"/>
  <c r="AG210" i="30" s="1"/>
  <c r="BD210" i="30" a="1"/>
  <c r="BD210" i="30" s="1"/>
  <c r="X210" i="30" a="1"/>
  <c r="X210" i="30" s="1"/>
  <c r="O210" i="30" a="1"/>
  <c r="O210" i="30" s="1"/>
  <c r="AM210" i="30" a="1"/>
  <c r="AM210" i="30" s="1"/>
  <c r="AV210" i="30" a="1"/>
  <c r="AV210" i="30" s="1"/>
  <c r="P210" i="30" a="1"/>
  <c r="P210" i="30" s="1"/>
  <c r="Z210" i="30" a="1"/>
  <c r="Z210" i="30" s="1"/>
  <c r="Q210" i="30" a="1"/>
  <c r="Q210" i="30" s="1"/>
  <c r="I210" i="30" a="1"/>
  <c r="I210" i="30" s="1"/>
  <c r="AO210" i="30" a="1"/>
  <c r="AO210" i="30" s="1"/>
  <c r="AN210" i="30" a="1"/>
  <c r="AN210" i="30" s="1"/>
  <c r="AF210" i="30" a="1"/>
  <c r="AF210" i="30" s="1"/>
  <c r="AE210" i="30" a="1"/>
  <c r="AE210" i="30" s="1"/>
  <c r="W210" i="30" a="1"/>
  <c r="W210" i="30" s="1"/>
  <c r="H210" i="30" a="1"/>
  <c r="H210" i="30" s="1"/>
  <c r="BC210" i="30" a="1"/>
  <c r="BC210" i="30" s="1"/>
  <c r="AW210" i="30" a="1"/>
  <c r="AW210" i="30" s="1"/>
  <c r="AL210" i="30" a="1"/>
  <c r="AL210" i="30" s="1"/>
  <c r="M210" i="30" a="1"/>
  <c r="M210" i="30" s="1"/>
  <c r="AD210" i="30" a="1"/>
  <c r="AD210" i="30" s="1"/>
  <c r="AS210" i="30" a="1"/>
  <c r="AS210" i="30" s="1"/>
  <c r="BB210" i="30" a="1"/>
  <c r="BB210" i="30" s="1"/>
  <c r="V210" i="30" a="1"/>
  <c r="V210" i="30" s="1"/>
  <c r="L210" i="30" a="1"/>
  <c r="L210" i="30" s="1"/>
  <c r="AC210" i="30" a="1"/>
  <c r="AC210" i="30" s="1"/>
  <c r="AR210" i="30" a="1"/>
  <c r="AR210" i="30" s="1"/>
  <c r="T210" i="30" a="1"/>
  <c r="T210" i="30" s="1"/>
  <c r="AJ210" i="30" a="1"/>
  <c r="AJ210" i="30" s="1"/>
  <c r="AZ210" i="30" a="1"/>
  <c r="AZ210" i="30" s="1"/>
  <c r="U210" i="30" a="1"/>
  <c r="U210" i="30" s="1"/>
  <c r="N210" i="30" a="1"/>
  <c r="N210" i="30" s="1"/>
  <c r="BA210" i="30" a="1"/>
  <c r="BA210" i="30" s="1"/>
  <c r="AB210" i="30" a="1"/>
  <c r="AB210" i="30" s="1"/>
  <c r="AT210" i="30" a="1"/>
  <c r="AT210" i="30" s="1"/>
  <c r="AK210" i="30" a="1"/>
  <c r="AK210" i="30" s="1"/>
  <c r="BI198" i="30" a="1"/>
  <c r="BI198" i="30" s="1"/>
  <c r="BH198" i="30" a="1"/>
  <c r="BH198" i="30" s="1"/>
  <c r="BL198" i="30" a="1"/>
  <c r="BL198" i="30" s="1"/>
  <c r="BK198" i="30" a="1"/>
  <c r="BK198" i="30" s="1"/>
  <c r="BJ198" i="30" a="1"/>
  <c r="BJ198" i="30" s="1"/>
  <c r="BF198" i="30" a="1"/>
  <c r="BF198" i="30" s="1"/>
  <c r="Z198" i="30" a="1"/>
  <c r="Z198" i="30" s="1"/>
  <c r="AX198" i="30" a="1"/>
  <c r="AX198" i="30" s="1"/>
  <c r="R198" i="30" a="1"/>
  <c r="R198" i="30" s="1"/>
  <c r="AQ198" i="30" a="1"/>
  <c r="AQ198" i="30" s="1"/>
  <c r="K198" i="30" a="1"/>
  <c r="K198" i="30" s="1"/>
  <c r="AP198" i="30" a="1"/>
  <c r="AP198" i="30" s="1"/>
  <c r="AO198" i="30" a="1"/>
  <c r="AO198" i="30" s="1"/>
  <c r="I198" i="30" a="1"/>
  <c r="I198" i="30" s="1"/>
  <c r="AI198" i="30" a="1"/>
  <c r="AI198" i="30" s="1"/>
  <c r="AH198" i="30" a="1"/>
  <c r="AH198" i="30" s="1"/>
  <c r="BG198" i="30" a="1"/>
  <c r="BG198" i="30" s="1"/>
  <c r="AA198" i="30" a="1"/>
  <c r="AA198" i="30" s="1"/>
  <c r="AY198" i="30" a="1"/>
  <c r="AY198" i="30" s="1"/>
  <c r="S198" i="30" a="1"/>
  <c r="S198" i="30" s="1"/>
  <c r="J198" i="30" a="1"/>
  <c r="J198" i="30" s="1"/>
  <c r="AG198" i="30" a="1"/>
  <c r="AG198" i="30" s="1"/>
  <c r="AN198" i="30" a="1"/>
  <c r="AN198" i="30" s="1"/>
  <c r="H198" i="30" a="1"/>
  <c r="H198" i="30" s="1"/>
  <c r="BC198" i="30" a="1"/>
  <c r="BC198" i="30" s="1"/>
  <c r="Y198" i="30" a="1"/>
  <c r="Y198" i="30" s="1"/>
  <c r="AF198" i="30" a="1"/>
  <c r="AF198" i="30" s="1"/>
  <c r="W198" i="30" a="1"/>
  <c r="W198" i="30" s="1"/>
  <c r="BE198" i="30" a="1"/>
  <c r="BE198" i="30" s="1"/>
  <c r="AW198" i="30" a="1"/>
  <c r="AW198" i="30" s="1"/>
  <c r="X198" i="30" a="1"/>
  <c r="X198" i="30" s="1"/>
  <c r="BD198" i="30" a="1"/>
  <c r="BD198" i="30" s="1"/>
  <c r="P198" i="30" a="1"/>
  <c r="P198" i="30" s="1"/>
  <c r="O198" i="30" a="1"/>
  <c r="O198" i="30" s="1"/>
  <c r="AU198" i="30" a="1"/>
  <c r="AU198" i="30" s="1"/>
  <c r="AV198" i="30" a="1"/>
  <c r="AV198" i="30" s="1"/>
  <c r="Q198" i="30" a="1"/>
  <c r="Q198" i="30" s="1"/>
  <c r="BB198" i="30" a="1"/>
  <c r="BB198" i="30" s="1"/>
  <c r="V198" i="30" a="1"/>
  <c r="V198" i="30" s="1"/>
  <c r="AM198" i="30" a="1"/>
  <c r="AM198" i="30" s="1"/>
  <c r="AT198" i="30" a="1"/>
  <c r="AT198" i="30" s="1"/>
  <c r="N198" i="30" a="1"/>
  <c r="N198" i="30" s="1"/>
  <c r="AC198" i="30" a="1"/>
  <c r="AC198" i="30" s="1"/>
  <c r="AE198" i="30" a="1"/>
  <c r="AE198" i="30" s="1"/>
  <c r="AL198" i="30" a="1"/>
  <c r="AL198" i="30" s="1"/>
  <c r="AK198" i="30" a="1"/>
  <c r="AK198" i="30" s="1"/>
  <c r="AJ198" i="30" a="1"/>
  <c r="AJ198" i="30" s="1"/>
  <c r="AB198" i="30" a="1"/>
  <c r="AB198" i="30" s="1"/>
  <c r="T198" i="30" a="1"/>
  <c r="T198" i="30" s="1"/>
  <c r="AD198" i="30" a="1"/>
  <c r="AD198" i="30" s="1"/>
  <c r="U198" i="30" a="1"/>
  <c r="U198" i="30" s="1"/>
  <c r="AZ198" i="30" a="1"/>
  <c r="AZ198" i="30" s="1"/>
  <c r="BA198" i="30" a="1"/>
  <c r="BA198" i="30" s="1"/>
  <c r="M198" i="30" a="1"/>
  <c r="M198" i="30" s="1"/>
  <c r="AR198" i="30" a="1"/>
  <c r="AR198" i="30" s="1"/>
  <c r="L198" i="30" a="1"/>
  <c r="L198" i="30" s="1"/>
  <c r="AS198" i="30" a="1"/>
  <c r="AS198" i="30" s="1"/>
  <c r="BJ194" i="30" a="1"/>
  <c r="BJ194" i="30" s="1"/>
  <c r="BL194" i="30" a="1"/>
  <c r="BL194" i="30" s="1"/>
  <c r="BI194" i="30" a="1"/>
  <c r="BI194" i="30" s="1"/>
  <c r="BH194" i="30" a="1"/>
  <c r="BH194" i="30" s="1"/>
  <c r="BK194" i="30" a="1"/>
  <c r="BK194" i="30" s="1"/>
  <c r="AP194" i="30" a="1"/>
  <c r="AP194" i="30" s="1"/>
  <c r="J194" i="30" a="1"/>
  <c r="J194" i="30" s="1"/>
  <c r="AH194" i="30" a="1"/>
  <c r="AH194" i="30" s="1"/>
  <c r="BG194" i="30" a="1"/>
  <c r="BG194" i="30" s="1"/>
  <c r="AA194" i="30" a="1"/>
  <c r="AA194" i="30" s="1"/>
  <c r="BE194" i="30" a="1"/>
  <c r="BE194" i="30" s="1"/>
  <c r="Y194" i="30" a="1"/>
  <c r="Y194" i="30" s="1"/>
  <c r="AY194" i="30" a="1"/>
  <c r="AY194" i="30" s="1"/>
  <c r="S194" i="30" a="1"/>
  <c r="S194" i="30" s="1"/>
  <c r="Z194" i="30" a="1"/>
  <c r="Z194" i="30" s="1"/>
  <c r="AQ194" i="30" a="1"/>
  <c r="AQ194" i="30" s="1"/>
  <c r="K194" i="30" a="1"/>
  <c r="K194" i="30" s="1"/>
  <c r="AI194" i="30" a="1"/>
  <c r="AI194" i="30" s="1"/>
  <c r="R194" i="30" a="1"/>
  <c r="R194" i="30" s="1"/>
  <c r="BD194" i="30" a="1"/>
  <c r="BD194" i="30" s="1"/>
  <c r="BF194" i="30" a="1"/>
  <c r="BF194" i="30" s="1"/>
  <c r="X194" i="30" a="1"/>
  <c r="X194" i="30" s="1"/>
  <c r="Q194" i="30" a="1"/>
  <c r="Q194" i="30" s="1"/>
  <c r="AX194" i="30" a="1"/>
  <c r="AX194" i="30" s="1"/>
  <c r="AW194" i="30" a="1"/>
  <c r="AW194" i="30" s="1"/>
  <c r="AV194" i="30" a="1"/>
  <c r="AV194" i="30" s="1"/>
  <c r="P194" i="30" a="1"/>
  <c r="P194" i="30" s="1"/>
  <c r="AM194" i="30" a="1"/>
  <c r="AM194" i="30" s="1"/>
  <c r="I194" i="30" a="1"/>
  <c r="I194" i="30" s="1"/>
  <c r="AG194" i="30" a="1"/>
  <c r="AG194" i="30" s="1"/>
  <c r="AO194" i="30" a="1"/>
  <c r="AO194" i="30" s="1"/>
  <c r="O194" i="30" a="1"/>
  <c r="O194" i="30" s="1"/>
  <c r="AU194" i="30" a="1"/>
  <c r="AU194" i="30" s="1"/>
  <c r="H194" i="30" a="1"/>
  <c r="H194" i="30" s="1"/>
  <c r="AN194" i="30" a="1"/>
  <c r="AN194" i="30" s="1"/>
  <c r="AE194" i="30" a="1"/>
  <c r="AE194" i="30" s="1"/>
  <c r="AF194" i="30" a="1"/>
  <c r="AF194" i="30" s="1"/>
  <c r="W194" i="30" a="1"/>
  <c r="W194" i="30" s="1"/>
  <c r="AL194" i="30" a="1"/>
  <c r="AL194" i="30" s="1"/>
  <c r="M194" i="30" a="1"/>
  <c r="M194" i="30" s="1"/>
  <c r="AD194" i="30" a="1"/>
  <c r="AD194" i="30" s="1"/>
  <c r="AS194" i="30" a="1"/>
  <c r="AS194" i="30" s="1"/>
  <c r="BB194" i="30" a="1"/>
  <c r="BB194" i="30" s="1"/>
  <c r="V194" i="30" a="1"/>
  <c r="V194" i="30" s="1"/>
  <c r="BC194" i="30" a="1"/>
  <c r="BC194" i="30" s="1"/>
  <c r="L194" i="30" a="1"/>
  <c r="L194" i="30" s="1"/>
  <c r="T194" i="30" a="1"/>
  <c r="T194" i="30" s="1"/>
  <c r="AT194" i="30" a="1"/>
  <c r="AT194" i="30" s="1"/>
  <c r="U194" i="30" a="1"/>
  <c r="U194" i="30" s="1"/>
  <c r="AR194" i="30" a="1"/>
  <c r="AR194" i="30" s="1"/>
  <c r="AZ194" i="30" a="1"/>
  <c r="AZ194" i="30" s="1"/>
  <c r="BA194" i="30" a="1"/>
  <c r="BA194" i="30" s="1"/>
  <c r="AJ194" i="30" a="1"/>
  <c r="AJ194" i="30" s="1"/>
  <c r="AK194" i="30" a="1"/>
  <c r="AK194" i="30" s="1"/>
  <c r="AB194" i="30" a="1"/>
  <c r="AB194" i="30" s="1"/>
  <c r="N194" i="30" a="1"/>
  <c r="N194" i="30" s="1"/>
  <c r="AC194" i="30" a="1"/>
  <c r="AC194" i="30" s="1"/>
  <c r="BK186" i="30" a="1"/>
  <c r="BK186" i="30" s="1"/>
  <c r="BI186" i="30" a="1"/>
  <c r="BI186" i="30" s="1"/>
  <c r="BJ186" i="30" a="1"/>
  <c r="BJ186" i="30" s="1"/>
  <c r="BL186" i="30" a="1"/>
  <c r="BL186" i="30" s="1"/>
  <c r="BH186" i="30" a="1"/>
  <c r="BH186" i="30" s="1"/>
  <c r="AP186" i="30" a="1"/>
  <c r="AP186" i="30" s="1"/>
  <c r="J186" i="30" a="1"/>
  <c r="J186" i="30" s="1"/>
  <c r="AH186" i="30" a="1"/>
  <c r="AH186" i="30" s="1"/>
  <c r="Z186" i="30" a="1"/>
  <c r="Z186" i="30" s="1"/>
  <c r="BE186" i="30" a="1"/>
  <c r="BE186" i="30" s="1"/>
  <c r="Y186" i="30" a="1"/>
  <c r="Y186" i="30" s="1"/>
  <c r="BF186" i="30" a="1"/>
  <c r="BF186" i="30" s="1"/>
  <c r="R186" i="30" a="1"/>
  <c r="R186" i="30" s="1"/>
  <c r="AO186" i="30" a="1"/>
  <c r="AO186" i="30" s="1"/>
  <c r="AQ186" i="30" a="1"/>
  <c r="AQ186" i="30" s="1"/>
  <c r="K186" i="30" a="1"/>
  <c r="K186" i="30" s="1"/>
  <c r="BD186" i="30" a="1"/>
  <c r="BD186" i="30" s="1"/>
  <c r="X186" i="30" a="1"/>
  <c r="X186" i="30" s="1"/>
  <c r="AG186" i="30" a="1"/>
  <c r="AG186" i="30" s="1"/>
  <c r="AI186" i="30" a="1"/>
  <c r="AI186" i="30" s="1"/>
  <c r="AV186" i="30" a="1"/>
  <c r="AV186" i="30" s="1"/>
  <c r="P186" i="30" a="1"/>
  <c r="P186" i="30" s="1"/>
  <c r="AX186" i="30" a="1"/>
  <c r="AX186" i="30" s="1"/>
  <c r="BG186" i="30" a="1"/>
  <c r="BG186" i="30" s="1"/>
  <c r="AA186" i="30" a="1"/>
  <c r="AA186" i="30" s="1"/>
  <c r="AW186" i="30" a="1"/>
  <c r="AW186" i="30" s="1"/>
  <c r="AY186" i="30" a="1"/>
  <c r="AY186" i="30" s="1"/>
  <c r="S186" i="30" a="1"/>
  <c r="S186" i="30" s="1"/>
  <c r="I186" i="30" a="1"/>
  <c r="I186" i="30" s="1"/>
  <c r="H186" i="30" a="1"/>
  <c r="H186" i="30" s="1"/>
  <c r="AM186" i="30" a="1"/>
  <c r="AM186" i="30" s="1"/>
  <c r="AE186" i="30" a="1"/>
  <c r="AE186" i="30" s="1"/>
  <c r="AN186" i="30" a="1"/>
  <c r="AN186" i="30" s="1"/>
  <c r="Q186" i="30" a="1"/>
  <c r="Q186" i="30" s="1"/>
  <c r="AF186" i="30" a="1"/>
  <c r="AF186" i="30" s="1"/>
  <c r="BC186" i="30" a="1"/>
  <c r="BC186" i="30" s="1"/>
  <c r="W186" i="30" a="1"/>
  <c r="W186" i="30" s="1"/>
  <c r="AU186" i="30" a="1"/>
  <c r="AU186" i="30" s="1"/>
  <c r="O186" i="30" a="1"/>
  <c r="O186" i="30" s="1"/>
  <c r="AL186" i="30" a="1"/>
  <c r="AL186" i="30" s="1"/>
  <c r="AD186" i="30" a="1"/>
  <c r="AD186" i="30" s="1"/>
  <c r="BB186" i="30" a="1"/>
  <c r="BB186" i="30" s="1"/>
  <c r="V186" i="30" a="1"/>
  <c r="V186" i="30" s="1"/>
  <c r="L186" i="30" a="1"/>
  <c r="L186" i="30" s="1"/>
  <c r="BA186" i="30" a="1"/>
  <c r="BA186" i="30" s="1"/>
  <c r="U186" i="30" a="1"/>
  <c r="U186" i="30" s="1"/>
  <c r="AR186" i="30" a="1"/>
  <c r="AR186" i="30" s="1"/>
  <c r="AZ186" i="30" a="1"/>
  <c r="AZ186" i="30" s="1"/>
  <c r="AT186" i="30" a="1"/>
  <c r="AT186" i="30" s="1"/>
  <c r="AS186" i="30" a="1"/>
  <c r="AS186" i="30" s="1"/>
  <c r="M186" i="30" a="1"/>
  <c r="M186" i="30" s="1"/>
  <c r="AJ186" i="30" a="1"/>
  <c r="AJ186" i="30" s="1"/>
  <c r="AB186" i="30" a="1"/>
  <c r="AB186" i="30" s="1"/>
  <c r="AK186" i="30" a="1"/>
  <c r="AK186" i="30" s="1"/>
  <c r="T186" i="30" a="1"/>
  <c r="T186" i="30" s="1"/>
  <c r="N186" i="30" a="1"/>
  <c r="N186" i="30" s="1"/>
  <c r="AC186" i="30" a="1"/>
  <c r="AC186" i="30" s="1"/>
  <c r="BJ199" i="30" a="1"/>
  <c r="BJ199" i="30" s="1"/>
  <c r="BH199" i="30" a="1"/>
  <c r="BH199" i="30" s="1"/>
  <c r="BL199" i="30" a="1"/>
  <c r="BL199" i="30" s="1"/>
  <c r="BK199" i="30" a="1"/>
  <c r="BK199" i="30" s="1"/>
  <c r="BI199" i="30" a="1"/>
  <c r="BI199" i="30" s="1"/>
  <c r="AL199" i="30" a="1"/>
  <c r="AL199" i="30" s="1"/>
  <c r="AD199" i="30" a="1"/>
  <c r="AD199" i="30" s="1"/>
  <c r="BC199" i="30" a="1"/>
  <c r="BC199" i="30" s="1"/>
  <c r="W199" i="30" a="1"/>
  <c r="W199" i="30" s="1"/>
  <c r="BA199" i="30" a="1"/>
  <c r="BA199" i="30" s="1"/>
  <c r="U199" i="30" a="1"/>
  <c r="U199" i="30" s="1"/>
  <c r="AU199" i="30" a="1"/>
  <c r="AU199" i="30" s="1"/>
  <c r="O199" i="30" a="1"/>
  <c r="O199" i="30" s="1"/>
  <c r="V199" i="30" a="1"/>
  <c r="V199" i="30" s="1"/>
  <c r="AM199" i="30" a="1"/>
  <c r="AM199" i="30" s="1"/>
  <c r="AE199" i="30" a="1"/>
  <c r="AE199" i="30" s="1"/>
  <c r="N199" i="30" a="1"/>
  <c r="N199" i="30" s="1"/>
  <c r="BB199" i="30" a="1"/>
  <c r="BB199" i="30" s="1"/>
  <c r="AZ199" i="30" a="1"/>
  <c r="AZ199" i="30" s="1"/>
  <c r="T199" i="30" a="1"/>
  <c r="T199" i="30" s="1"/>
  <c r="M199" i="30" a="1"/>
  <c r="M199" i="30" s="1"/>
  <c r="AT199" i="30" a="1"/>
  <c r="AT199" i="30" s="1"/>
  <c r="AS199" i="30" a="1"/>
  <c r="AS199" i="30" s="1"/>
  <c r="AR199" i="30" a="1"/>
  <c r="AR199" i="30" s="1"/>
  <c r="L199" i="30" a="1"/>
  <c r="L199" i="30" s="1"/>
  <c r="AI199" i="30" a="1"/>
  <c r="AI199" i="30" s="1"/>
  <c r="AC199" i="30" a="1"/>
  <c r="AC199" i="30" s="1"/>
  <c r="K199" i="30" a="1"/>
  <c r="K199" i="30" s="1"/>
  <c r="AQ199" i="30" a="1"/>
  <c r="AQ199" i="30" s="1"/>
  <c r="AJ199" i="30" a="1"/>
  <c r="AJ199" i="30" s="1"/>
  <c r="AA199" i="30" a="1"/>
  <c r="AA199" i="30" s="1"/>
  <c r="AB199" i="30" a="1"/>
  <c r="AB199" i="30" s="1"/>
  <c r="S199" i="30" a="1"/>
  <c r="S199" i="30" s="1"/>
  <c r="AY199" i="30" a="1"/>
  <c r="AY199" i="30" s="1"/>
  <c r="AH199" i="30" a="1"/>
  <c r="AH199" i="30" s="1"/>
  <c r="AK199" i="30" a="1"/>
  <c r="AK199" i="30" s="1"/>
  <c r="I199" i="30" a="1"/>
  <c r="I199" i="30" s="1"/>
  <c r="BF199" i="30" a="1"/>
  <c r="BF199" i="30" s="1"/>
  <c r="Z199" i="30" a="1"/>
  <c r="Z199" i="30" s="1"/>
  <c r="AO199" i="30" a="1"/>
  <c r="AO199" i="30" s="1"/>
  <c r="AX199" i="30" a="1"/>
  <c r="AX199" i="30" s="1"/>
  <c r="R199" i="30" a="1"/>
  <c r="R199" i="30" s="1"/>
  <c r="BG199" i="30" a="1"/>
  <c r="BG199" i="30" s="1"/>
  <c r="BE199" i="30" a="1"/>
  <c r="BE199" i="30" s="1"/>
  <c r="H199" i="30" a="1"/>
  <c r="H199" i="30" s="1"/>
  <c r="AP199" i="30" a="1"/>
  <c r="AP199" i="30" s="1"/>
  <c r="Q199" i="30" a="1"/>
  <c r="Q199" i="30" s="1"/>
  <c r="AN199" i="30" a="1"/>
  <c r="AN199" i="30" s="1"/>
  <c r="P199" i="30" a="1"/>
  <c r="P199" i="30" s="1"/>
  <c r="AW199" i="30" a="1"/>
  <c r="AW199" i="30" s="1"/>
  <c r="AF199" i="30" a="1"/>
  <c r="AF199" i="30" s="1"/>
  <c r="X199" i="30" a="1"/>
  <c r="X199" i="30" s="1"/>
  <c r="AG199" i="30" a="1"/>
  <c r="AG199" i="30" s="1"/>
  <c r="BD199" i="30" a="1"/>
  <c r="BD199" i="30" s="1"/>
  <c r="AV199" i="30" a="1"/>
  <c r="AV199" i="30" s="1"/>
  <c r="J199" i="30" a="1"/>
  <c r="J199" i="30" s="1"/>
  <c r="Y199" i="30" a="1"/>
  <c r="Y199" i="30" s="1"/>
  <c r="BI214" i="30" a="1"/>
  <c r="BI214" i="30" s="1"/>
  <c r="BL214" i="30" a="1"/>
  <c r="BL214" i="30" s="1"/>
  <c r="BH214" i="30" a="1"/>
  <c r="BH214" i="30" s="1"/>
  <c r="BK214" i="30" a="1"/>
  <c r="BK214" i="30" s="1"/>
  <c r="BJ214" i="30" a="1"/>
  <c r="BJ214" i="30" s="1"/>
  <c r="BF214" i="30" a="1"/>
  <c r="BF214" i="30" s="1"/>
  <c r="Z214" i="30" a="1"/>
  <c r="Z214" i="30" s="1"/>
  <c r="AX214" i="30" a="1"/>
  <c r="AX214" i="30" s="1"/>
  <c r="R214" i="30" a="1"/>
  <c r="R214" i="30" s="1"/>
  <c r="AG214" i="30" a="1"/>
  <c r="AG214" i="30" s="1"/>
  <c r="AQ214" i="30" a="1"/>
  <c r="AQ214" i="30" s="1"/>
  <c r="K214" i="30" a="1"/>
  <c r="K214" i="30" s="1"/>
  <c r="Y214" i="30" a="1"/>
  <c r="Y214" i="30" s="1"/>
  <c r="AI214" i="30" a="1"/>
  <c r="AI214" i="30" s="1"/>
  <c r="J214" i="30" a="1"/>
  <c r="J214" i="30" s="1"/>
  <c r="Q214" i="30" a="1"/>
  <c r="Q214" i="30" s="1"/>
  <c r="BG214" i="30" a="1"/>
  <c r="BG214" i="30" s="1"/>
  <c r="AA214" i="30" a="1"/>
  <c r="AA214" i="30" s="1"/>
  <c r="I214" i="30" a="1"/>
  <c r="I214" i="30" s="1"/>
  <c r="AY214" i="30" a="1"/>
  <c r="AY214" i="30" s="1"/>
  <c r="S214" i="30" a="1"/>
  <c r="S214" i="30" s="1"/>
  <c r="AP214" i="30" a="1"/>
  <c r="AP214" i="30" s="1"/>
  <c r="BE214" i="30" a="1"/>
  <c r="BE214" i="30" s="1"/>
  <c r="AN214" i="30" a="1"/>
  <c r="AN214" i="30" s="1"/>
  <c r="H214" i="30" a="1"/>
  <c r="H214" i="30" s="1"/>
  <c r="AE214" i="30" a="1"/>
  <c r="AE214" i="30" s="1"/>
  <c r="W214" i="30" a="1"/>
  <c r="W214" i="30" s="1"/>
  <c r="AH214" i="30" a="1"/>
  <c r="AH214" i="30" s="1"/>
  <c r="AW214" i="30" a="1"/>
  <c r="AW214" i="30" s="1"/>
  <c r="AF214" i="30" a="1"/>
  <c r="AF214" i="30" s="1"/>
  <c r="BC214" i="30" a="1"/>
  <c r="BC214" i="30" s="1"/>
  <c r="AV214" i="30" a="1"/>
  <c r="AV214" i="30" s="1"/>
  <c r="AU214" i="30" a="1"/>
  <c r="AU214" i="30" s="1"/>
  <c r="AO214" i="30" a="1"/>
  <c r="AO214" i="30" s="1"/>
  <c r="AM214" i="30" a="1"/>
  <c r="AM214" i="30" s="1"/>
  <c r="X214" i="30" a="1"/>
  <c r="X214" i="30" s="1"/>
  <c r="BD214" i="30" a="1"/>
  <c r="BD214" i="30" s="1"/>
  <c r="P214" i="30" a="1"/>
  <c r="P214" i="30" s="1"/>
  <c r="O214" i="30" a="1"/>
  <c r="O214" i="30" s="1"/>
  <c r="BB214" i="30" a="1"/>
  <c r="BB214" i="30" s="1"/>
  <c r="V214" i="30" a="1"/>
  <c r="V214" i="30" s="1"/>
  <c r="AT214" i="30" a="1"/>
  <c r="AT214" i="30" s="1"/>
  <c r="N214" i="30" a="1"/>
  <c r="N214" i="30" s="1"/>
  <c r="AC214" i="30" a="1"/>
  <c r="AC214" i="30" s="1"/>
  <c r="AL214" i="30" a="1"/>
  <c r="AL214" i="30" s="1"/>
  <c r="AS214" i="30" a="1"/>
  <c r="AS214" i="30" s="1"/>
  <c r="AD214" i="30" a="1"/>
  <c r="AD214" i="30" s="1"/>
  <c r="AB214" i="30" a="1"/>
  <c r="AB214" i="30" s="1"/>
  <c r="AK214" i="30" a="1"/>
  <c r="AK214" i="30" s="1"/>
  <c r="AZ214" i="30" a="1"/>
  <c r="AZ214" i="30" s="1"/>
  <c r="T214" i="30" a="1"/>
  <c r="T214" i="30" s="1"/>
  <c r="AR214" i="30" a="1"/>
  <c r="AR214" i="30" s="1"/>
  <c r="U214" i="30" a="1"/>
  <c r="U214" i="30" s="1"/>
  <c r="L214" i="30" a="1"/>
  <c r="L214" i="30" s="1"/>
  <c r="AJ214" i="30" a="1"/>
  <c r="AJ214" i="30" s="1"/>
  <c r="BA214" i="30" a="1"/>
  <c r="BA214" i="30" s="1"/>
  <c r="M214" i="30" a="1"/>
  <c r="M214" i="30" s="1"/>
  <c r="BI183" i="30" a="1"/>
  <c r="BI183" i="30" s="1"/>
  <c r="BH183" i="30" a="1"/>
  <c r="BH183" i="30" s="1"/>
  <c r="BL183" i="30" a="1"/>
  <c r="BL183" i="30" s="1"/>
  <c r="BK183" i="30" a="1"/>
  <c r="BK183" i="30" s="1"/>
  <c r="BJ183" i="30" a="1"/>
  <c r="BJ183" i="30" s="1"/>
  <c r="AL183" i="30" a="1"/>
  <c r="AL183" i="30" s="1"/>
  <c r="AD183" i="30" a="1"/>
  <c r="AD183" i="30" s="1"/>
  <c r="BB183" i="30" a="1"/>
  <c r="BB183" i="30" s="1"/>
  <c r="N183" i="30" a="1"/>
  <c r="N183" i="30" s="1"/>
  <c r="BA183" i="30" a="1"/>
  <c r="BA183" i="30" s="1"/>
  <c r="AT183" i="30" a="1"/>
  <c r="AT183" i="30" s="1"/>
  <c r="V183" i="30" a="1"/>
  <c r="V183" i="30" s="1"/>
  <c r="AM183" i="30" a="1"/>
  <c r="AM183" i="30" s="1"/>
  <c r="AS183" i="30" a="1"/>
  <c r="AS183" i="30" s="1"/>
  <c r="M183" i="30" a="1"/>
  <c r="M183" i="30" s="1"/>
  <c r="AZ183" i="30" a="1"/>
  <c r="AZ183" i="30" s="1"/>
  <c r="T183" i="30" a="1"/>
  <c r="T183" i="30" s="1"/>
  <c r="AE183" i="30" a="1"/>
  <c r="AE183" i="30" s="1"/>
  <c r="L183" i="30" a="1"/>
  <c r="L183" i="30" s="1"/>
  <c r="AK183" i="30" a="1"/>
  <c r="AK183" i="30" s="1"/>
  <c r="AR183" i="30" a="1"/>
  <c r="AR183" i="30" s="1"/>
  <c r="BC183" i="30" a="1"/>
  <c r="BC183" i="30" s="1"/>
  <c r="W183" i="30" a="1"/>
  <c r="W183" i="30" s="1"/>
  <c r="AU183" i="30" a="1"/>
  <c r="AU183" i="30" s="1"/>
  <c r="O183" i="30" a="1"/>
  <c r="O183" i="30" s="1"/>
  <c r="U183" i="30" a="1"/>
  <c r="U183" i="30" s="1"/>
  <c r="AC183" i="30" a="1"/>
  <c r="AC183" i="30" s="1"/>
  <c r="AJ183" i="30" a="1"/>
  <c r="AJ183" i="30" s="1"/>
  <c r="AI183" i="30" a="1"/>
  <c r="AI183" i="30" s="1"/>
  <c r="AA183" i="30" a="1"/>
  <c r="AA183" i="30" s="1"/>
  <c r="AB183" i="30" a="1"/>
  <c r="AB183" i="30" s="1"/>
  <c r="BG183" i="30" a="1"/>
  <c r="BG183" i="30" s="1"/>
  <c r="AY183" i="30" a="1"/>
  <c r="AY183" i="30" s="1"/>
  <c r="S183" i="30" a="1"/>
  <c r="S183" i="30" s="1"/>
  <c r="AQ183" i="30" a="1"/>
  <c r="AQ183" i="30" s="1"/>
  <c r="K183" i="30" a="1"/>
  <c r="K183" i="30" s="1"/>
  <c r="AH183" i="30" a="1"/>
  <c r="AH183" i="30" s="1"/>
  <c r="BF183" i="30" a="1"/>
  <c r="BF183" i="30" s="1"/>
  <c r="Z183" i="30" a="1"/>
  <c r="Z183" i="30" s="1"/>
  <c r="AX183" i="30" a="1"/>
  <c r="AX183" i="30" s="1"/>
  <c r="R183" i="30" a="1"/>
  <c r="R183" i="30" s="1"/>
  <c r="J183" i="30" a="1"/>
  <c r="J183" i="30" s="1"/>
  <c r="AN183" i="30" a="1"/>
  <c r="AN183" i="30" s="1"/>
  <c r="Y183" i="30" a="1"/>
  <c r="Y183" i="30" s="1"/>
  <c r="AW183" i="30" a="1"/>
  <c r="AW183" i="30" s="1"/>
  <c r="Q183" i="30" a="1"/>
  <c r="Q183" i="30" s="1"/>
  <c r="H183" i="30" a="1"/>
  <c r="H183" i="30" s="1"/>
  <c r="AF183" i="30" a="1"/>
  <c r="AF183" i="30" s="1"/>
  <c r="AP183" i="30" a="1"/>
  <c r="AP183" i="30" s="1"/>
  <c r="AO183" i="30" a="1"/>
  <c r="AO183" i="30" s="1"/>
  <c r="I183" i="30" a="1"/>
  <c r="I183" i="30" s="1"/>
  <c r="X183" i="30" a="1"/>
  <c r="X183" i="30" s="1"/>
  <c r="P183" i="30" a="1"/>
  <c r="P183" i="30" s="1"/>
  <c r="AG183" i="30" a="1"/>
  <c r="AG183" i="30" s="1"/>
  <c r="BD183" i="30" a="1"/>
  <c r="BD183" i="30" s="1"/>
  <c r="BE183" i="30" a="1"/>
  <c r="BE183" i="30" s="1"/>
  <c r="AV183" i="30" a="1"/>
  <c r="AV183" i="30" s="1"/>
  <c r="BJ202" i="30" a="1"/>
  <c r="BJ202" i="30" s="1"/>
  <c r="BH202" i="30" a="1"/>
  <c r="BH202" i="30" s="1"/>
  <c r="BL202" i="30" a="1"/>
  <c r="BL202" i="30" s="1"/>
  <c r="BK202" i="30" a="1"/>
  <c r="BK202" i="30" s="1"/>
  <c r="BI202" i="30" a="1"/>
  <c r="BI202" i="30" s="1"/>
  <c r="AP202" i="30" a="1"/>
  <c r="AP202" i="30" s="1"/>
  <c r="J202" i="30" a="1"/>
  <c r="J202" i="30" s="1"/>
  <c r="AH202" i="30" a="1"/>
  <c r="AH202" i="30" s="1"/>
  <c r="BG202" i="30" a="1"/>
  <c r="BG202" i="30" s="1"/>
  <c r="AA202" i="30" a="1"/>
  <c r="AA202" i="30" s="1"/>
  <c r="AX202" i="30" a="1"/>
  <c r="AX202" i="30" s="1"/>
  <c r="BE202" i="30" a="1"/>
  <c r="BE202" i="30" s="1"/>
  <c r="Y202" i="30" a="1"/>
  <c r="Y202" i="30" s="1"/>
  <c r="AY202" i="30" a="1"/>
  <c r="AY202" i="30" s="1"/>
  <c r="S202" i="30" a="1"/>
  <c r="S202" i="30" s="1"/>
  <c r="AQ202" i="30" a="1"/>
  <c r="AQ202" i="30" s="1"/>
  <c r="K202" i="30" a="1"/>
  <c r="K202" i="30" s="1"/>
  <c r="AI202" i="30" a="1"/>
  <c r="AI202" i="30" s="1"/>
  <c r="BF202" i="30" a="1"/>
  <c r="BF202" i="30" s="1"/>
  <c r="AW202" i="30" a="1"/>
  <c r="AW202" i="30" s="1"/>
  <c r="I202" i="30" a="1"/>
  <c r="I202" i="30" s="1"/>
  <c r="BD202" i="30" a="1"/>
  <c r="BD202" i="30" s="1"/>
  <c r="X202" i="30" a="1"/>
  <c r="X202" i="30" s="1"/>
  <c r="AO202" i="30" a="1"/>
  <c r="AO202" i="30" s="1"/>
  <c r="AV202" i="30" a="1"/>
  <c r="AV202" i="30" s="1"/>
  <c r="P202" i="30" a="1"/>
  <c r="P202" i="30" s="1"/>
  <c r="AM202" i="30" a="1"/>
  <c r="AM202" i="30" s="1"/>
  <c r="AG202" i="30" a="1"/>
  <c r="AG202" i="30" s="1"/>
  <c r="R202" i="30" a="1"/>
  <c r="R202" i="30" s="1"/>
  <c r="Q202" i="30" a="1"/>
  <c r="Q202" i="30" s="1"/>
  <c r="Z202" i="30" a="1"/>
  <c r="Z202" i="30" s="1"/>
  <c r="AF202" i="30" a="1"/>
  <c r="AF202" i="30" s="1"/>
  <c r="AE202" i="30" a="1"/>
  <c r="AE202" i="30" s="1"/>
  <c r="W202" i="30" a="1"/>
  <c r="W202" i="30" s="1"/>
  <c r="H202" i="30" a="1"/>
  <c r="H202" i="30" s="1"/>
  <c r="BC202" i="30" a="1"/>
  <c r="BC202" i="30" s="1"/>
  <c r="AN202" i="30" a="1"/>
  <c r="AN202" i="30" s="1"/>
  <c r="AU202" i="30" a="1"/>
  <c r="AU202" i="30" s="1"/>
  <c r="AL202" i="30" a="1"/>
  <c r="AL202" i="30" s="1"/>
  <c r="AS202" i="30" a="1"/>
  <c r="AS202" i="30" s="1"/>
  <c r="AD202" i="30" a="1"/>
  <c r="AD202" i="30" s="1"/>
  <c r="M202" i="30" a="1"/>
  <c r="M202" i="30" s="1"/>
  <c r="BB202" i="30" a="1"/>
  <c r="BB202" i="30" s="1"/>
  <c r="V202" i="30" a="1"/>
  <c r="V202" i="30" s="1"/>
  <c r="O202" i="30" a="1"/>
  <c r="O202" i="30" s="1"/>
  <c r="AT202" i="30" a="1"/>
  <c r="AT202" i="30" s="1"/>
  <c r="L202" i="30" a="1"/>
  <c r="L202" i="30" s="1"/>
  <c r="AZ202" i="30" a="1"/>
  <c r="AZ202" i="30" s="1"/>
  <c r="AR202" i="30" a="1"/>
  <c r="AR202" i="30" s="1"/>
  <c r="AK202" i="30" a="1"/>
  <c r="AK202" i="30" s="1"/>
  <c r="AJ202" i="30" a="1"/>
  <c r="AJ202" i="30" s="1"/>
  <c r="T202" i="30" a="1"/>
  <c r="T202" i="30" s="1"/>
  <c r="AC202" i="30" a="1"/>
  <c r="AC202" i="30" s="1"/>
  <c r="N202" i="30" a="1"/>
  <c r="N202" i="30" s="1"/>
  <c r="AB202" i="30" a="1"/>
  <c r="AB202" i="30" s="1"/>
  <c r="U202" i="30" a="1"/>
  <c r="U202" i="30" s="1"/>
  <c r="BA202" i="30" a="1"/>
  <c r="BA202" i="30" s="1"/>
  <c r="K45" i="30"/>
  <c r="K169" i="30" s="1"/>
  <c r="I45" i="30"/>
  <c r="I169" i="30" s="1"/>
  <c r="J45" i="30"/>
  <c r="J169" i="30" s="1"/>
  <c r="N44" i="30"/>
  <c r="N168" i="30" s="1"/>
  <c r="P44" i="30"/>
  <c r="P168" i="30" s="1"/>
  <c r="S44" i="30"/>
  <c r="S168" i="30" s="1"/>
  <c r="M44" i="30"/>
  <c r="M168" i="30" s="1"/>
  <c r="Q44" i="30"/>
  <c r="Q168" i="30" s="1"/>
  <c r="L44" i="30"/>
  <c r="L168" i="30" s="1"/>
  <c r="R44" i="30"/>
  <c r="R168" i="30" s="1"/>
  <c r="AG45" i="30"/>
  <c r="AG169" i="30" s="1"/>
  <c r="Y45" i="30"/>
  <c r="Y169" i="30" s="1"/>
  <c r="AK45" i="30"/>
  <c r="AK169" i="30" s="1"/>
  <c r="AF45" i="30"/>
  <c r="AF169" i="30" s="1"/>
  <c r="X45" i="30"/>
  <c r="X169" i="30" s="1"/>
  <c r="AZ45" i="30"/>
  <c r="AZ169" i="30" s="1"/>
  <c r="AC45" i="30"/>
  <c r="AC169" i="30" s="1"/>
  <c r="U45" i="30"/>
  <c r="U169" i="30" s="1"/>
  <c r="AO45" i="30"/>
  <c r="AO169" i="30" s="1"/>
  <c r="AR45" i="30"/>
  <c r="AR169" i="30" s="1"/>
  <c r="AB45" i="30"/>
  <c r="AB169" i="30" s="1"/>
  <c r="AW45" i="30"/>
  <c r="AW169" i="30" s="1"/>
  <c r="AN45" i="30"/>
  <c r="AN169" i="30" s="1"/>
  <c r="AV45" i="30"/>
  <c r="AV169" i="30" s="1"/>
  <c r="AJ45" i="30"/>
  <c r="AJ169" i="30" s="1"/>
  <c r="AA44" i="30"/>
  <c r="AA168" i="30" s="1"/>
  <c r="BA45" i="30"/>
  <c r="BA169" i="30" s="1"/>
  <c r="AT44" i="30"/>
  <c r="AT168" i="30" s="1"/>
  <c r="AU44" i="30"/>
  <c r="AU168" i="30" s="1"/>
  <c r="AL44" i="30"/>
  <c r="AL168" i="30" s="1"/>
  <c r="BB44" i="30"/>
  <c r="BB168" i="30" s="1"/>
  <c r="AS45" i="30"/>
  <c r="AS169" i="30" s="1"/>
  <c r="AX44" i="30"/>
  <c r="AX168" i="30" s="1"/>
  <c r="AM44" i="30"/>
  <c r="AM168" i="30" s="1"/>
  <c r="AD44" i="30"/>
  <c r="AD168" i="30" s="1"/>
  <c r="AY44" i="30"/>
  <c r="AY168" i="30" s="1"/>
  <c r="AP44" i="30"/>
  <c r="AP168" i="30" s="1"/>
  <c r="AE44" i="30"/>
  <c r="AE168" i="30" s="1"/>
  <c r="V44" i="30"/>
  <c r="V168" i="30" s="1"/>
  <c r="T45" i="30"/>
  <c r="T169" i="30" s="1"/>
  <c r="AQ44" i="30"/>
  <c r="AQ168" i="30" s="1"/>
  <c r="AH44" i="30"/>
  <c r="AH168" i="30" s="1"/>
  <c r="W44" i="30"/>
  <c r="W168" i="30" s="1"/>
  <c r="AI44" i="30"/>
  <c r="AI168" i="30" s="1"/>
  <c r="Z44" i="30"/>
  <c r="Z168" i="30" s="1"/>
  <c r="O44" i="30"/>
  <c r="O168" i="30" s="1"/>
  <c r="AU48" i="34" a="1"/>
  <c r="AU48" i="34" l="1"/>
  <c r="BK184" i="30" a="1"/>
  <c r="BK184" i="30" s="1"/>
  <c r="BJ184" i="30" a="1"/>
  <c r="BJ184" i="30" s="1"/>
  <c r="BL184" i="30" a="1"/>
  <c r="BL184" i="30" s="1"/>
  <c r="BI184" i="30" a="1"/>
  <c r="BI184" i="30" s="1"/>
  <c r="BH184" i="30" a="1"/>
  <c r="BH184" i="30" s="1"/>
  <c r="AX184" i="30" a="1"/>
  <c r="AX184" i="30" s="1"/>
  <c r="R184" i="30" a="1"/>
  <c r="R184" i="30" s="1"/>
  <c r="AP184" i="30" a="1"/>
  <c r="AP184" i="30" s="1"/>
  <c r="J184" i="30" a="1"/>
  <c r="J184" i="30" s="1"/>
  <c r="AG184" i="30" a="1"/>
  <c r="AG184" i="30" s="1"/>
  <c r="AH184" i="30" a="1"/>
  <c r="AH184" i="30" s="1"/>
  <c r="Z184" i="30" a="1"/>
  <c r="Z184" i="30" s="1"/>
  <c r="AY184" i="30" a="1"/>
  <c r="AY184" i="30" s="1"/>
  <c r="S184" i="30" a="1"/>
  <c r="S184" i="30" s="1"/>
  <c r="AF184" i="30" a="1"/>
  <c r="AF184" i="30" s="1"/>
  <c r="Y184" i="30" a="1"/>
  <c r="Y184" i="30" s="1"/>
  <c r="AQ184" i="30" a="1"/>
  <c r="AQ184" i="30" s="1"/>
  <c r="K184" i="30" a="1"/>
  <c r="K184" i="30" s="1"/>
  <c r="BF184" i="30" a="1"/>
  <c r="BF184" i="30" s="1"/>
  <c r="BE184" i="30" a="1"/>
  <c r="BE184" i="30" s="1"/>
  <c r="BD184" i="30" a="1"/>
  <c r="BD184" i="30" s="1"/>
  <c r="X184" i="30" a="1"/>
  <c r="X184" i="30" s="1"/>
  <c r="Q184" i="30" a="1"/>
  <c r="Q184" i="30" s="1"/>
  <c r="AI184" i="30" a="1"/>
  <c r="AI184" i="30" s="1"/>
  <c r="I184" i="30" a="1"/>
  <c r="I184" i="30" s="1"/>
  <c r="BG184" i="30" a="1"/>
  <c r="BG184" i="30" s="1"/>
  <c r="AA184" i="30" a="1"/>
  <c r="AA184" i="30" s="1"/>
  <c r="AO184" i="30" a="1"/>
  <c r="AO184" i="30" s="1"/>
  <c r="AU184" i="30" a="1"/>
  <c r="AU184" i="30" s="1"/>
  <c r="O184" i="30" a="1"/>
  <c r="O184" i="30" s="1"/>
  <c r="AM184" i="30" a="1"/>
  <c r="AM184" i="30" s="1"/>
  <c r="P184" i="30" a="1"/>
  <c r="P184" i="30" s="1"/>
  <c r="AV184" i="30" a="1"/>
  <c r="AV184" i="30" s="1"/>
  <c r="H184" i="30" a="1"/>
  <c r="H184" i="30" s="1"/>
  <c r="AE184" i="30" a="1"/>
  <c r="AE184" i="30" s="1"/>
  <c r="AW184" i="30" a="1"/>
  <c r="AW184" i="30" s="1"/>
  <c r="AN184" i="30" a="1"/>
  <c r="AN184" i="30" s="1"/>
  <c r="BC184" i="30" a="1"/>
  <c r="BC184" i="30" s="1"/>
  <c r="W184" i="30" a="1"/>
  <c r="W184" i="30" s="1"/>
  <c r="AT184" i="30" a="1"/>
  <c r="AT184" i="30" s="1"/>
  <c r="N184" i="30" a="1"/>
  <c r="N184" i="30" s="1"/>
  <c r="AL184" i="30" a="1"/>
  <c r="AL184" i="30" s="1"/>
  <c r="AD184" i="30" a="1"/>
  <c r="AD184" i="30" s="1"/>
  <c r="AZ184" i="30" a="1"/>
  <c r="AZ184" i="30" s="1"/>
  <c r="BB184" i="30" a="1"/>
  <c r="BB184" i="30" s="1"/>
  <c r="AC184" i="30" a="1"/>
  <c r="AC184" i="30" s="1"/>
  <c r="T184" i="30" a="1"/>
  <c r="T184" i="30" s="1"/>
  <c r="AK184" i="30" a="1"/>
  <c r="AK184" i="30" s="1"/>
  <c r="AR184" i="30" a="1"/>
  <c r="AR184" i="30" s="1"/>
  <c r="AB184" i="30" a="1"/>
  <c r="AB184" i="30" s="1"/>
  <c r="BA184" i="30" a="1"/>
  <c r="BA184" i="30" s="1"/>
  <c r="U184" i="30" a="1"/>
  <c r="U184" i="30" s="1"/>
  <c r="L184" i="30" a="1"/>
  <c r="L184" i="30" s="1"/>
  <c r="AS184" i="30" a="1"/>
  <c r="AS184" i="30" s="1"/>
  <c r="M184" i="30" a="1"/>
  <c r="M184" i="30" s="1"/>
  <c r="AJ184" i="30" a="1"/>
  <c r="AJ184" i="30" s="1"/>
  <c r="V184" i="30" a="1"/>
  <c r="V184" i="30" s="1"/>
  <c r="BL177" i="30" a="1"/>
  <c r="BL177" i="30" s="1"/>
  <c r="BJ177" i="30" a="1"/>
  <c r="BJ177" i="30" s="1"/>
  <c r="BI177" i="30" a="1"/>
  <c r="BI177" i="30" s="1"/>
  <c r="BK177" i="30" a="1"/>
  <c r="BK177" i="30" s="1"/>
  <c r="BH177" i="30" a="1"/>
  <c r="BH177" i="30" s="1"/>
  <c r="AD177" i="30" a="1"/>
  <c r="AD177" i="30" s="1"/>
  <c r="BB177" i="30" a="1"/>
  <c r="BB177" i="30" s="1"/>
  <c r="V177" i="30" a="1"/>
  <c r="V177" i="30" s="1"/>
  <c r="AE177" i="30" a="1"/>
  <c r="AE177" i="30" s="1"/>
  <c r="AR177" i="30" a="1"/>
  <c r="AR177" i="30" s="1"/>
  <c r="AL177" i="30" a="1"/>
  <c r="AL177" i="30" s="1"/>
  <c r="AK177" i="30" a="1"/>
  <c r="AK177" i="30" s="1"/>
  <c r="L177" i="30" a="1"/>
  <c r="L177" i="30" s="1"/>
  <c r="BC177" i="30" a="1"/>
  <c r="BC177" i="30" s="1"/>
  <c r="W177" i="30" a="1"/>
  <c r="W177" i="30" s="1"/>
  <c r="AC177" i="30" a="1"/>
  <c r="AC177" i="30" s="1"/>
  <c r="AJ177" i="30" a="1"/>
  <c r="AJ177" i="30" s="1"/>
  <c r="AU177" i="30" a="1"/>
  <c r="AU177" i="30" s="1"/>
  <c r="O177" i="30" a="1"/>
  <c r="O177" i="30" s="1"/>
  <c r="AM177" i="30" a="1"/>
  <c r="AM177" i="30" s="1"/>
  <c r="AT177" i="30" a="1"/>
  <c r="AT177" i="30" s="1"/>
  <c r="AZ177" i="30" a="1"/>
  <c r="AZ177" i="30" s="1"/>
  <c r="BG177" i="30" a="1"/>
  <c r="BG177" i="30" s="1"/>
  <c r="AA177" i="30" a="1"/>
  <c r="AA177" i="30" s="1"/>
  <c r="N177" i="30" a="1"/>
  <c r="N177" i="30" s="1"/>
  <c r="U177" i="30" a="1"/>
  <c r="U177" i="30" s="1"/>
  <c r="BA177" i="30" a="1"/>
  <c r="BA177" i="30" s="1"/>
  <c r="M177" i="30" a="1"/>
  <c r="M177" i="30" s="1"/>
  <c r="AB177" i="30" a="1"/>
  <c r="AB177" i="30" s="1"/>
  <c r="AQ177" i="30" a="1"/>
  <c r="AQ177" i="30" s="1"/>
  <c r="K177" i="30" a="1"/>
  <c r="K177" i="30" s="1"/>
  <c r="T177" i="30" a="1"/>
  <c r="T177" i="30" s="1"/>
  <c r="AI177" i="30" a="1"/>
  <c r="AI177" i="30" s="1"/>
  <c r="AS177" i="30" a="1"/>
  <c r="AS177" i="30" s="1"/>
  <c r="AY177" i="30" a="1"/>
  <c r="AY177" i="30" s="1"/>
  <c r="BF177" i="30" a="1"/>
  <c r="BF177" i="30" s="1"/>
  <c r="Z177" i="30" a="1"/>
  <c r="Z177" i="30" s="1"/>
  <c r="AX177" i="30" a="1"/>
  <c r="AX177" i="30" s="1"/>
  <c r="R177" i="30" a="1"/>
  <c r="R177" i="30" s="1"/>
  <c r="AP177" i="30" a="1"/>
  <c r="AP177" i="30" s="1"/>
  <c r="J177" i="30" a="1"/>
  <c r="J177" i="30" s="1"/>
  <c r="S177" i="30" a="1"/>
  <c r="S177" i="30" s="1"/>
  <c r="H177" i="30" a="1"/>
  <c r="H177" i="30" s="1"/>
  <c r="AO177" i="30" a="1"/>
  <c r="AO177" i="30" s="1"/>
  <c r="I177" i="30" a="1"/>
  <c r="I177" i="30" s="1"/>
  <c r="AF177" i="30" a="1"/>
  <c r="AF177" i="30" s="1"/>
  <c r="AV177" i="30" a="1"/>
  <c r="AV177" i="30" s="1"/>
  <c r="X177" i="30" a="1"/>
  <c r="X177" i="30" s="1"/>
  <c r="Q177" i="30" a="1"/>
  <c r="Q177" i="30" s="1"/>
  <c r="AG177" i="30" a="1"/>
  <c r="AG177" i="30" s="1"/>
  <c r="BD177" i="30" a="1"/>
  <c r="BD177" i="30" s="1"/>
  <c r="Y177" i="30" a="1"/>
  <c r="Y177" i="30" s="1"/>
  <c r="AW177" i="30" a="1"/>
  <c r="AW177" i="30" s="1"/>
  <c r="AH177" i="30" a="1"/>
  <c r="AH177" i="30" s="1"/>
  <c r="BE177" i="30" a="1"/>
  <c r="BE177" i="30" s="1"/>
  <c r="P177" i="30" a="1"/>
  <c r="P177" i="30" s="1"/>
  <c r="AN177" i="30" a="1"/>
  <c r="AN177" i="30" s="1"/>
  <c r="BL193" i="30" a="1"/>
  <c r="BL193" i="30" s="1"/>
  <c r="BK193" i="30" a="1"/>
  <c r="BK193" i="30" s="1"/>
  <c r="BH193" i="30" a="1"/>
  <c r="BH193" i="30" s="1"/>
  <c r="BJ193" i="30" a="1"/>
  <c r="BJ193" i="30" s="1"/>
  <c r="BI193" i="30" a="1"/>
  <c r="BI193" i="30" s="1"/>
  <c r="AD193" i="30" a="1"/>
  <c r="AD193" i="30" s="1"/>
  <c r="BB193" i="30" a="1"/>
  <c r="BB193" i="30" s="1"/>
  <c r="V193" i="30" a="1"/>
  <c r="V193" i="30" s="1"/>
  <c r="AU193" i="30" a="1"/>
  <c r="AU193" i="30" s="1"/>
  <c r="O193" i="30" a="1"/>
  <c r="O193" i="30" s="1"/>
  <c r="AT193" i="30" a="1"/>
  <c r="AT193" i="30" s="1"/>
  <c r="AS193" i="30" a="1"/>
  <c r="AS193" i="30" s="1"/>
  <c r="M193" i="30" a="1"/>
  <c r="M193" i="30" s="1"/>
  <c r="AM193" i="30" a="1"/>
  <c r="AM193" i="30" s="1"/>
  <c r="AL193" i="30" a="1"/>
  <c r="AL193" i="30" s="1"/>
  <c r="AE193" i="30" a="1"/>
  <c r="AE193" i="30" s="1"/>
  <c r="BC193" i="30" a="1"/>
  <c r="BC193" i="30" s="1"/>
  <c r="W193" i="30" a="1"/>
  <c r="W193" i="30" s="1"/>
  <c r="N193" i="30" a="1"/>
  <c r="N193" i="30" s="1"/>
  <c r="AK193" i="30" a="1"/>
  <c r="AK193" i="30" s="1"/>
  <c r="AR193" i="30" a="1"/>
  <c r="AR193" i="30" s="1"/>
  <c r="L193" i="30" a="1"/>
  <c r="L193" i="30" s="1"/>
  <c r="BG193" i="30" a="1"/>
  <c r="BG193" i="30" s="1"/>
  <c r="AC193" i="30" a="1"/>
  <c r="AC193" i="30" s="1"/>
  <c r="AJ193" i="30" a="1"/>
  <c r="AJ193" i="30" s="1"/>
  <c r="AA193" i="30" a="1"/>
  <c r="AA193" i="30" s="1"/>
  <c r="BA193" i="30" a="1"/>
  <c r="BA193" i="30" s="1"/>
  <c r="AB193" i="30" a="1"/>
  <c r="AB193" i="30" s="1"/>
  <c r="U193" i="30" a="1"/>
  <c r="U193" i="30" s="1"/>
  <c r="T193" i="30" a="1"/>
  <c r="T193" i="30" s="1"/>
  <c r="S193" i="30" a="1"/>
  <c r="S193" i="30" s="1"/>
  <c r="AY193" i="30" a="1"/>
  <c r="AY193" i="30" s="1"/>
  <c r="AZ193" i="30" a="1"/>
  <c r="AZ193" i="30" s="1"/>
  <c r="K193" i="30" a="1"/>
  <c r="K193" i="30" s="1"/>
  <c r="AQ193" i="30" a="1"/>
  <c r="AQ193" i="30" s="1"/>
  <c r="BF193" i="30" a="1"/>
  <c r="BF193" i="30" s="1"/>
  <c r="Z193" i="30" a="1"/>
  <c r="Z193" i="30" s="1"/>
  <c r="AI193" i="30" a="1"/>
  <c r="AI193" i="30" s="1"/>
  <c r="AX193" i="30" a="1"/>
  <c r="AX193" i="30" s="1"/>
  <c r="R193" i="30" a="1"/>
  <c r="R193" i="30" s="1"/>
  <c r="AG193" i="30" a="1"/>
  <c r="AG193" i="30" s="1"/>
  <c r="AP193" i="30" a="1"/>
  <c r="AP193" i="30" s="1"/>
  <c r="J193" i="30" a="1"/>
  <c r="J193" i="30" s="1"/>
  <c r="AO193" i="30" a="1"/>
  <c r="AO193" i="30" s="1"/>
  <c r="AF193" i="30" a="1"/>
  <c r="AF193" i="30" s="1"/>
  <c r="X193" i="30" a="1"/>
  <c r="X193" i="30" s="1"/>
  <c r="H193" i="30" a="1"/>
  <c r="H193" i="30" s="1"/>
  <c r="AH193" i="30" a="1"/>
  <c r="AH193" i="30" s="1"/>
  <c r="Y193" i="30" a="1"/>
  <c r="Y193" i="30" s="1"/>
  <c r="BD193" i="30" a="1"/>
  <c r="BD193" i="30" s="1"/>
  <c r="I193" i="30" a="1"/>
  <c r="I193" i="30" s="1"/>
  <c r="AN193" i="30" a="1"/>
  <c r="AN193" i="30" s="1"/>
  <c r="BE193" i="30" a="1"/>
  <c r="BE193" i="30" s="1"/>
  <c r="AV193" i="30" a="1"/>
  <c r="AV193" i="30" s="1"/>
  <c r="Q193" i="30" a="1"/>
  <c r="Q193" i="30" s="1"/>
  <c r="P193" i="30" a="1"/>
  <c r="P193" i="30" s="1"/>
  <c r="AW193" i="30" a="1"/>
  <c r="AW193" i="30" s="1"/>
  <c r="BI200" i="30" a="1"/>
  <c r="BI200" i="30" s="1"/>
  <c r="BH200" i="30" a="1"/>
  <c r="BH200" i="30" s="1"/>
  <c r="BJ200" i="30" a="1"/>
  <c r="BJ200" i="30" s="1"/>
  <c r="BK200" i="30" a="1"/>
  <c r="BK200" i="30" s="1"/>
  <c r="BL200" i="30" a="1"/>
  <c r="BL200" i="30" s="1"/>
  <c r="AX200" i="30" a="1"/>
  <c r="AX200" i="30" s="1"/>
  <c r="R200" i="30" a="1"/>
  <c r="R200" i="30" s="1"/>
  <c r="AP200" i="30" a="1"/>
  <c r="AP200" i="30" s="1"/>
  <c r="J200" i="30" a="1"/>
  <c r="J200" i="30" s="1"/>
  <c r="AI200" i="30" a="1"/>
  <c r="AI200" i="30" s="1"/>
  <c r="Z200" i="30" a="1"/>
  <c r="Z200" i="30" s="1"/>
  <c r="AG200" i="30" a="1"/>
  <c r="AG200" i="30" s="1"/>
  <c r="BG200" i="30" a="1"/>
  <c r="BG200" i="30" s="1"/>
  <c r="AA200" i="30" a="1"/>
  <c r="AA200" i="30" s="1"/>
  <c r="BF200" i="30" a="1"/>
  <c r="BF200" i="30" s="1"/>
  <c r="AY200" i="30" a="1"/>
  <c r="AY200" i="30" s="1"/>
  <c r="S200" i="30" a="1"/>
  <c r="S200" i="30" s="1"/>
  <c r="AQ200" i="30" a="1"/>
  <c r="AQ200" i="30" s="1"/>
  <c r="K200" i="30" a="1"/>
  <c r="K200" i="30" s="1"/>
  <c r="I200" i="30" a="1"/>
  <c r="I200" i="30" s="1"/>
  <c r="AO200" i="30" a="1"/>
  <c r="AO200" i="30" s="1"/>
  <c r="AF200" i="30" a="1"/>
  <c r="AF200" i="30" s="1"/>
  <c r="O200" i="30" a="1"/>
  <c r="O200" i="30" s="1"/>
  <c r="BD200" i="30" a="1"/>
  <c r="BD200" i="30" s="1"/>
  <c r="X200" i="30" a="1"/>
  <c r="X200" i="30" s="1"/>
  <c r="AU200" i="30" a="1"/>
  <c r="AU200" i="30" s="1"/>
  <c r="AH200" i="30" a="1"/>
  <c r="AH200" i="30" s="1"/>
  <c r="Y200" i="30" a="1"/>
  <c r="Y200" i="30" s="1"/>
  <c r="Q200" i="30" a="1"/>
  <c r="Q200" i="30" s="1"/>
  <c r="AW200" i="30" a="1"/>
  <c r="AW200" i="30" s="1"/>
  <c r="AV200" i="30" a="1"/>
  <c r="AV200" i="30" s="1"/>
  <c r="H200" i="30" a="1"/>
  <c r="H200" i="30" s="1"/>
  <c r="AE200" i="30" a="1"/>
  <c r="AE200" i="30" s="1"/>
  <c r="AN200" i="30" a="1"/>
  <c r="AN200" i="30" s="1"/>
  <c r="W200" i="30" a="1"/>
  <c r="W200" i="30" s="1"/>
  <c r="BE200" i="30" a="1"/>
  <c r="BE200" i="30" s="1"/>
  <c r="BC200" i="30" a="1"/>
  <c r="BC200" i="30" s="1"/>
  <c r="P200" i="30" a="1"/>
  <c r="P200" i="30" s="1"/>
  <c r="AM200" i="30" a="1"/>
  <c r="AM200" i="30" s="1"/>
  <c r="AT200" i="30" a="1"/>
  <c r="AT200" i="30" s="1"/>
  <c r="N200" i="30" a="1"/>
  <c r="N200" i="30" s="1"/>
  <c r="U200" i="30" a="1"/>
  <c r="U200" i="30" s="1"/>
  <c r="AL200" i="30" a="1"/>
  <c r="AL200" i="30" s="1"/>
  <c r="BA200" i="30" a="1"/>
  <c r="BA200" i="30" s="1"/>
  <c r="AD200" i="30" a="1"/>
  <c r="AD200" i="30" s="1"/>
  <c r="T200" i="30" a="1"/>
  <c r="T200" i="30" s="1"/>
  <c r="AK200" i="30" a="1"/>
  <c r="AK200" i="30" s="1"/>
  <c r="AZ200" i="30" a="1"/>
  <c r="AZ200" i="30" s="1"/>
  <c r="AR200" i="30" a="1"/>
  <c r="AR200" i="30" s="1"/>
  <c r="AC200" i="30" a="1"/>
  <c r="AC200" i="30" s="1"/>
  <c r="L200" i="30" a="1"/>
  <c r="L200" i="30" s="1"/>
  <c r="V200" i="30" a="1"/>
  <c r="V200" i="30" s="1"/>
  <c r="AJ200" i="30" a="1"/>
  <c r="AJ200" i="30" s="1"/>
  <c r="M200" i="30" a="1"/>
  <c r="M200" i="30" s="1"/>
  <c r="BB200" i="30" a="1"/>
  <c r="BB200" i="30" s="1"/>
  <c r="AS200" i="30" a="1"/>
  <c r="AS200" i="30" s="1"/>
  <c r="AB200" i="30" a="1"/>
  <c r="AB200" i="30" s="1"/>
  <c r="BH181" i="30" a="1"/>
  <c r="BH181" i="30" s="1"/>
  <c r="BJ181" i="30" a="1"/>
  <c r="BJ181" i="30" s="1"/>
  <c r="BL181" i="30" a="1"/>
  <c r="BL181" i="30" s="1"/>
  <c r="BK181" i="30" a="1"/>
  <c r="BK181" i="30" s="1"/>
  <c r="BI181" i="30" a="1"/>
  <c r="BI181" i="30" s="1"/>
  <c r="AT181" i="30" a="1"/>
  <c r="AT181" i="30" s="1"/>
  <c r="N181" i="30" a="1"/>
  <c r="N181" i="30" s="1"/>
  <c r="AL181" i="30" a="1"/>
  <c r="AL181" i="30" s="1"/>
  <c r="AD181" i="30" a="1"/>
  <c r="AD181" i="30" s="1"/>
  <c r="V181" i="30" a="1"/>
  <c r="V181" i="30" s="1"/>
  <c r="AU181" i="30" a="1"/>
  <c r="AU181" i="30" s="1"/>
  <c r="O181" i="30" a="1"/>
  <c r="O181" i="30" s="1"/>
  <c r="AB181" i="30" a="1"/>
  <c r="AB181" i="30" s="1"/>
  <c r="BA181" i="30" a="1"/>
  <c r="BA181" i="30" s="1"/>
  <c r="U181" i="30" a="1"/>
  <c r="U181" i="30" s="1"/>
  <c r="AM181" i="30" a="1"/>
  <c r="AM181" i="30" s="1"/>
  <c r="AS181" i="30" a="1"/>
  <c r="AS181" i="30" s="1"/>
  <c r="M181" i="30" a="1"/>
  <c r="M181" i="30" s="1"/>
  <c r="AZ181" i="30" a="1"/>
  <c r="AZ181" i="30" s="1"/>
  <c r="T181" i="30" a="1"/>
  <c r="T181" i="30" s="1"/>
  <c r="BB181" i="30" a="1"/>
  <c r="BB181" i="30" s="1"/>
  <c r="AE181" i="30" a="1"/>
  <c r="AE181" i="30" s="1"/>
  <c r="BC181" i="30" a="1"/>
  <c r="BC181" i="30" s="1"/>
  <c r="W181" i="30" a="1"/>
  <c r="W181" i="30" s="1"/>
  <c r="L181" i="30" a="1"/>
  <c r="L181" i="30" s="1"/>
  <c r="AQ181" i="30" a="1"/>
  <c r="AQ181" i="30" s="1"/>
  <c r="K181" i="30" a="1"/>
  <c r="K181" i="30" s="1"/>
  <c r="AC181" i="30" a="1"/>
  <c r="AC181" i="30" s="1"/>
  <c r="AR181" i="30" a="1"/>
  <c r="AR181" i="30" s="1"/>
  <c r="AI181" i="30" a="1"/>
  <c r="AI181" i="30" s="1"/>
  <c r="AJ181" i="30" a="1"/>
  <c r="AJ181" i="30" s="1"/>
  <c r="BG181" i="30" a="1"/>
  <c r="BG181" i="30" s="1"/>
  <c r="AA181" i="30" a="1"/>
  <c r="AA181" i="30" s="1"/>
  <c r="AY181" i="30" a="1"/>
  <c r="AY181" i="30" s="1"/>
  <c r="S181" i="30" a="1"/>
  <c r="S181" i="30" s="1"/>
  <c r="AK181" i="30" a="1"/>
  <c r="AK181" i="30" s="1"/>
  <c r="AP181" i="30" a="1"/>
  <c r="AP181" i="30" s="1"/>
  <c r="J181" i="30" a="1"/>
  <c r="J181" i="30" s="1"/>
  <c r="AH181" i="30" a="1"/>
  <c r="AH181" i="30" s="1"/>
  <c r="BF181" i="30" a="1"/>
  <c r="BF181" i="30" s="1"/>
  <c r="Z181" i="30" a="1"/>
  <c r="Z181" i="30" s="1"/>
  <c r="P181" i="30" a="1"/>
  <c r="P181" i="30" s="1"/>
  <c r="X181" i="30" a="1"/>
  <c r="X181" i="30" s="1"/>
  <c r="BE181" i="30" a="1"/>
  <c r="BE181" i="30" s="1"/>
  <c r="Y181" i="30" a="1"/>
  <c r="Y181" i="30" s="1"/>
  <c r="AV181" i="30" a="1"/>
  <c r="AV181" i="30" s="1"/>
  <c r="BD181" i="30" a="1"/>
  <c r="BD181" i="30" s="1"/>
  <c r="AX181" i="30" a="1"/>
  <c r="AX181" i="30" s="1"/>
  <c r="H181" i="30" a="1"/>
  <c r="H181" i="30" s="1"/>
  <c r="AW181" i="30" a="1"/>
  <c r="AW181" i="30" s="1"/>
  <c r="Q181" i="30" a="1"/>
  <c r="Q181" i="30" s="1"/>
  <c r="AN181" i="30" a="1"/>
  <c r="AN181" i="30" s="1"/>
  <c r="AO181" i="30" a="1"/>
  <c r="AO181" i="30" s="1"/>
  <c r="I181" i="30" a="1"/>
  <c r="I181" i="30" s="1"/>
  <c r="AF181" i="30" a="1"/>
  <c r="AF181" i="30" s="1"/>
  <c r="R181" i="30" a="1"/>
  <c r="R181" i="30" s="1"/>
  <c r="AG181" i="30" a="1"/>
  <c r="AG181" i="30" s="1"/>
  <c r="BH213" i="30" a="1"/>
  <c r="BH213" i="30" s="1"/>
  <c r="BK213" i="30" a="1"/>
  <c r="BK213" i="30" s="1"/>
  <c r="BI213" i="30" a="1"/>
  <c r="BI213" i="30" s="1"/>
  <c r="BL213" i="30" a="1"/>
  <c r="BL213" i="30" s="1"/>
  <c r="BJ213" i="30" a="1"/>
  <c r="BJ213" i="30" s="1"/>
  <c r="AT213" i="30" a="1"/>
  <c r="AT213" i="30" s="1"/>
  <c r="N213" i="30" a="1"/>
  <c r="N213" i="30" s="1"/>
  <c r="AL213" i="30" a="1"/>
  <c r="AL213" i="30" s="1"/>
  <c r="BA213" i="30" a="1"/>
  <c r="BA213" i="30" s="1"/>
  <c r="U213" i="30" a="1"/>
  <c r="U213" i="30" s="1"/>
  <c r="M213" i="30" a="1"/>
  <c r="M213" i="30" s="1"/>
  <c r="AE213" i="30" a="1"/>
  <c r="AE213" i="30" s="1"/>
  <c r="AD213" i="30" a="1"/>
  <c r="AD213" i="30" s="1"/>
  <c r="AS213" i="30" a="1"/>
  <c r="AS213" i="30" s="1"/>
  <c r="BC213" i="30" a="1"/>
  <c r="BC213" i="30" s="1"/>
  <c r="W213" i="30" a="1"/>
  <c r="W213" i="30" s="1"/>
  <c r="V213" i="30" a="1"/>
  <c r="V213" i="30" s="1"/>
  <c r="AU213" i="30" a="1"/>
  <c r="AU213" i="30" s="1"/>
  <c r="O213" i="30" a="1"/>
  <c r="O213" i="30" s="1"/>
  <c r="AM213" i="30" a="1"/>
  <c r="AM213" i="30" s="1"/>
  <c r="BB213" i="30" a="1"/>
  <c r="BB213" i="30" s="1"/>
  <c r="AY213" i="30" a="1"/>
  <c r="AY213" i="30" s="1"/>
  <c r="AB213" i="30" a="1"/>
  <c r="AB213" i="30" s="1"/>
  <c r="S213" i="30" a="1"/>
  <c r="S213" i="30" s="1"/>
  <c r="K213" i="30" a="1"/>
  <c r="K213" i="30" s="1"/>
  <c r="AZ213" i="30" a="1"/>
  <c r="AZ213" i="30" s="1"/>
  <c r="T213" i="30" a="1"/>
  <c r="T213" i="30" s="1"/>
  <c r="AQ213" i="30" a="1"/>
  <c r="AQ213" i="30" s="1"/>
  <c r="AC213" i="30" a="1"/>
  <c r="AC213" i="30" s="1"/>
  <c r="L213" i="30" a="1"/>
  <c r="L213" i="30" s="1"/>
  <c r="BG213" i="30" a="1"/>
  <c r="BG213" i="30" s="1"/>
  <c r="AK213" i="30" a="1"/>
  <c r="AK213" i="30" s="1"/>
  <c r="AR213" i="30" a="1"/>
  <c r="AR213" i="30" s="1"/>
  <c r="AJ213" i="30" a="1"/>
  <c r="AJ213" i="30" s="1"/>
  <c r="AI213" i="30" a="1"/>
  <c r="AI213" i="30" s="1"/>
  <c r="AA213" i="30" a="1"/>
  <c r="AA213" i="30" s="1"/>
  <c r="AP213" i="30" a="1"/>
  <c r="AP213" i="30" s="1"/>
  <c r="J213" i="30" a="1"/>
  <c r="J213" i="30" s="1"/>
  <c r="AW213" i="30" a="1"/>
  <c r="AW213" i="30" s="1"/>
  <c r="AH213" i="30" a="1"/>
  <c r="AH213" i="30" s="1"/>
  <c r="Q213" i="30" a="1"/>
  <c r="Q213" i="30" s="1"/>
  <c r="BF213" i="30" a="1"/>
  <c r="BF213" i="30" s="1"/>
  <c r="Z213" i="30" a="1"/>
  <c r="Z213" i="30" s="1"/>
  <c r="Y213" i="30" a="1"/>
  <c r="Y213" i="30" s="1"/>
  <c r="AV213" i="30" a="1"/>
  <c r="AV213" i="30" s="1"/>
  <c r="BE213" i="30" a="1"/>
  <c r="BE213" i="30" s="1"/>
  <c r="P213" i="30" a="1"/>
  <c r="P213" i="30" s="1"/>
  <c r="BD213" i="30" a="1"/>
  <c r="BD213" i="30" s="1"/>
  <c r="H213" i="30" a="1"/>
  <c r="H213" i="30" s="1"/>
  <c r="R213" i="30" a="1"/>
  <c r="R213" i="30" s="1"/>
  <c r="I213" i="30" a="1"/>
  <c r="I213" i="30" s="1"/>
  <c r="AN213" i="30" a="1"/>
  <c r="AN213" i="30" s="1"/>
  <c r="X213" i="30" a="1"/>
  <c r="X213" i="30" s="1"/>
  <c r="AO213" i="30" a="1"/>
  <c r="AO213" i="30" s="1"/>
  <c r="AF213" i="30" a="1"/>
  <c r="AF213" i="30" s="1"/>
  <c r="AX213" i="30" a="1"/>
  <c r="AX213" i="30" s="1"/>
  <c r="AG213" i="30" a="1"/>
  <c r="AG213" i="30" s="1"/>
  <c r="BH179" i="30" a="1"/>
  <c r="BH179" i="30" s="1"/>
  <c r="BK179" i="30" a="1"/>
  <c r="BK179" i="30" s="1"/>
  <c r="BL179" i="30" a="1"/>
  <c r="BL179" i="30" s="1"/>
  <c r="BJ179" i="30" a="1"/>
  <c r="BJ179" i="30" s="1"/>
  <c r="BI179" i="30" a="1"/>
  <c r="BI179" i="30" s="1"/>
  <c r="BB179" i="30" a="1"/>
  <c r="BB179" i="30" s="1"/>
  <c r="V179" i="30" a="1"/>
  <c r="V179" i="30" s="1"/>
  <c r="AT179" i="30" a="1"/>
  <c r="AT179" i="30" s="1"/>
  <c r="N179" i="30" a="1"/>
  <c r="N179" i="30" s="1"/>
  <c r="BC179" i="30" a="1"/>
  <c r="BC179" i="30" s="1"/>
  <c r="W179" i="30" a="1"/>
  <c r="W179" i="30" s="1"/>
  <c r="AJ179" i="30" a="1"/>
  <c r="AJ179" i="30" s="1"/>
  <c r="AD179" i="30" a="1"/>
  <c r="AD179" i="30" s="1"/>
  <c r="AC179" i="30" a="1"/>
  <c r="AC179" i="30" s="1"/>
  <c r="AU179" i="30" a="1"/>
  <c r="AU179" i="30" s="1"/>
  <c r="O179" i="30" a="1"/>
  <c r="O179" i="30" s="1"/>
  <c r="BA179" i="30" a="1"/>
  <c r="BA179" i="30" s="1"/>
  <c r="U179" i="30" a="1"/>
  <c r="U179" i="30" s="1"/>
  <c r="AB179" i="30" a="1"/>
  <c r="AB179" i="30" s="1"/>
  <c r="AM179" i="30" a="1"/>
  <c r="AM179" i="30" s="1"/>
  <c r="AE179" i="30" a="1"/>
  <c r="AE179" i="30" s="1"/>
  <c r="AL179" i="30" a="1"/>
  <c r="AL179" i="30" s="1"/>
  <c r="AY179" i="30" a="1"/>
  <c r="AY179" i="30" s="1"/>
  <c r="S179" i="30" a="1"/>
  <c r="S179" i="30" s="1"/>
  <c r="AS179" i="30" a="1"/>
  <c r="AS179" i="30" s="1"/>
  <c r="AQ179" i="30" a="1"/>
  <c r="AQ179" i="30" s="1"/>
  <c r="T179" i="30" a="1"/>
  <c r="T179" i="30" s="1"/>
  <c r="AK179" i="30" a="1"/>
  <c r="AK179" i="30" s="1"/>
  <c r="AZ179" i="30" a="1"/>
  <c r="AZ179" i="30" s="1"/>
  <c r="L179" i="30" a="1"/>
  <c r="L179" i="30" s="1"/>
  <c r="AI179" i="30" a="1"/>
  <c r="AI179" i="30" s="1"/>
  <c r="AR179" i="30" a="1"/>
  <c r="AR179" i="30" s="1"/>
  <c r="BG179" i="30" a="1"/>
  <c r="BG179" i="30" s="1"/>
  <c r="AA179" i="30" a="1"/>
  <c r="AA179" i="30" s="1"/>
  <c r="AX179" i="30" a="1"/>
  <c r="AX179" i="30" s="1"/>
  <c r="R179" i="30" a="1"/>
  <c r="R179" i="30" s="1"/>
  <c r="AP179" i="30" a="1"/>
  <c r="AP179" i="30" s="1"/>
  <c r="J179" i="30" a="1"/>
  <c r="J179" i="30" s="1"/>
  <c r="M179" i="30" a="1"/>
  <c r="M179" i="30" s="1"/>
  <c r="AH179" i="30" a="1"/>
  <c r="AH179" i="30" s="1"/>
  <c r="K179" i="30" a="1"/>
  <c r="K179" i="30" s="1"/>
  <c r="AG179" i="30" a="1"/>
  <c r="AG179" i="30" s="1"/>
  <c r="BD179" i="30" a="1"/>
  <c r="BD179" i="30" s="1"/>
  <c r="X179" i="30" a="1"/>
  <c r="X179" i="30" s="1"/>
  <c r="BF179" i="30" a="1"/>
  <c r="BF179" i="30" s="1"/>
  <c r="I179" i="30" a="1"/>
  <c r="I179" i="30" s="1"/>
  <c r="AV179" i="30" a="1"/>
  <c r="AV179" i="30" s="1"/>
  <c r="BE179" i="30" a="1"/>
  <c r="BE179" i="30" s="1"/>
  <c r="Y179" i="30" a="1"/>
  <c r="Y179" i="30" s="1"/>
  <c r="P179" i="30" a="1"/>
  <c r="P179" i="30" s="1"/>
  <c r="AN179" i="30" a="1"/>
  <c r="AN179" i="30" s="1"/>
  <c r="AW179" i="30" a="1"/>
  <c r="AW179" i="30" s="1"/>
  <c r="Q179" i="30" a="1"/>
  <c r="Q179" i="30" s="1"/>
  <c r="H179" i="30" a="1"/>
  <c r="H179" i="30" s="1"/>
  <c r="AO179" i="30" a="1"/>
  <c r="AO179" i="30" s="1"/>
  <c r="Z179" i="30" a="1"/>
  <c r="Z179" i="30" s="1"/>
  <c r="AF179" i="30" a="1"/>
  <c r="AF179" i="30" s="1"/>
  <c r="BH188" i="30" a="1"/>
  <c r="BH188" i="30" s="1"/>
  <c r="BK188" i="30" a="1"/>
  <c r="BK188" i="30" s="1"/>
  <c r="BL188" i="30" a="1"/>
  <c r="BL188" i="30" s="1"/>
  <c r="BJ188" i="30" a="1"/>
  <c r="BJ188" i="30" s="1"/>
  <c r="BI188" i="30" a="1"/>
  <c r="BI188" i="30" s="1"/>
  <c r="AH188" i="30" a="1"/>
  <c r="AH188" i="30" s="1"/>
  <c r="BF188" i="30" a="1"/>
  <c r="BF188" i="30" s="1"/>
  <c r="Z188" i="30" a="1"/>
  <c r="Z188" i="30" s="1"/>
  <c r="AX188" i="30" a="1"/>
  <c r="AX188" i="30" s="1"/>
  <c r="J188" i="30" a="1"/>
  <c r="J188" i="30" s="1"/>
  <c r="AW188" i="30" a="1"/>
  <c r="AW188" i="30" s="1"/>
  <c r="Q188" i="30" a="1"/>
  <c r="Q188" i="30" s="1"/>
  <c r="AQ188" i="30" a="1"/>
  <c r="AQ188" i="30" s="1"/>
  <c r="AP188" i="30" a="1"/>
  <c r="AP188" i="30" s="1"/>
  <c r="BG188" i="30" a="1"/>
  <c r="BG188" i="30" s="1"/>
  <c r="R188" i="30" a="1"/>
  <c r="R188" i="30" s="1"/>
  <c r="I188" i="30" a="1"/>
  <c r="I188" i="30" s="1"/>
  <c r="AI188" i="30" a="1"/>
  <c r="AI188" i="30" s="1"/>
  <c r="AO188" i="30" a="1"/>
  <c r="AO188" i="30" s="1"/>
  <c r="AV188" i="30" a="1"/>
  <c r="AV188" i="30" s="1"/>
  <c r="P188" i="30" a="1"/>
  <c r="P188" i="30" s="1"/>
  <c r="AA188" i="30" a="1"/>
  <c r="AA188" i="30" s="1"/>
  <c r="AG188" i="30" a="1"/>
  <c r="AG188" i="30" s="1"/>
  <c r="AN188" i="30" a="1"/>
  <c r="AN188" i="30" s="1"/>
  <c r="H188" i="30" a="1"/>
  <c r="H188" i="30" s="1"/>
  <c r="AE188" i="30" a="1"/>
  <c r="AE188" i="30" s="1"/>
  <c r="S188" i="30" a="1"/>
  <c r="S188" i="30" s="1"/>
  <c r="BE188" i="30" a="1"/>
  <c r="BE188" i="30" s="1"/>
  <c r="K188" i="30" a="1"/>
  <c r="K188" i="30" s="1"/>
  <c r="AF188" i="30" a="1"/>
  <c r="AF188" i="30" s="1"/>
  <c r="X188" i="30" a="1"/>
  <c r="X188" i="30" s="1"/>
  <c r="W188" i="30" a="1"/>
  <c r="W188" i="30" s="1"/>
  <c r="BC188" i="30" a="1"/>
  <c r="BC188" i="30" s="1"/>
  <c r="BD188" i="30" a="1"/>
  <c r="BD188" i="30" s="1"/>
  <c r="O188" i="30" a="1"/>
  <c r="O188" i="30" s="1"/>
  <c r="AM188" i="30" a="1"/>
  <c r="AM188" i="30" s="1"/>
  <c r="AD188" i="30" a="1"/>
  <c r="AD188" i="30" s="1"/>
  <c r="AY188" i="30" a="1"/>
  <c r="AY188" i="30" s="1"/>
  <c r="BB188" i="30" a="1"/>
  <c r="BB188" i="30" s="1"/>
  <c r="V188" i="30" a="1"/>
  <c r="V188" i="30" s="1"/>
  <c r="Y188" i="30" a="1"/>
  <c r="Y188" i="30" s="1"/>
  <c r="AT188" i="30" a="1"/>
  <c r="AT188" i="30" s="1"/>
  <c r="N188" i="30" a="1"/>
  <c r="N188" i="30" s="1"/>
  <c r="AU188" i="30" a="1"/>
  <c r="AU188" i="30" s="1"/>
  <c r="AJ188" i="30" a="1"/>
  <c r="AJ188" i="30" s="1"/>
  <c r="AS188" i="30" a="1"/>
  <c r="AS188" i="30" s="1"/>
  <c r="M188" i="30" a="1"/>
  <c r="M188" i="30" s="1"/>
  <c r="AB188" i="30" a="1"/>
  <c r="AB188" i="30" s="1"/>
  <c r="AR188" i="30" a="1"/>
  <c r="AR188" i="30" s="1"/>
  <c r="AL188" i="30" a="1"/>
  <c r="AL188" i="30" s="1"/>
  <c r="AK188" i="30" a="1"/>
  <c r="AK188" i="30" s="1"/>
  <c r="BA188" i="30" a="1"/>
  <c r="BA188" i="30" s="1"/>
  <c r="AC188" i="30" a="1"/>
  <c r="AC188" i="30" s="1"/>
  <c r="AZ188" i="30" a="1"/>
  <c r="AZ188" i="30" s="1"/>
  <c r="T188" i="30" a="1"/>
  <c r="T188" i="30" s="1"/>
  <c r="U188" i="30" a="1"/>
  <c r="U188" i="30" s="1"/>
  <c r="L188" i="30" a="1"/>
  <c r="L188" i="30" s="1"/>
  <c r="BK204" i="30" a="1"/>
  <c r="BK204" i="30" s="1"/>
  <c r="BJ204" i="30" a="1"/>
  <c r="BJ204" i="30" s="1"/>
  <c r="BI204" i="30" a="1"/>
  <c r="BI204" i="30" s="1"/>
  <c r="BL204" i="30" a="1"/>
  <c r="BL204" i="30" s="1"/>
  <c r="BH204" i="30" a="1"/>
  <c r="BH204" i="30" s="1"/>
  <c r="AH204" i="30" a="1"/>
  <c r="AH204" i="30" s="1"/>
  <c r="BF204" i="30" a="1"/>
  <c r="BF204" i="30" s="1"/>
  <c r="Z204" i="30" a="1"/>
  <c r="Z204" i="30" s="1"/>
  <c r="AY204" i="30" a="1"/>
  <c r="AY204" i="30" s="1"/>
  <c r="S204" i="30" a="1"/>
  <c r="S204" i="30" s="1"/>
  <c r="AW204" i="30" a="1"/>
  <c r="AW204" i="30" s="1"/>
  <c r="Q204" i="30" a="1"/>
  <c r="Q204" i="30" s="1"/>
  <c r="AQ204" i="30" a="1"/>
  <c r="AQ204" i="30" s="1"/>
  <c r="K204" i="30" a="1"/>
  <c r="K204" i="30" s="1"/>
  <c r="R204" i="30" a="1"/>
  <c r="R204" i="30" s="1"/>
  <c r="AI204" i="30" a="1"/>
  <c r="AI204" i="30" s="1"/>
  <c r="BG204" i="30" a="1"/>
  <c r="BG204" i="30" s="1"/>
  <c r="AA204" i="30" a="1"/>
  <c r="AA204" i="30" s="1"/>
  <c r="J204" i="30" a="1"/>
  <c r="J204" i="30" s="1"/>
  <c r="BE204" i="30" a="1"/>
  <c r="BE204" i="30" s="1"/>
  <c r="AX204" i="30" a="1"/>
  <c r="AX204" i="30" s="1"/>
  <c r="AV204" i="30" a="1"/>
  <c r="AV204" i="30" s="1"/>
  <c r="P204" i="30" a="1"/>
  <c r="P204" i="30" s="1"/>
  <c r="AM204" i="30" a="1"/>
  <c r="AM204" i="30" s="1"/>
  <c r="I204" i="30" a="1"/>
  <c r="I204" i="30" s="1"/>
  <c r="AE204" i="30" a="1"/>
  <c r="AE204" i="30" s="1"/>
  <c r="AP204" i="30" a="1"/>
  <c r="AP204" i="30" s="1"/>
  <c r="AO204" i="30" a="1"/>
  <c r="AO204" i="30" s="1"/>
  <c r="AN204" i="30" a="1"/>
  <c r="AN204" i="30" s="1"/>
  <c r="H204" i="30" a="1"/>
  <c r="H204" i="30" s="1"/>
  <c r="Y204" i="30" a="1"/>
  <c r="Y204" i="30" s="1"/>
  <c r="BD204" i="30" a="1"/>
  <c r="BD204" i="30" s="1"/>
  <c r="BC204" i="30" a="1"/>
  <c r="BC204" i="30" s="1"/>
  <c r="O204" i="30" a="1"/>
  <c r="O204" i="30" s="1"/>
  <c r="AG204" i="30" a="1"/>
  <c r="AG204" i="30" s="1"/>
  <c r="AU204" i="30" a="1"/>
  <c r="AU204" i="30" s="1"/>
  <c r="AF204" i="30" a="1"/>
  <c r="AF204" i="30" s="1"/>
  <c r="X204" i="30" a="1"/>
  <c r="X204" i="30" s="1"/>
  <c r="W204" i="30" a="1"/>
  <c r="W204" i="30" s="1"/>
  <c r="AD204" i="30" a="1"/>
  <c r="AD204" i="30" s="1"/>
  <c r="BB204" i="30" a="1"/>
  <c r="BB204" i="30" s="1"/>
  <c r="V204" i="30" a="1"/>
  <c r="V204" i="30" s="1"/>
  <c r="AK204" i="30" a="1"/>
  <c r="AK204" i="30" s="1"/>
  <c r="AT204" i="30" a="1"/>
  <c r="AT204" i="30" s="1"/>
  <c r="N204" i="30" a="1"/>
  <c r="N204" i="30" s="1"/>
  <c r="BA204" i="30" a="1"/>
  <c r="BA204" i="30" s="1"/>
  <c r="AJ204" i="30" a="1"/>
  <c r="AJ204" i="30" s="1"/>
  <c r="AL204" i="30" a="1"/>
  <c r="AL204" i="30" s="1"/>
  <c r="M204" i="30" a="1"/>
  <c r="M204" i="30" s="1"/>
  <c r="AS204" i="30" a="1"/>
  <c r="AS204" i="30" s="1"/>
  <c r="AB204" i="30" a="1"/>
  <c r="AB204" i="30" s="1"/>
  <c r="T204" i="30" a="1"/>
  <c r="T204" i="30" s="1"/>
  <c r="AC204" i="30" a="1"/>
  <c r="AC204" i="30" s="1"/>
  <c r="AZ204" i="30" a="1"/>
  <c r="AZ204" i="30" s="1"/>
  <c r="AR204" i="30" a="1"/>
  <c r="AR204" i="30" s="1"/>
  <c r="U204" i="30" a="1"/>
  <c r="U204" i="30" s="1"/>
  <c r="L204" i="30" a="1"/>
  <c r="L204" i="30" s="1"/>
  <c r="BL209" i="30" a="1"/>
  <c r="BL209" i="30" s="1"/>
  <c r="BJ209" i="30" a="1"/>
  <c r="BJ209" i="30" s="1"/>
  <c r="BI209" i="30" a="1"/>
  <c r="BI209" i="30" s="1"/>
  <c r="BK209" i="30" a="1"/>
  <c r="BK209" i="30" s="1"/>
  <c r="BH209" i="30" a="1"/>
  <c r="BH209" i="30" s="1"/>
  <c r="AD209" i="30" a="1"/>
  <c r="AD209" i="30" s="1"/>
  <c r="BB209" i="30" a="1"/>
  <c r="BB209" i="30" s="1"/>
  <c r="V209" i="30" a="1"/>
  <c r="V209" i="30" s="1"/>
  <c r="AU209" i="30" a="1"/>
  <c r="AU209" i="30" s="1"/>
  <c r="O209" i="30" a="1"/>
  <c r="O209" i="30" s="1"/>
  <c r="AS209" i="30" a="1"/>
  <c r="AS209" i="30" s="1"/>
  <c r="M209" i="30" a="1"/>
  <c r="M209" i="30" s="1"/>
  <c r="AM209" i="30" a="1"/>
  <c r="AM209" i="30" s="1"/>
  <c r="N209" i="30" a="1"/>
  <c r="N209" i="30" s="1"/>
  <c r="AE209" i="30" a="1"/>
  <c r="AE209" i="30" s="1"/>
  <c r="BC209" i="30" a="1"/>
  <c r="BC209" i="30" s="1"/>
  <c r="W209" i="30" a="1"/>
  <c r="W209" i="30" s="1"/>
  <c r="BA209" i="30" a="1"/>
  <c r="BA209" i="30" s="1"/>
  <c r="AI209" i="30" a="1"/>
  <c r="AI209" i="30" s="1"/>
  <c r="AT209" i="30" a="1"/>
  <c r="AT209" i="30" s="1"/>
  <c r="AR209" i="30" a="1"/>
  <c r="AR209" i="30" s="1"/>
  <c r="L209" i="30" a="1"/>
  <c r="L209" i="30" s="1"/>
  <c r="AA209" i="30" a="1"/>
  <c r="AA209" i="30" s="1"/>
  <c r="AL209" i="30" a="1"/>
  <c r="AL209" i="30" s="1"/>
  <c r="AK209" i="30" a="1"/>
  <c r="AK209" i="30" s="1"/>
  <c r="AJ209" i="30" a="1"/>
  <c r="AJ209" i="30" s="1"/>
  <c r="BG209" i="30" a="1"/>
  <c r="BG209" i="30" s="1"/>
  <c r="U209" i="30" a="1"/>
  <c r="U209" i="30" s="1"/>
  <c r="AZ209" i="30" a="1"/>
  <c r="AZ209" i="30" s="1"/>
  <c r="AY209" i="30" a="1"/>
  <c r="AY209" i="30" s="1"/>
  <c r="K209" i="30" a="1"/>
  <c r="K209" i="30" s="1"/>
  <c r="AQ209" i="30" a="1"/>
  <c r="AQ209" i="30" s="1"/>
  <c r="AB209" i="30" a="1"/>
  <c r="AB209" i="30" s="1"/>
  <c r="T209" i="30" a="1"/>
  <c r="T209" i="30" s="1"/>
  <c r="S209" i="30" a="1"/>
  <c r="S209" i="30" s="1"/>
  <c r="AC209" i="30" a="1"/>
  <c r="AC209" i="30" s="1"/>
  <c r="BF209" i="30" a="1"/>
  <c r="BF209" i="30" s="1"/>
  <c r="Z209" i="30" a="1"/>
  <c r="Z209" i="30" s="1"/>
  <c r="AX209" i="30" a="1"/>
  <c r="AX209" i="30" s="1"/>
  <c r="R209" i="30" a="1"/>
  <c r="R209" i="30" s="1"/>
  <c r="AG209" i="30" a="1"/>
  <c r="AG209" i="30" s="1"/>
  <c r="AP209" i="30" a="1"/>
  <c r="AP209" i="30" s="1"/>
  <c r="J209" i="30" a="1"/>
  <c r="J209" i="30" s="1"/>
  <c r="AW209" i="30" a="1"/>
  <c r="AW209" i="30" s="1"/>
  <c r="AH209" i="30" a="1"/>
  <c r="AH209" i="30" s="1"/>
  <c r="I209" i="30" a="1"/>
  <c r="I209" i="30" s="1"/>
  <c r="AF209" i="30" a="1"/>
  <c r="AF209" i="30" s="1"/>
  <c r="AO209" i="30" a="1"/>
  <c r="AO209" i="30" s="1"/>
  <c r="X209" i="30" a="1"/>
  <c r="X209" i="30" s="1"/>
  <c r="BD209" i="30" a="1"/>
  <c r="BD209" i="30" s="1"/>
  <c r="AV209" i="30" a="1"/>
  <c r="AV209" i="30" s="1"/>
  <c r="AN209" i="30" a="1"/>
  <c r="AN209" i="30" s="1"/>
  <c r="Y209" i="30" a="1"/>
  <c r="Y209" i="30" s="1"/>
  <c r="P209" i="30" a="1"/>
  <c r="P209" i="30" s="1"/>
  <c r="H209" i="30" a="1"/>
  <c r="H209" i="30" s="1"/>
  <c r="BE209" i="30" a="1"/>
  <c r="BE209" i="30" s="1"/>
  <c r="Q209" i="30" a="1"/>
  <c r="Q209" i="30" s="1"/>
  <c r="BL178" i="30" a="1"/>
  <c r="BL178" i="30" s="1"/>
  <c r="BK178" i="30" a="1"/>
  <c r="BK178" i="30" s="1"/>
  <c r="BJ178" i="30" a="1"/>
  <c r="BJ178" i="30" s="1"/>
  <c r="BH178" i="30" a="1"/>
  <c r="BH178" i="30" s="1"/>
  <c r="BI178" i="30" a="1"/>
  <c r="BI178" i="30" s="1"/>
  <c r="AP178" i="30" a="1"/>
  <c r="AP178" i="30" s="1"/>
  <c r="J178" i="30" a="1"/>
  <c r="J178" i="30" s="1"/>
  <c r="AH178" i="30" a="1"/>
  <c r="AH178" i="30" s="1"/>
  <c r="BF178" i="30" a="1"/>
  <c r="BF178" i="30" s="1"/>
  <c r="R178" i="30" a="1"/>
  <c r="R178" i="30" s="1"/>
  <c r="AQ178" i="30" a="1"/>
  <c r="AQ178" i="30" s="1"/>
  <c r="K178" i="30" a="1"/>
  <c r="K178" i="30" s="1"/>
  <c r="X178" i="30" a="1"/>
  <c r="X178" i="30" s="1"/>
  <c r="AW178" i="30" a="1"/>
  <c r="AW178" i="30" s="1"/>
  <c r="Q178" i="30" a="1"/>
  <c r="Q178" i="30" s="1"/>
  <c r="BD178" i="30" a="1"/>
  <c r="BD178" i="30" s="1"/>
  <c r="Z178" i="30" a="1"/>
  <c r="Z178" i="30" s="1"/>
  <c r="AI178" i="30" a="1"/>
  <c r="AI178" i="30" s="1"/>
  <c r="AO178" i="30" a="1"/>
  <c r="AO178" i="30" s="1"/>
  <c r="I178" i="30" a="1"/>
  <c r="I178" i="30" s="1"/>
  <c r="AV178" i="30" a="1"/>
  <c r="AV178" i="30" s="1"/>
  <c r="P178" i="30" a="1"/>
  <c r="P178" i="30" s="1"/>
  <c r="BG178" i="30" a="1"/>
  <c r="BG178" i="30" s="1"/>
  <c r="AA178" i="30" a="1"/>
  <c r="AA178" i="30" s="1"/>
  <c r="AX178" i="30" a="1"/>
  <c r="AX178" i="30" s="1"/>
  <c r="AY178" i="30" a="1"/>
  <c r="AY178" i="30" s="1"/>
  <c r="S178" i="30" a="1"/>
  <c r="S178" i="30" s="1"/>
  <c r="AN178" i="30" a="1"/>
  <c r="AN178" i="30" s="1"/>
  <c r="AM178" i="30" a="1"/>
  <c r="AM178" i="30" s="1"/>
  <c r="BE178" i="30" a="1"/>
  <c r="BE178" i="30" s="1"/>
  <c r="AF178" i="30" a="1"/>
  <c r="AF178" i="30" s="1"/>
  <c r="W178" i="30" a="1"/>
  <c r="W178" i="30" s="1"/>
  <c r="BC178" i="30" a="1"/>
  <c r="BC178" i="30" s="1"/>
  <c r="H178" i="30" a="1"/>
  <c r="H178" i="30" s="1"/>
  <c r="AU178" i="30" a="1"/>
  <c r="AU178" i="30" s="1"/>
  <c r="O178" i="30" a="1"/>
  <c r="O178" i="30" s="1"/>
  <c r="AL178" i="30" a="1"/>
  <c r="AL178" i="30" s="1"/>
  <c r="AG178" i="30" a="1"/>
  <c r="AG178" i="30" s="1"/>
  <c r="AD178" i="30" a="1"/>
  <c r="AD178" i="30" s="1"/>
  <c r="Y178" i="30" a="1"/>
  <c r="Y178" i="30" s="1"/>
  <c r="AE178" i="30" a="1"/>
  <c r="AE178" i="30" s="1"/>
  <c r="BB178" i="30" a="1"/>
  <c r="BB178" i="30" s="1"/>
  <c r="V178" i="30" a="1"/>
  <c r="V178" i="30" s="1"/>
  <c r="N178" i="30" a="1"/>
  <c r="N178" i="30" s="1"/>
  <c r="L178" i="30" a="1"/>
  <c r="L178" i="30" s="1"/>
  <c r="BA178" i="30" a="1"/>
  <c r="BA178" i="30" s="1"/>
  <c r="U178" i="30" a="1"/>
  <c r="U178" i="30" s="1"/>
  <c r="AR178" i="30" a="1"/>
  <c r="AR178" i="30" s="1"/>
  <c r="T178" i="30" a="1"/>
  <c r="T178" i="30" s="1"/>
  <c r="AJ178" i="30" a="1"/>
  <c r="AJ178" i="30" s="1"/>
  <c r="AT178" i="30" a="1"/>
  <c r="AT178" i="30" s="1"/>
  <c r="AS178" i="30" a="1"/>
  <c r="AS178" i="30" s="1"/>
  <c r="M178" i="30" a="1"/>
  <c r="M178" i="30" s="1"/>
  <c r="AB178" i="30" a="1"/>
  <c r="AB178" i="30" s="1"/>
  <c r="AZ178" i="30" a="1"/>
  <c r="AZ178" i="30" s="1"/>
  <c r="AK178" i="30" a="1"/>
  <c r="AK178" i="30" s="1"/>
  <c r="AC178" i="30" a="1"/>
  <c r="AC178" i="30" s="1"/>
  <c r="BJ176" i="30" a="1"/>
  <c r="BJ176" i="30" s="1"/>
  <c r="BL176" i="30" a="1"/>
  <c r="BL176" i="30" s="1"/>
  <c r="BI176" i="30" a="1"/>
  <c r="BI176" i="30" s="1"/>
  <c r="BH176" i="30" a="1"/>
  <c r="BH176" i="30" s="1"/>
  <c r="BK176" i="30" a="1"/>
  <c r="BK176" i="30" s="1"/>
  <c r="AX176" i="30" a="1"/>
  <c r="AX176" i="30" s="1"/>
  <c r="R176" i="30" a="1"/>
  <c r="R176" i="30" s="1"/>
  <c r="AP176" i="30" a="1"/>
  <c r="AP176" i="30" s="1"/>
  <c r="J176" i="30" a="1"/>
  <c r="J176" i="30" s="1"/>
  <c r="AH176" i="30" a="1"/>
  <c r="AH176" i="30" s="1"/>
  <c r="AY176" i="30" a="1"/>
  <c r="AY176" i="30" s="1"/>
  <c r="S176" i="30" a="1"/>
  <c r="S176" i="30" s="1"/>
  <c r="AF176" i="30" a="1"/>
  <c r="AF176" i="30" s="1"/>
  <c r="BE176" i="30" a="1"/>
  <c r="BE176" i="30" s="1"/>
  <c r="Y176" i="30" a="1"/>
  <c r="Y176" i="30" s="1"/>
  <c r="AQ176" i="30" a="1"/>
  <c r="AQ176" i="30" s="1"/>
  <c r="K176" i="30" a="1"/>
  <c r="K176" i="30" s="1"/>
  <c r="AW176" i="30" a="1"/>
  <c r="AW176" i="30" s="1"/>
  <c r="Q176" i="30" a="1"/>
  <c r="Q176" i="30" s="1"/>
  <c r="BD176" i="30" a="1"/>
  <c r="BD176" i="30" s="1"/>
  <c r="X176" i="30" a="1"/>
  <c r="X176" i="30" s="1"/>
  <c r="Z176" i="30" a="1"/>
  <c r="Z176" i="30" s="1"/>
  <c r="AI176" i="30" a="1"/>
  <c r="AI176" i="30" s="1"/>
  <c r="BG176" i="30" a="1"/>
  <c r="BG176" i="30" s="1"/>
  <c r="AA176" i="30" a="1"/>
  <c r="AA176" i="30" s="1"/>
  <c r="BF176" i="30" a="1"/>
  <c r="BF176" i="30" s="1"/>
  <c r="P176" i="30" a="1"/>
  <c r="P176" i="30" s="1"/>
  <c r="AU176" i="30" a="1"/>
  <c r="AU176" i="30" s="1"/>
  <c r="O176" i="30" a="1"/>
  <c r="O176" i="30" s="1"/>
  <c r="AG176" i="30" a="1"/>
  <c r="AG176" i="30" s="1"/>
  <c r="AV176" i="30" a="1"/>
  <c r="AV176" i="30" s="1"/>
  <c r="H176" i="30" a="1"/>
  <c r="H176" i="30" s="1"/>
  <c r="AE176" i="30" a="1"/>
  <c r="AE176" i="30" s="1"/>
  <c r="AN176" i="30" a="1"/>
  <c r="AN176" i="30" s="1"/>
  <c r="BC176" i="30" a="1"/>
  <c r="BC176" i="30" s="1"/>
  <c r="W176" i="30" a="1"/>
  <c r="W176" i="30" s="1"/>
  <c r="AO176" i="30" a="1"/>
  <c r="AO176" i="30" s="1"/>
  <c r="AT176" i="30" a="1"/>
  <c r="AT176" i="30" s="1"/>
  <c r="N176" i="30" a="1"/>
  <c r="N176" i="30" s="1"/>
  <c r="AL176" i="30" a="1"/>
  <c r="AL176" i="30" s="1"/>
  <c r="AM176" i="30" a="1"/>
  <c r="AM176" i="30" s="1"/>
  <c r="AD176" i="30" a="1"/>
  <c r="AD176" i="30" s="1"/>
  <c r="I176" i="30" a="1"/>
  <c r="I176" i="30" s="1"/>
  <c r="AZ176" i="30" a="1"/>
  <c r="AZ176" i="30" s="1"/>
  <c r="AC176" i="30" a="1"/>
  <c r="AC176" i="30" s="1"/>
  <c r="T176" i="30" a="1"/>
  <c r="T176" i="30" s="1"/>
  <c r="BB176" i="30" a="1"/>
  <c r="BB176" i="30" s="1"/>
  <c r="L176" i="30" a="1"/>
  <c r="L176" i="30" s="1"/>
  <c r="BA176" i="30" a="1"/>
  <c r="BA176" i="30" s="1"/>
  <c r="U176" i="30" a="1"/>
  <c r="U176" i="30" s="1"/>
  <c r="AR176" i="30" a="1"/>
  <c r="AR176" i="30" s="1"/>
  <c r="AK176" i="30" a="1"/>
  <c r="AK176" i="30" s="1"/>
  <c r="AB176" i="30" a="1"/>
  <c r="AB176" i="30" s="1"/>
  <c r="AJ176" i="30" a="1"/>
  <c r="AJ176" i="30" s="1"/>
  <c r="AS176" i="30" a="1"/>
  <c r="AS176" i="30" s="1"/>
  <c r="M176" i="30" a="1"/>
  <c r="M176" i="30" s="1"/>
  <c r="V176" i="30" a="1"/>
  <c r="V176" i="30" s="1"/>
  <c r="BJ185" i="30" a="1"/>
  <c r="BJ185" i="30" s="1"/>
  <c r="BI185" i="30" a="1"/>
  <c r="BI185" i="30" s="1"/>
  <c r="BH185" i="30" a="1"/>
  <c r="BH185" i="30" s="1"/>
  <c r="BL185" i="30" a="1"/>
  <c r="BL185" i="30" s="1"/>
  <c r="BK185" i="30" a="1"/>
  <c r="BK185" i="30" s="1"/>
  <c r="AD185" i="30" a="1"/>
  <c r="AD185" i="30" s="1"/>
  <c r="BB185" i="30" a="1"/>
  <c r="BB185" i="30" s="1"/>
  <c r="V185" i="30" a="1"/>
  <c r="V185" i="30" s="1"/>
  <c r="AL185" i="30" a="1"/>
  <c r="AL185" i="30" s="1"/>
  <c r="AS185" i="30" a="1"/>
  <c r="AS185" i="30" s="1"/>
  <c r="M185" i="30" a="1"/>
  <c r="M185" i="30" s="1"/>
  <c r="U185" i="30" a="1"/>
  <c r="U185" i="30" s="1"/>
  <c r="AE185" i="30" a="1"/>
  <c r="AE185" i="30" s="1"/>
  <c r="N185" i="30" a="1"/>
  <c r="N185" i="30" s="1"/>
  <c r="BA185" i="30" a="1"/>
  <c r="BA185" i="30" s="1"/>
  <c r="AR185" i="30" a="1"/>
  <c r="AR185" i="30" s="1"/>
  <c r="L185" i="30" a="1"/>
  <c r="L185" i="30" s="1"/>
  <c r="BC185" i="30" a="1"/>
  <c r="BC185" i="30" s="1"/>
  <c r="W185" i="30" a="1"/>
  <c r="W185" i="30" s="1"/>
  <c r="AJ185" i="30" a="1"/>
  <c r="AJ185" i="30" s="1"/>
  <c r="AT185" i="30" a="1"/>
  <c r="AT185" i="30" s="1"/>
  <c r="AK185" i="30" a="1"/>
  <c r="AK185" i="30" s="1"/>
  <c r="AU185" i="30" a="1"/>
  <c r="AU185" i="30" s="1"/>
  <c r="O185" i="30" a="1"/>
  <c r="O185" i="30" s="1"/>
  <c r="AC185" i="30" a="1"/>
  <c r="AC185" i="30" s="1"/>
  <c r="AM185" i="30" a="1"/>
  <c r="AM185" i="30" s="1"/>
  <c r="T185" i="30" a="1"/>
  <c r="T185" i="30" s="1"/>
  <c r="BG185" i="30" a="1"/>
  <c r="BG185" i="30" s="1"/>
  <c r="AA185" i="30" a="1"/>
  <c r="AA185" i="30" s="1"/>
  <c r="AY185" i="30" a="1"/>
  <c r="AY185" i="30" s="1"/>
  <c r="AZ185" i="30" a="1"/>
  <c r="AZ185" i="30" s="1"/>
  <c r="S185" i="30" a="1"/>
  <c r="S185" i="30" s="1"/>
  <c r="AQ185" i="30" a="1"/>
  <c r="AQ185" i="30" s="1"/>
  <c r="K185" i="30" a="1"/>
  <c r="K185" i="30" s="1"/>
  <c r="AB185" i="30" a="1"/>
  <c r="AB185" i="30" s="1"/>
  <c r="AI185" i="30" a="1"/>
  <c r="AI185" i="30" s="1"/>
  <c r="BF185" i="30" a="1"/>
  <c r="BF185" i="30" s="1"/>
  <c r="Z185" i="30" a="1"/>
  <c r="Z185" i="30" s="1"/>
  <c r="AX185" i="30" a="1"/>
  <c r="AX185" i="30" s="1"/>
  <c r="R185" i="30" a="1"/>
  <c r="R185" i="30" s="1"/>
  <c r="AP185" i="30" a="1"/>
  <c r="AP185" i="30" s="1"/>
  <c r="J185" i="30" a="1"/>
  <c r="J185" i="30" s="1"/>
  <c r="AN185" i="30" a="1"/>
  <c r="AN185" i="30" s="1"/>
  <c r="AO185" i="30" a="1"/>
  <c r="AO185" i="30" s="1"/>
  <c r="I185" i="30" a="1"/>
  <c r="I185" i="30" s="1"/>
  <c r="AF185" i="30" a="1"/>
  <c r="AF185" i="30" s="1"/>
  <c r="BD185" i="30" a="1"/>
  <c r="BD185" i="30" s="1"/>
  <c r="AG185" i="30" a="1"/>
  <c r="AG185" i="30" s="1"/>
  <c r="X185" i="30" a="1"/>
  <c r="X185" i="30" s="1"/>
  <c r="H185" i="30" a="1"/>
  <c r="H185" i="30" s="1"/>
  <c r="AH185" i="30" a="1"/>
  <c r="AH185" i="30" s="1"/>
  <c r="P185" i="30" a="1"/>
  <c r="P185" i="30" s="1"/>
  <c r="BE185" i="30" a="1"/>
  <c r="BE185" i="30" s="1"/>
  <c r="Y185" i="30" a="1"/>
  <c r="Y185" i="30" s="1"/>
  <c r="AV185" i="30" a="1"/>
  <c r="AV185" i="30" s="1"/>
  <c r="Q185" i="30" a="1"/>
  <c r="Q185" i="30" s="1"/>
  <c r="AW185" i="30" a="1"/>
  <c r="AW185" i="30" s="1"/>
  <c r="BI201" i="30" a="1"/>
  <c r="BI201" i="30" s="1"/>
  <c r="BL201" i="30" a="1"/>
  <c r="BL201" i="30" s="1"/>
  <c r="BK201" i="30" a="1"/>
  <c r="BK201" i="30" s="1"/>
  <c r="BH201" i="30" a="1"/>
  <c r="BH201" i="30" s="1"/>
  <c r="BJ201" i="30" a="1"/>
  <c r="BJ201" i="30" s="1"/>
  <c r="AD201" i="30" a="1"/>
  <c r="AD201" i="30" s="1"/>
  <c r="BB201" i="30" a="1"/>
  <c r="BB201" i="30" s="1"/>
  <c r="V201" i="30" a="1"/>
  <c r="V201" i="30" s="1"/>
  <c r="AU201" i="30" a="1"/>
  <c r="AU201" i="30" s="1"/>
  <c r="O201" i="30" a="1"/>
  <c r="O201" i="30" s="1"/>
  <c r="N201" i="30" a="1"/>
  <c r="N201" i="30" s="1"/>
  <c r="AS201" i="30" a="1"/>
  <c r="AS201" i="30" s="1"/>
  <c r="M201" i="30" a="1"/>
  <c r="M201" i="30" s="1"/>
  <c r="AM201" i="30" a="1"/>
  <c r="AM201" i="30" s="1"/>
  <c r="AT201" i="30" a="1"/>
  <c r="AT201" i="30" s="1"/>
  <c r="AE201" i="30" a="1"/>
  <c r="AE201" i="30" s="1"/>
  <c r="BC201" i="30" a="1"/>
  <c r="BC201" i="30" s="1"/>
  <c r="W201" i="30" a="1"/>
  <c r="W201" i="30" s="1"/>
  <c r="AC201" i="30" a="1"/>
  <c r="AC201" i="30" s="1"/>
  <c r="AR201" i="30" a="1"/>
  <c r="AR201" i="30" s="1"/>
  <c r="L201" i="30" a="1"/>
  <c r="L201" i="30" s="1"/>
  <c r="U201" i="30" a="1"/>
  <c r="U201" i="30" s="1"/>
  <c r="BG201" i="30" a="1"/>
  <c r="BG201" i="30" s="1"/>
  <c r="BA201" i="30" a="1"/>
  <c r="BA201" i="30" s="1"/>
  <c r="AJ201" i="30" a="1"/>
  <c r="AJ201" i="30" s="1"/>
  <c r="AA201" i="30" a="1"/>
  <c r="AA201" i="30" s="1"/>
  <c r="AL201" i="30" a="1"/>
  <c r="AL201" i="30" s="1"/>
  <c r="AK201" i="30" a="1"/>
  <c r="AK201" i="30" s="1"/>
  <c r="AY201" i="30" a="1"/>
  <c r="AY201" i="30" s="1"/>
  <c r="K201" i="30" a="1"/>
  <c r="K201" i="30" s="1"/>
  <c r="AB201" i="30" a="1"/>
  <c r="AB201" i="30" s="1"/>
  <c r="AQ201" i="30" a="1"/>
  <c r="AQ201" i="30" s="1"/>
  <c r="T201" i="30" a="1"/>
  <c r="T201" i="30" s="1"/>
  <c r="AI201" i="30" a="1"/>
  <c r="AI201" i="30" s="1"/>
  <c r="AZ201" i="30" a="1"/>
  <c r="AZ201" i="30" s="1"/>
  <c r="BF201" i="30" a="1"/>
  <c r="BF201" i="30" s="1"/>
  <c r="Z201" i="30" a="1"/>
  <c r="Z201" i="30" s="1"/>
  <c r="AG201" i="30" a="1"/>
  <c r="AG201" i="30" s="1"/>
  <c r="AX201" i="30" a="1"/>
  <c r="AX201" i="30" s="1"/>
  <c r="R201" i="30" a="1"/>
  <c r="R201" i="30" s="1"/>
  <c r="AP201" i="30" a="1"/>
  <c r="AP201" i="30" s="1"/>
  <c r="J201" i="30" a="1"/>
  <c r="J201" i="30" s="1"/>
  <c r="S201" i="30" a="1"/>
  <c r="S201" i="30" s="1"/>
  <c r="Y201" i="30" a="1"/>
  <c r="Y201" i="30" s="1"/>
  <c r="AF201" i="30" a="1"/>
  <c r="AF201" i="30" s="1"/>
  <c r="BE201" i="30" a="1"/>
  <c r="BE201" i="30" s="1"/>
  <c r="AH201" i="30" a="1"/>
  <c r="AH201" i="30" s="1"/>
  <c r="Q201" i="30" a="1"/>
  <c r="Q201" i="30" s="1"/>
  <c r="BD201" i="30" a="1"/>
  <c r="BD201" i="30" s="1"/>
  <c r="AN201" i="30" a="1"/>
  <c r="AN201" i="30" s="1"/>
  <c r="AW201" i="30" a="1"/>
  <c r="AW201" i="30" s="1"/>
  <c r="X201" i="30" a="1"/>
  <c r="X201" i="30" s="1"/>
  <c r="I201" i="30" a="1"/>
  <c r="I201" i="30" s="1"/>
  <c r="AV201" i="30" a="1"/>
  <c r="AV201" i="30" s="1"/>
  <c r="H201" i="30" a="1"/>
  <c r="H201" i="30" s="1"/>
  <c r="AO201" i="30" a="1"/>
  <c r="AO201" i="30" s="1"/>
  <c r="P201" i="30" a="1"/>
  <c r="P201" i="30" s="1"/>
  <c r="BL180" i="30" a="1"/>
  <c r="BL180" i="30" s="1"/>
  <c r="BI180" i="30" a="1"/>
  <c r="BI180" i="30" s="1"/>
  <c r="BK180" i="30" a="1"/>
  <c r="BK180" i="30" s="1"/>
  <c r="BJ180" i="30" a="1"/>
  <c r="BJ180" i="30" s="1"/>
  <c r="BH180" i="30" a="1"/>
  <c r="BH180" i="30" s="1"/>
  <c r="AH180" i="30" a="1"/>
  <c r="AH180" i="30" s="1"/>
  <c r="BF180" i="30" a="1"/>
  <c r="BF180" i="30" s="1"/>
  <c r="Z180" i="30" a="1"/>
  <c r="Z180" i="30" s="1"/>
  <c r="AP180" i="30" a="1"/>
  <c r="AP180" i="30" s="1"/>
  <c r="AI180" i="30" a="1"/>
  <c r="AI180" i="30" s="1"/>
  <c r="R180" i="30" a="1"/>
  <c r="R180" i="30" s="1"/>
  <c r="AO180" i="30" a="1"/>
  <c r="AO180" i="30" s="1"/>
  <c r="I180" i="30" a="1"/>
  <c r="I180" i="30" s="1"/>
  <c r="AV180" i="30" a="1"/>
  <c r="AV180" i="30" s="1"/>
  <c r="P180" i="30" a="1"/>
  <c r="P180" i="30" s="1"/>
  <c r="BG180" i="30" a="1"/>
  <c r="BG180" i="30" s="1"/>
  <c r="AA180" i="30" a="1"/>
  <c r="AA180" i="30" s="1"/>
  <c r="J180" i="30" a="1"/>
  <c r="J180" i="30" s="1"/>
  <c r="AG180" i="30" a="1"/>
  <c r="AG180" i="30" s="1"/>
  <c r="AN180" i="30" a="1"/>
  <c r="AN180" i="30" s="1"/>
  <c r="H180" i="30" a="1"/>
  <c r="H180" i="30" s="1"/>
  <c r="AX180" i="30" a="1"/>
  <c r="AX180" i="30" s="1"/>
  <c r="AY180" i="30" a="1"/>
  <c r="AY180" i="30" s="1"/>
  <c r="S180" i="30" a="1"/>
  <c r="S180" i="30" s="1"/>
  <c r="AQ180" i="30" a="1"/>
  <c r="AQ180" i="30" s="1"/>
  <c r="K180" i="30" a="1"/>
  <c r="K180" i="30" s="1"/>
  <c r="X180" i="30" a="1"/>
  <c r="X180" i="30" s="1"/>
  <c r="AE180" i="30" a="1"/>
  <c r="AE180" i="30" s="1"/>
  <c r="BC180" i="30" a="1"/>
  <c r="BC180" i="30" s="1"/>
  <c r="BD180" i="30" a="1"/>
  <c r="BD180" i="30" s="1"/>
  <c r="W180" i="30" a="1"/>
  <c r="W180" i="30" s="1"/>
  <c r="Y180" i="30" a="1"/>
  <c r="Y180" i="30" s="1"/>
  <c r="AU180" i="30" a="1"/>
  <c r="AU180" i="30" s="1"/>
  <c r="O180" i="30" a="1"/>
  <c r="O180" i="30" s="1"/>
  <c r="AF180" i="30" a="1"/>
  <c r="AF180" i="30" s="1"/>
  <c r="AM180" i="30" a="1"/>
  <c r="AM180" i="30" s="1"/>
  <c r="AW180" i="30" a="1"/>
  <c r="AW180" i="30" s="1"/>
  <c r="AD180" i="30" a="1"/>
  <c r="AD180" i="30" s="1"/>
  <c r="BB180" i="30" a="1"/>
  <c r="BB180" i="30" s="1"/>
  <c r="V180" i="30" a="1"/>
  <c r="V180" i="30" s="1"/>
  <c r="Q180" i="30" a="1"/>
  <c r="Q180" i="30" s="1"/>
  <c r="AT180" i="30" a="1"/>
  <c r="AT180" i="30" s="1"/>
  <c r="N180" i="30" a="1"/>
  <c r="N180" i="30" s="1"/>
  <c r="BE180" i="30" a="1"/>
  <c r="BE180" i="30" s="1"/>
  <c r="AZ180" i="30" a="1"/>
  <c r="AZ180" i="30" s="1"/>
  <c r="U180" i="30" a="1"/>
  <c r="U180" i="30" s="1"/>
  <c r="AS180" i="30" a="1"/>
  <c r="AS180" i="30" s="1"/>
  <c r="M180" i="30" a="1"/>
  <c r="M180" i="30" s="1"/>
  <c r="AJ180" i="30" a="1"/>
  <c r="AJ180" i="30" s="1"/>
  <c r="T180" i="30" a="1"/>
  <c r="T180" i="30" s="1"/>
  <c r="L180" i="30" a="1"/>
  <c r="L180" i="30" s="1"/>
  <c r="AK180" i="30" a="1"/>
  <c r="AK180" i="30" s="1"/>
  <c r="AB180" i="30" a="1"/>
  <c r="AB180" i="30" s="1"/>
  <c r="BA180" i="30" a="1"/>
  <c r="BA180" i="30" s="1"/>
  <c r="AR180" i="30" a="1"/>
  <c r="AR180" i="30" s="1"/>
  <c r="AL180" i="30" a="1"/>
  <c r="AL180" i="30" s="1"/>
  <c r="AC180" i="30" a="1"/>
  <c r="AC180" i="30" s="1"/>
  <c r="BK192" i="30" a="1"/>
  <c r="BK192" i="30" s="1"/>
  <c r="BI192" i="30" a="1"/>
  <c r="BI192" i="30" s="1"/>
  <c r="BH192" i="30" a="1"/>
  <c r="BH192" i="30" s="1"/>
  <c r="BL192" i="30" a="1"/>
  <c r="BL192" i="30" s="1"/>
  <c r="BJ192" i="30" a="1"/>
  <c r="BJ192" i="30" s="1"/>
  <c r="AX192" i="30" a="1"/>
  <c r="AX192" i="30" s="1"/>
  <c r="R192" i="30" a="1"/>
  <c r="R192" i="30" s="1"/>
  <c r="AP192" i="30" a="1"/>
  <c r="AP192" i="30" s="1"/>
  <c r="J192" i="30" a="1"/>
  <c r="J192" i="30" s="1"/>
  <c r="AI192" i="30" a="1"/>
  <c r="AI192" i="30" s="1"/>
  <c r="BF192" i="30" a="1"/>
  <c r="BF192" i="30" s="1"/>
  <c r="AG192" i="30" a="1"/>
  <c r="AG192" i="30" s="1"/>
  <c r="BG192" i="30" a="1"/>
  <c r="BG192" i="30" s="1"/>
  <c r="AA192" i="30" a="1"/>
  <c r="AA192" i="30" s="1"/>
  <c r="AY192" i="30" a="1"/>
  <c r="AY192" i="30" s="1"/>
  <c r="S192" i="30" a="1"/>
  <c r="S192" i="30" s="1"/>
  <c r="AQ192" i="30" a="1"/>
  <c r="AQ192" i="30" s="1"/>
  <c r="K192" i="30" a="1"/>
  <c r="K192" i="30" s="1"/>
  <c r="BE192" i="30" a="1"/>
  <c r="BE192" i="30" s="1"/>
  <c r="Q192" i="30" a="1"/>
  <c r="Q192" i="30" s="1"/>
  <c r="AF192" i="30" a="1"/>
  <c r="AF192" i="30" s="1"/>
  <c r="AW192" i="30" a="1"/>
  <c r="AW192" i="30" s="1"/>
  <c r="AU192" i="30" a="1"/>
  <c r="AU192" i="30" s="1"/>
  <c r="I192" i="30" a="1"/>
  <c r="I192" i="30" s="1"/>
  <c r="BD192" i="30" a="1"/>
  <c r="BD192" i="30" s="1"/>
  <c r="X192" i="30" a="1"/>
  <c r="X192" i="30" s="1"/>
  <c r="O192" i="30" a="1"/>
  <c r="O192" i="30" s="1"/>
  <c r="AO192" i="30" a="1"/>
  <c r="AO192" i="30" s="1"/>
  <c r="Z192" i="30" a="1"/>
  <c r="Z192" i="30" s="1"/>
  <c r="Y192" i="30" a="1"/>
  <c r="Y192" i="30" s="1"/>
  <c r="AN192" i="30" a="1"/>
  <c r="AN192" i="30" s="1"/>
  <c r="AM192" i="30" a="1"/>
  <c r="AM192" i="30" s="1"/>
  <c r="AH192" i="30" a="1"/>
  <c r="AH192" i="30" s="1"/>
  <c r="AE192" i="30" a="1"/>
  <c r="AE192" i="30" s="1"/>
  <c r="P192" i="30" a="1"/>
  <c r="P192" i="30" s="1"/>
  <c r="AV192" i="30" a="1"/>
  <c r="AV192" i="30" s="1"/>
  <c r="H192" i="30" a="1"/>
  <c r="H192" i="30" s="1"/>
  <c r="BC192" i="30" a="1"/>
  <c r="BC192" i="30" s="1"/>
  <c r="AT192" i="30" a="1"/>
  <c r="AT192" i="30" s="1"/>
  <c r="N192" i="30" a="1"/>
  <c r="N192" i="30" s="1"/>
  <c r="BA192" i="30" a="1"/>
  <c r="BA192" i="30" s="1"/>
  <c r="W192" i="30" a="1"/>
  <c r="W192" i="30" s="1"/>
  <c r="AL192" i="30" a="1"/>
  <c r="AL192" i="30" s="1"/>
  <c r="U192" i="30" a="1"/>
  <c r="U192" i="30" s="1"/>
  <c r="AD192" i="30" a="1"/>
  <c r="AD192" i="30" s="1"/>
  <c r="BB192" i="30" a="1"/>
  <c r="BB192" i="30" s="1"/>
  <c r="AZ192" i="30" a="1"/>
  <c r="AZ192" i="30" s="1"/>
  <c r="M192" i="30" a="1"/>
  <c r="M192" i="30" s="1"/>
  <c r="T192" i="30" a="1"/>
  <c r="T192" i="30" s="1"/>
  <c r="AS192" i="30" a="1"/>
  <c r="AS192" i="30" s="1"/>
  <c r="L192" i="30" a="1"/>
  <c r="L192" i="30" s="1"/>
  <c r="AR192" i="30" a="1"/>
  <c r="AR192" i="30" s="1"/>
  <c r="AK192" i="30" a="1"/>
  <c r="AK192" i="30" s="1"/>
  <c r="AJ192" i="30" a="1"/>
  <c r="AJ192" i="30" s="1"/>
  <c r="AB192" i="30" a="1"/>
  <c r="AB192" i="30" s="1"/>
  <c r="V192" i="30" a="1"/>
  <c r="V192" i="30" s="1"/>
  <c r="AC192" i="30" a="1"/>
  <c r="AC192" i="30" s="1"/>
  <c r="BL196" i="30" a="1"/>
  <c r="BL196" i="30" s="1"/>
  <c r="BH196" i="30" a="1"/>
  <c r="BH196" i="30" s="1"/>
  <c r="BI196" i="30" a="1"/>
  <c r="BI196" i="30" s="1"/>
  <c r="BK196" i="30" a="1"/>
  <c r="BK196" i="30" s="1"/>
  <c r="BJ196" i="30" a="1"/>
  <c r="BJ196" i="30" s="1"/>
  <c r="AH196" i="30" a="1"/>
  <c r="AH196" i="30" s="1"/>
  <c r="BF196" i="30" a="1"/>
  <c r="BF196" i="30" s="1"/>
  <c r="Z196" i="30" a="1"/>
  <c r="Z196" i="30" s="1"/>
  <c r="AY196" i="30" a="1"/>
  <c r="AY196" i="30" s="1"/>
  <c r="S196" i="30" a="1"/>
  <c r="S196" i="30" s="1"/>
  <c r="R196" i="30" a="1"/>
  <c r="R196" i="30" s="1"/>
  <c r="AW196" i="30" a="1"/>
  <c r="AW196" i="30" s="1"/>
  <c r="Q196" i="30" a="1"/>
  <c r="Q196" i="30" s="1"/>
  <c r="AQ196" i="30" a="1"/>
  <c r="AQ196" i="30" s="1"/>
  <c r="K196" i="30" a="1"/>
  <c r="K196" i="30" s="1"/>
  <c r="AX196" i="30" a="1"/>
  <c r="AX196" i="30" s="1"/>
  <c r="J196" i="30" a="1"/>
  <c r="J196" i="30" s="1"/>
  <c r="AI196" i="30" a="1"/>
  <c r="AI196" i="30" s="1"/>
  <c r="BG196" i="30" a="1"/>
  <c r="BG196" i="30" s="1"/>
  <c r="AA196" i="30" a="1"/>
  <c r="AA196" i="30" s="1"/>
  <c r="AG196" i="30" a="1"/>
  <c r="AG196" i="30" s="1"/>
  <c r="AV196" i="30" a="1"/>
  <c r="AV196" i="30" s="1"/>
  <c r="P196" i="30" a="1"/>
  <c r="P196" i="30" s="1"/>
  <c r="Y196" i="30" a="1"/>
  <c r="Y196" i="30" s="1"/>
  <c r="AE196" i="30" a="1"/>
  <c r="AE196" i="30" s="1"/>
  <c r="BE196" i="30" a="1"/>
  <c r="BE196" i="30" s="1"/>
  <c r="AN196" i="30" a="1"/>
  <c r="AN196" i="30" s="1"/>
  <c r="H196" i="30" a="1"/>
  <c r="H196" i="30" s="1"/>
  <c r="AP196" i="30" a="1"/>
  <c r="AP196" i="30" s="1"/>
  <c r="AO196" i="30" a="1"/>
  <c r="AO196" i="30" s="1"/>
  <c r="BC196" i="30" a="1"/>
  <c r="BC196" i="30" s="1"/>
  <c r="O196" i="30" a="1"/>
  <c r="O196" i="30" s="1"/>
  <c r="AF196" i="30" a="1"/>
  <c r="AF196" i="30" s="1"/>
  <c r="AU196" i="30" a="1"/>
  <c r="AU196" i="30" s="1"/>
  <c r="X196" i="30" a="1"/>
  <c r="X196" i="30" s="1"/>
  <c r="AM196" i="30" a="1"/>
  <c r="AM196" i="30" s="1"/>
  <c r="I196" i="30" a="1"/>
  <c r="I196" i="30" s="1"/>
  <c r="BD196" i="30" a="1"/>
  <c r="BD196" i="30" s="1"/>
  <c r="AD196" i="30" a="1"/>
  <c r="AD196" i="30" s="1"/>
  <c r="AK196" i="30" a="1"/>
  <c r="AK196" i="30" s="1"/>
  <c r="BB196" i="30" a="1"/>
  <c r="BB196" i="30" s="1"/>
  <c r="V196" i="30" a="1"/>
  <c r="V196" i="30" s="1"/>
  <c r="W196" i="30" a="1"/>
  <c r="W196" i="30" s="1"/>
  <c r="AT196" i="30" a="1"/>
  <c r="AT196" i="30" s="1"/>
  <c r="N196" i="30" a="1"/>
  <c r="N196" i="30" s="1"/>
  <c r="AC196" i="30" a="1"/>
  <c r="AC196" i="30" s="1"/>
  <c r="AJ196" i="30" a="1"/>
  <c r="AJ196" i="30" s="1"/>
  <c r="AL196" i="30" a="1"/>
  <c r="AL196" i="30" s="1"/>
  <c r="U196" i="30" a="1"/>
  <c r="U196" i="30" s="1"/>
  <c r="AR196" i="30" a="1"/>
  <c r="AR196" i="30" s="1"/>
  <c r="BA196" i="30" a="1"/>
  <c r="BA196" i="30" s="1"/>
  <c r="AB196" i="30" a="1"/>
  <c r="AB196" i="30" s="1"/>
  <c r="M196" i="30" a="1"/>
  <c r="M196" i="30" s="1"/>
  <c r="T196" i="30" a="1"/>
  <c r="T196" i="30" s="1"/>
  <c r="AS196" i="30" a="1"/>
  <c r="AS196" i="30" s="1"/>
  <c r="AZ196" i="30" a="1"/>
  <c r="AZ196" i="30" s="1"/>
  <c r="L196" i="30" a="1"/>
  <c r="L196" i="30" s="1"/>
  <c r="BI189" i="30" a="1"/>
  <c r="BI189" i="30" s="1"/>
  <c r="BJ189" i="30" a="1"/>
  <c r="BJ189" i="30" s="1"/>
  <c r="BK189" i="30" a="1"/>
  <c r="BK189" i="30" s="1"/>
  <c r="BL189" i="30" a="1"/>
  <c r="BL189" i="30" s="1"/>
  <c r="BH189" i="30" a="1"/>
  <c r="BH189" i="30" s="1"/>
  <c r="AT189" i="30" a="1"/>
  <c r="AT189" i="30" s="1"/>
  <c r="N189" i="30" a="1"/>
  <c r="N189" i="30" s="1"/>
  <c r="AL189" i="30" a="1"/>
  <c r="AL189" i="30" s="1"/>
  <c r="AC189" i="30" a="1"/>
  <c r="AC189" i="30" s="1"/>
  <c r="BC189" i="30" a="1"/>
  <c r="BC189" i="30" s="1"/>
  <c r="W189" i="30" a="1"/>
  <c r="W189" i="30" s="1"/>
  <c r="AD189" i="30" a="1"/>
  <c r="AD189" i="30" s="1"/>
  <c r="AM189" i="30" a="1"/>
  <c r="AM189" i="30" s="1"/>
  <c r="V189" i="30" a="1"/>
  <c r="V189" i="30" s="1"/>
  <c r="AB189" i="30" a="1"/>
  <c r="AB189" i="30" s="1"/>
  <c r="U189" i="30" a="1"/>
  <c r="U189" i="30" s="1"/>
  <c r="O189" i="30" a="1"/>
  <c r="O189" i="30" s="1"/>
  <c r="K189" i="30" a="1"/>
  <c r="K189" i="30" s="1"/>
  <c r="BB189" i="30" a="1"/>
  <c r="BB189" i="30" s="1"/>
  <c r="BA189" i="30" a="1"/>
  <c r="BA189" i="30" s="1"/>
  <c r="AZ189" i="30" a="1"/>
  <c r="AZ189" i="30" s="1"/>
  <c r="T189" i="30" a="1"/>
  <c r="T189" i="30" s="1"/>
  <c r="AQ189" i="30" a="1"/>
  <c r="AQ189" i="30" s="1"/>
  <c r="M189" i="30" a="1"/>
  <c r="M189" i="30" s="1"/>
  <c r="AU189" i="30" a="1"/>
  <c r="AU189" i="30" s="1"/>
  <c r="AK189" i="30" a="1"/>
  <c r="AK189" i="30" s="1"/>
  <c r="S189" i="30" a="1"/>
  <c r="S189" i="30" s="1"/>
  <c r="AY189" i="30" a="1"/>
  <c r="AY189" i="30" s="1"/>
  <c r="L189" i="30" a="1"/>
  <c r="L189" i="30" s="1"/>
  <c r="AS189" i="30" a="1"/>
  <c r="AS189" i="30" s="1"/>
  <c r="AR189" i="30" a="1"/>
  <c r="AR189" i="30" s="1"/>
  <c r="AI189" i="30" a="1"/>
  <c r="AI189" i="30" s="1"/>
  <c r="AJ189" i="30" a="1"/>
  <c r="AJ189" i="30" s="1"/>
  <c r="AA189" i="30" a="1"/>
  <c r="AA189" i="30" s="1"/>
  <c r="AP189" i="30" a="1"/>
  <c r="AP189" i="30" s="1"/>
  <c r="J189" i="30" a="1"/>
  <c r="J189" i="30" s="1"/>
  <c r="AH189" i="30" a="1"/>
  <c r="AH189" i="30" s="1"/>
  <c r="AW189" i="30" a="1"/>
  <c r="AW189" i="30" s="1"/>
  <c r="BG189" i="30" a="1"/>
  <c r="BG189" i="30" s="1"/>
  <c r="BF189" i="30" a="1"/>
  <c r="BF189" i="30" s="1"/>
  <c r="Z189" i="30" a="1"/>
  <c r="Z189" i="30" s="1"/>
  <c r="AV189" i="30" a="1"/>
  <c r="AV189" i="30" s="1"/>
  <c r="BD189" i="30" a="1"/>
  <c r="BD189" i="30" s="1"/>
  <c r="AX189" i="30" a="1"/>
  <c r="AX189" i="30" s="1"/>
  <c r="Y189" i="30" a="1"/>
  <c r="Y189" i="30" s="1"/>
  <c r="P189" i="30" a="1"/>
  <c r="P189" i="30" s="1"/>
  <c r="BE189" i="30" a="1"/>
  <c r="BE189" i="30" s="1"/>
  <c r="AN189" i="30" a="1"/>
  <c r="AN189" i="30" s="1"/>
  <c r="Q189" i="30" a="1"/>
  <c r="Q189" i="30" s="1"/>
  <c r="H189" i="30" a="1"/>
  <c r="H189" i="30" s="1"/>
  <c r="X189" i="30" a="1"/>
  <c r="X189" i="30" s="1"/>
  <c r="AF189" i="30" a="1"/>
  <c r="AF189" i="30" s="1"/>
  <c r="AO189" i="30" a="1"/>
  <c r="AO189" i="30" s="1"/>
  <c r="I189" i="30" a="1"/>
  <c r="I189" i="30" s="1"/>
  <c r="AE189" i="30" a="1"/>
  <c r="AE189" i="30" s="1"/>
  <c r="R189" i="30" a="1"/>
  <c r="R189" i="30" s="1"/>
  <c r="AG189" i="30" a="1"/>
  <c r="AG189" i="30" s="1"/>
  <c r="BL205" i="30" a="1"/>
  <c r="BL205" i="30" s="1"/>
  <c r="BJ205" i="30" a="1"/>
  <c r="BJ205" i="30" s="1"/>
  <c r="BH205" i="30" a="1"/>
  <c r="BH205" i="30" s="1"/>
  <c r="BI205" i="30" a="1"/>
  <c r="BI205" i="30" s="1"/>
  <c r="BK205" i="30" a="1"/>
  <c r="BK205" i="30" s="1"/>
  <c r="AT205" i="30" a="1"/>
  <c r="AT205" i="30" s="1"/>
  <c r="N205" i="30" a="1"/>
  <c r="N205" i="30" s="1"/>
  <c r="AL205" i="30" a="1"/>
  <c r="AL205" i="30" s="1"/>
  <c r="AE205" i="30" a="1"/>
  <c r="AE205" i="30" s="1"/>
  <c r="V205" i="30" a="1"/>
  <c r="V205" i="30" s="1"/>
  <c r="AC205" i="30" a="1"/>
  <c r="AC205" i="30" s="1"/>
  <c r="BC205" i="30" a="1"/>
  <c r="BC205" i="30" s="1"/>
  <c r="W205" i="30" a="1"/>
  <c r="W205" i="30" s="1"/>
  <c r="BB205" i="30" a="1"/>
  <c r="BB205" i="30" s="1"/>
  <c r="AU205" i="30" a="1"/>
  <c r="AU205" i="30" s="1"/>
  <c r="O205" i="30" a="1"/>
  <c r="O205" i="30" s="1"/>
  <c r="AM205" i="30" a="1"/>
  <c r="AM205" i="30" s="1"/>
  <c r="S205" i="30" a="1"/>
  <c r="S205" i="30" s="1"/>
  <c r="AK205" i="30" a="1"/>
  <c r="AK205" i="30" s="1"/>
  <c r="AB205" i="30" a="1"/>
  <c r="AB205" i="30" s="1"/>
  <c r="AY205" i="30" a="1"/>
  <c r="AY205" i="30" s="1"/>
  <c r="AQ205" i="30" a="1"/>
  <c r="AQ205" i="30" s="1"/>
  <c r="AZ205" i="30" a="1"/>
  <c r="AZ205" i="30" s="1"/>
  <c r="T205" i="30" a="1"/>
  <c r="T205" i="30" s="1"/>
  <c r="K205" i="30" a="1"/>
  <c r="K205" i="30" s="1"/>
  <c r="AD205" i="30" a="1"/>
  <c r="AD205" i="30" s="1"/>
  <c r="U205" i="30" a="1"/>
  <c r="U205" i="30" s="1"/>
  <c r="M205" i="30" a="1"/>
  <c r="M205" i="30" s="1"/>
  <c r="AS205" i="30" a="1"/>
  <c r="AS205" i="30" s="1"/>
  <c r="BA205" i="30" a="1"/>
  <c r="BA205" i="30" s="1"/>
  <c r="AR205" i="30" a="1"/>
  <c r="AR205" i="30" s="1"/>
  <c r="AJ205" i="30" a="1"/>
  <c r="AJ205" i="30" s="1"/>
  <c r="AI205" i="30" a="1"/>
  <c r="AI205" i="30" s="1"/>
  <c r="AA205" i="30" a="1"/>
  <c r="AA205" i="30" s="1"/>
  <c r="L205" i="30" a="1"/>
  <c r="L205" i="30" s="1"/>
  <c r="BG205" i="30" a="1"/>
  <c r="BG205" i="30" s="1"/>
  <c r="AP205" i="30" a="1"/>
  <c r="AP205" i="30" s="1"/>
  <c r="J205" i="30" a="1"/>
  <c r="J205" i="30" s="1"/>
  <c r="Q205" i="30" a="1"/>
  <c r="Q205" i="30" s="1"/>
  <c r="AH205" i="30" a="1"/>
  <c r="AH205" i="30" s="1"/>
  <c r="AW205" i="30" a="1"/>
  <c r="AW205" i="30" s="1"/>
  <c r="BF205" i="30" a="1"/>
  <c r="BF205" i="30" s="1"/>
  <c r="Z205" i="30" a="1"/>
  <c r="Z205" i="30" s="1"/>
  <c r="AV205" i="30" a="1"/>
  <c r="AV205" i="30" s="1"/>
  <c r="AG205" i="30" a="1"/>
  <c r="AG205" i="30" s="1"/>
  <c r="P205" i="30" a="1"/>
  <c r="P205" i="30" s="1"/>
  <c r="AN205" i="30" a="1"/>
  <c r="AN205" i="30" s="1"/>
  <c r="BD205" i="30" a="1"/>
  <c r="BD205" i="30" s="1"/>
  <c r="Y205" i="30" a="1"/>
  <c r="Y205" i="30" s="1"/>
  <c r="H205" i="30" a="1"/>
  <c r="H205" i="30" s="1"/>
  <c r="R205" i="30" a="1"/>
  <c r="R205" i="30" s="1"/>
  <c r="BE205" i="30" a="1"/>
  <c r="BE205" i="30" s="1"/>
  <c r="AF205" i="30" a="1"/>
  <c r="AF205" i="30" s="1"/>
  <c r="X205" i="30" a="1"/>
  <c r="X205" i="30" s="1"/>
  <c r="I205" i="30" a="1"/>
  <c r="I205" i="30" s="1"/>
  <c r="AX205" i="30" a="1"/>
  <c r="AX205" i="30" s="1"/>
  <c r="AO205" i="30" a="1"/>
  <c r="AO205" i="30" s="1"/>
  <c r="BL212" i="30" a="1"/>
  <c r="BL212" i="30" s="1"/>
  <c r="BI212" i="30" a="1"/>
  <c r="BI212" i="30" s="1"/>
  <c r="BH212" i="30" a="1"/>
  <c r="BH212" i="30" s="1"/>
  <c r="BK212" i="30" a="1"/>
  <c r="BK212" i="30" s="1"/>
  <c r="BJ212" i="30" a="1"/>
  <c r="BJ212" i="30" s="1"/>
  <c r="AH212" i="30" a="1"/>
  <c r="AH212" i="30" s="1"/>
  <c r="BF212" i="30" a="1"/>
  <c r="BF212" i="30" s="1"/>
  <c r="Z212" i="30" a="1"/>
  <c r="Z212" i="30" s="1"/>
  <c r="AO212" i="30" a="1"/>
  <c r="AO212" i="30" s="1"/>
  <c r="I212" i="30" a="1"/>
  <c r="I212" i="30" s="1"/>
  <c r="AY212" i="30" a="1"/>
  <c r="AY212" i="30" s="1"/>
  <c r="S212" i="30" a="1"/>
  <c r="S212" i="30" s="1"/>
  <c r="AP212" i="30" a="1"/>
  <c r="AP212" i="30" s="1"/>
  <c r="Y212" i="30" a="1"/>
  <c r="Y212" i="30" s="1"/>
  <c r="BE212" i="30" a="1"/>
  <c r="BE212" i="30" s="1"/>
  <c r="AQ212" i="30" a="1"/>
  <c r="AQ212" i="30" s="1"/>
  <c r="K212" i="30" a="1"/>
  <c r="K212" i="30" s="1"/>
  <c r="AW212" i="30" a="1"/>
  <c r="AW212" i="30" s="1"/>
  <c r="AI212" i="30" a="1"/>
  <c r="AI212" i="30" s="1"/>
  <c r="BG212" i="30" a="1"/>
  <c r="BG212" i="30" s="1"/>
  <c r="AA212" i="30" a="1"/>
  <c r="AA212" i="30" s="1"/>
  <c r="AX212" i="30" a="1"/>
  <c r="AX212" i="30" s="1"/>
  <c r="AM212" i="30" a="1"/>
  <c r="AM212" i="30" s="1"/>
  <c r="Q212" i="30" a="1"/>
  <c r="Q212" i="30" s="1"/>
  <c r="AV212" i="30" a="1"/>
  <c r="AV212" i="30" s="1"/>
  <c r="P212" i="30" a="1"/>
  <c r="P212" i="30" s="1"/>
  <c r="AN212" i="30" a="1"/>
  <c r="AN212" i="30" s="1"/>
  <c r="H212" i="30" a="1"/>
  <c r="H212" i="30" s="1"/>
  <c r="AE212" i="30" a="1"/>
  <c r="AE212" i="30" s="1"/>
  <c r="AG212" i="30" a="1"/>
  <c r="AG212" i="30" s="1"/>
  <c r="J212" i="30" a="1"/>
  <c r="J212" i="30" s="1"/>
  <c r="X212" i="30" a="1"/>
  <c r="X212" i="30" s="1"/>
  <c r="W212" i="30" a="1"/>
  <c r="W212" i="30" s="1"/>
  <c r="BD212" i="30" a="1"/>
  <c r="BD212" i="30" s="1"/>
  <c r="BC212" i="30" a="1"/>
  <c r="BC212" i="30" s="1"/>
  <c r="O212" i="30" a="1"/>
  <c r="O212" i="30" s="1"/>
  <c r="AU212" i="30" a="1"/>
  <c r="AU212" i="30" s="1"/>
  <c r="R212" i="30" a="1"/>
  <c r="R212" i="30" s="1"/>
  <c r="AF212" i="30" a="1"/>
  <c r="AF212" i="30" s="1"/>
  <c r="AD212" i="30" a="1"/>
  <c r="AD212" i="30" s="1"/>
  <c r="AK212" i="30" a="1"/>
  <c r="AK212" i="30" s="1"/>
  <c r="BB212" i="30" a="1"/>
  <c r="BB212" i="30" s="1"/>
  <c r="V212" i="30" a="1"/>
  <c r="V212" i="30" s="1"/>
  <c r="AT212" i="30" a="1"/>
  <c r="AT212" i="30" s="1"/>
  <c r="N212" i="30" a="1"/>
  <c r="N212" i="30" s="1"/>
  <c r="AL212" i="30" a="1"/>
  <c r="AL212" i="30" s="1"/>
  <c r="AJ212" i="30" a="1"/>
  <c r="AJ212" i="30" s="1"/>
  <c r="AC212" i="30" a="1"/>
  <c r="AC212" i="30" s="1"/>
  <c r="AB212" i="30" a="1"/>
  <c r="AB212" i="30" s="1"/>
  <c r="U212" i="30" a="1"/>
  <c r="U212" i="30" s="1"/>
  <c r="T212" i="30" a="1"/>
  <c r="T212" i="30" s="1"/>
  <c r="BA212" i="30" a="1"/>
  <c r="BA212" i="30" s="1"/>
  <c r="AZ212" i="30" a="1"/>
  <c r="AZ212" i="30" s="1"/>
  <c r="L212" i="30" a="1"/>
  <c r="L212" i="30" s="1"/>
  <c r="M212" i="30" a="1"/>
  <c r="M212" i="30" s="1"/>
  <c r="AS212" i="30" a="1"/>
  <c r="AS212" i="30" s="1"/>
  <c r="AR212" i="30" a="1"/>
  <c r="AR212" i="30" s="1"/>
  <c r="BK174" i="30" a="1"/>
  <c r="BK174" i="30" s="1"/>
  <c r="BJ174" i="30" a="1"/>
  <c r="BJ174" i="30" s="1"/>
  <c r="BI174" i="30" a="1"/>
  <c r="BI174" i="30" s="1"/>
  <c r="BH174" i="30" a="1"/>
  <c r="BH174" i="30" s="1"/>
  <c r="BL174" i="30" a="1"/>
  <c r="BL174" i="30" s="1"/>
  <c r="BF174" i="30" a="1"/>
  <c r="BF174" i="30" s="1"/>
  <c r="Z174" i="30" a="1"/>
  <c r="Z174" i="30" s="1"/>
  <c r="AX174" i="30" a="1"/>
  <c r="AX174" i="30" s="1"/>
  <c r="R174" i="30" a="1"/>
  <c r="R174" i="30" s="1"/>
  <c r="J174" i="30" a="1"/>
  <c r="J174" i="30" s="1"/>
  <c r="BG174" i="30" a="1"/>
  <c r="BG174" i="30" s="1"/>
  <c r="AA174" i="30" a="1"/>
  <c r="AA174" i="30" s="1"/>
  <c r="AN174" i="30" a="1"/>
  <c r="AN174" i="30" s="1"/>
  <c r="AG174" i="30" a="1"/>
  <c r="AG174" i="30" s="1"/>
  <c r="H174" i="30" a="1"/>
  <c r="H174" i="30" s="1"/>
  <c r="AY174" i="30" a="1"/>
  <c r="AY174" i="30" s="1"/>
  <c r="S174" i="30" a="1"/>
  <c r="S174" i="30" s="1"/>
  <c r="AP174" i="30" a="1"/>
  <c r="AP174" i="30" s="1"/>
  <c r="BE174" i="30" a="1"/>
  <c r="BE174" i="30" s="1"/>
  <c r="Y174" i="30" a="1"/>
  <c r="Y174" i="30" s="1"/>
  <c r="AF174" i="30" a="1"/>
  <c r="AF174" i="30" s="1"/>
  <c r="AQ174" i="30" a="1"/>
  <c r="AQ174" i="30" s="1"/>
  <c r="K174" i="30" a="1"/>
  <c r="K174" i="30" s="1"/>
  <c r="AI174" i="30" a="1"/>
  <c r="AI174" i="30" s="1"/>
  <c r="BC174" i="30" a="1"/>
  <c r="BC174" i="30" s="1"/>
  <c r="W174" i="30" a="1"/>
  <c r="W174" i="30" s="1"/>
  <c r="AW174" i="30" a="1"/>
  <c r="AW174" i="30" s="1"/>
  <c r="I174" i="30" a="1"/>
  <c r="I174" i="30" s="1"/>
  <c r="X174" i="30" a="1"/>
  <c r="X174" i="30" s="1"/>
  <c r="AO174" i="30" a="1"/>
  <c r="AO174" i="30" s="1"/>
  <c r="AH174" i="30" a="1"/>
  <c r="AH174" i="30" s="1"/>
  <c r="BD174" i="30" a="1"/>
  <c r="BD174" i="30" s="1"/>
  <c r="P174" i="30" a="1"/>
  <c r="P174" i="30" s="1"/>
  <c r="AM174" i="30" a="1"/>
  <c r="AM174" i="30" s="1"/>
  <c r="AV174" i="30" a="1"/>
  <c r="AV174" i="30" s="1"/>
  <c r="O174" i="30" a="1"/>
  <c r="O174" i="30" s="1"/>
  <c r="BB174" i="30" a="1"/>
  <c r="BB174" i="30" s="1"/>
  <c r="V174" i="30" a="1"/>
  <c r="V174" i="30" s="1"/>
  <c r="AU174" i="30" a="1"/>
  <c r="AU174" i="30" s="1"/>
  <c r="AT174" i="30" a="1"/>
  <c r="AT174" i="30" s="1"/>
  <c r="N174" i="30" a="1"/>
  <c r="N174" i="30" s="1"/>
  <c r="Q174" i="30" a="1"/>
  <c r="Q174" i="30" s="1"/>
  <c r="AE174" i="30" a="1"/>
  <c r="AE174" i="30" s="1"/>
  <c r="AL174" i="30" a="1"/>
  <c r="AL174" i="30" s="1"/>
  <c r="AK174" i="30" a="1"/>
  <c r="AK174" i="30" s="1"/>
  <c r="AB174" i="30" a="1"/>
  <c r="AB174" i="30" s="1"/>
  <c r="AZ174" i="30" a="1"/>
  <c r="AZ174" i="30" s="1"/>
  <c r="AC174" i="30" a="1"/>
  <c r="AC174" i="30" s="1"/>
  <c r="T174" i="30" a="1"/>
  <c r="T174" i="30" s="1"/>
  <c r="L174" i="30" a="1"/>
  <c r="L174" i="30" s="1"/>
  <c r="U174" i="30" a="1"/>
  <c r="U174" i="30" s="1"/>
  <c r="AJ174" i="30" a="1"/>
  <c r="AJ174" i="30" s="1"/>
  <c r="BA174" i="30" a="1"/>
  <c r="BA174" i="30" s="1"/>
  <c r="AR174" i="30" a="1"/>
  <c r="AR174" i="30" s="1"/>
  <c r="AS174" i="30" a="1"/>
  <c r="AS174" i="30" s="1"/>
  <c r="AD174" i="30" a="1"/>
  <c r="AD174" i="30" s="1"/>
  <c r="M174" i="30" a="1"/>
  <c r="M174" i="30" s="1"/>
  <c r="BI171" i="30" a="1"/>
  <c r="BI171" i="30" s="1"/>
  <c r="BH171" i="30" a="1"/>
  <c r="BH171" i="30" s="1"/>
  <c r="BK171" i="30" a="1"/>
  <c r="BK171" i="30" s="1"/>
  <c r="BL171" i="30" a="1"/>
  <c r="BL171" i="30" s="1"/>
  <c r="BJ171" i="30" a="1"/>
  <c r="BJ171" i="30" s="1"/>
  <c r="BB171" i="30" a="1"/>
  <c r="BB171" i="30" s="1"/>
  <c r="V171" i="30" a="1"/>
  <c r="V171" i="30" s="1"/>
  <c r="AT171" i="30" a="1"/>
  <c r="AT171" i="30" s="1"/>
  <c r="N171" i="30" a="1"/>
  <c r="N171" i="30" s="1"/>
  <c r="AL171" i="30" a="1"/>
  <c r="AL171" i="30" s="1"/>
  <c r="AD171" i="30" a="1"/>
  <c r="AD171" i="30" s="1"/>
  <c r="BC171" i="30" a="1"/>
  <c r="BC171" i="30" s="1"/>
  <c r="W171" i="30" a="1"/>
  <c r="W171" i="30" s="1"/>
  <c r="AC171" i="30" a="1"/>
  <c r="AC171" i="30" s="1"/>
  <c r="AJ171" i="30" a="1"/>
  <c r="AJ171" i="30" s="1"/>
  <c r="AU171" i="30" a="1"/>
  <c r="AU171" i="30" s="1"/>
  <c r="O171" i="30" a="1"/>
  <c r="O171" i="30" s="1"/>
  <c r="BA171" i="30" a="1"/>
  <c r="BA171" i="30" s="1"/>
  <c r="U171" i="30" a="1"/>
  <c r="U171" i="30" s="1"/>
  <c r="AB171" i="30" a="1"/>
  <c r="AB171" i="30" s="1"/>
  <c r="AM171" i="30" a="1"/>
  <c r="AM171" i="30" s="1"/>
  <c r="AE171" i="30" a="1"/>
  <c r="AE171" i="30" s="1"/>
  <c r="T171" i="30" a="1"/>
  <c r="T171" i="30" s="1"/>
  <c r="AY171" i="30" a="1"/>
  <c r="AY171" i="30" s="1"/>
  <c r="S171" i="30" a="1"/>
  <c r="S171" i="30" s="1"/>
  <c r="AK171" i="30" a="1"/>
  <c r="AK171" i="30" s="1"/>
  <c r="AZ171" i="30" a="1"/>
  <c r="AZ171" i="30" s="1"/>
  <c r="L171" i="30" a="1"/>
  <c r="L171" i="30" s="1"/>
  <c r="AI171" i="30" a="1"/>
  <c r="AI171" i="30" s="1"/>
  <c r="AR171" i="30" a="1"/>
  <c r="AR171" i="30" s="1"/>
  <c r="AQ171" i="30" a="1"/>
  <c r="AQ171" i="30" s="1"/>
  <c r="AS171" i="30" a="1"/>
  <c r="AS171" i="30" s="1"/>
  <c r="AX171" i="30" a="1"/>
  <c r="AX171" i="30" s="1"/>
  <c r="R171" i="30" a="1"/>
  <c r="R171" i="30" s="1"/>
  <c r="AA171" i="30" a="1"/>
  <c r="AA171" i="30" s="1"/>
  <c r="AP171" i="30" a="1"/>
  <c r="AP171" i="30" s="1"/>
  <c r="J171" i="30" a="1"/>
  <c r="J171" i="30" s="1"/>
  <c r="BG171" i="30" a="1"/>
  <c r="BG171" i="30" s="1"/>
  <c r="AH171" i="30" a="1"/>
  <c r="AH171" i="30" s="1"/>
  <c r="M171" i="30" a="1"/>
  <c r="M171" i="30" s="1"/>
  <c r="K171" i="30" a="1"/>
  <c r="K171" i="30" s="1"/>
  <c r="BD171" i="30" a="1"/>
  <c r="BD171" i="30" s="1"/>
  <c r="AG171" i="30" a="1"/>
  <c r="AG171" i="30" s="1"/>
  <c r="X171" i="30" a="1"/>
  <c r="X171" i="30" s="1"/>
  <c r="AO171" i="30" a="1"/>
  <c r="AO171" i="30" s="1"/>
  <c r="BF171" i="30" a="1"/>
  <c r="BF171" i="30" s="1"/>
  <c r="P171" i="30" a="1"/>
  <c r="P171" i="30" s="1"/>
  <c r="AF171" i="30" a="1"/>
  <c r="AF171" i="30" s="1"/>
  <c r="BE171" i="30" a="1"/>
  <c r="BE171" i="30" s="1"/>
  <c r="Y171" i="30" a="1"/>
  <c r="Y171" i="30" s="1"/>
  <c r="AV171" i="30" a="1"/>
  <c r="AV171" i="30" s="1"/>
  <c r="Q171" i="30" a="1"/>
  <c r="Q171" i="30" s="1"/>
  <c r="H171" i="30" a="1"/>
  <c r="H171" i="30" s="1"/>
  <c r="AW171" i="30" a="1"/>
  <c r="AW171" i="30" s="1"/>
  <c r="AN171" i="30" a="1"/>
  <c r="AN171" i="30" s="1"/>
  <c r="I171" i="30" a="1"/>
  <c r="I171" i="30" s="1"/>
  <c r="Z171" i="30" a="1"/>
  <c r="Z171" i="30" s="1"/>
  <c r="BL208" i="30" a="1"/>
  <c r="BL208" i="30" s="1"/>
  <c r="BJ208" i="30" a="1"/>
  <c r="BJ208" i="30" s="1"/>
  <c r="BK208" i="30" a="1"/>
  <c r="BK208" i="30" s="1"/>
  <c r="BI208" i="30" a="1"/>
  <c r="BI208" i="30" s="1"/>
  <c r="BH208" i="30" a="1"/>
  <c r="BH208" i="30" s="1"/>
  <c r="AX208" i="30" a="1"/>
  <c r="AX208" i="30" s="1"/>
  <c r="R208" i="30" a="1"/>
  <c r="R208" i="30" s="1"/>
  <c r="AP208" i="30" a="1"/>
  <c r="AP208" i="30" s="1"/>
  <c r="J208" i="30" a="1"/>
  <c r="J208" i="30" s="1"/>
  <c r="AI208" i="30" a="1"/>
  <c r="AI208" i="30" s="1"/>
  <c r="AH208" i="30" a="1"/>
  <c r="AH208" i="30" s="1"/>
  <c r="AG208" i="30" a="1"/>
  <c r="AG208" i="30" s="1"/>
  <c r="BG208" i="30" a="1"/>
  <c r="BG208" i="30" s="1"/>
  <c r="AA208" i="30" a="1"/>
  <c r="AA208" i="30" s="1"/>
  <c r="Z208" i="30" a="1"/>
  <c r="Z208" i="30" s="1"/>
  <c r="AY208" i="30" a="1"/>
  <c r="AY208" i="30" s="1"/>
  <c r="S208" i="30" a="1"/>
  <c r="S208" i="30" s="1"/>
  <c r="AQ208" i="30" a="1"/>
  <c r="AQ208" i="30" s="1"/>
  <c r="K208" i="30" a="1"/>
  <c r="K208" i="30" s="1"/>
  <c r="BF208" i="30" a="1"/>
  <c r="BF208" i="30" s="1"/>
  <c r="W208" i="30" a="1"/>
  <c r="W208" i="30" s="1"/>
  <c r="Y208" i="30" a="1"/>
  <c r="Y208" i="30" s="1"/>
  <c r="AF208" i="30" a="1"/>
  <c r="AF208" i="30" s="1"/>
  <c r="BC208" i="30" a="1"/>
  <c r="BC208" i="30" s="1"/>
  <c r="BE208" i="30" a="1"/>
  <c r="BE208" i="30" s="1"/>
  <c r="O208" i="30" a="1"/>
  <c r="O208" i="30" s="1"/>
  <c r="Q208" i="30" a="1"/>
  <c r="Q208" i="30" s="1"/>
  <c r="BD208" i="30" a="1"/>
  <c r="BD208" i="30" s="1"/>
  <c r="X208" i="30" a="1"/>
  <c r="X208" i="30" s="1"/>
  <c r="AU208" i="30" a="1"/>
  <c r="AU208" i="30" s="1"/>
  <c r="AW208" i="30" a="1"/>
  <c r="AW208" i="30" s="1"/>
  <c r="AO208" i="30" a="1"/>
  <c r="AO208" i="30" s="1"/>
  <c r="P208" i="30" a="1"/>
  <c r="P208" i="30" s="1"/>
  <c r="I208" i="30" a="1"/>
  <c r="I208" i="30" s="1"/>
  <c r="AV208" i="30" a="1"/>
  <c r="AV208" i="30" s="1"/>
  <c r="H208" i="30" a="1"/>
  <c r="H208" i="30" s="1"/>
  <c r="AN208" i="30" a="1"/>
  <c r="AN208" i="30" s="1"/>
  <c r="AM208" i="30" a="1"/>
  <c r="AM208" i="30" s="1"/>
  <c r="AE208" i="30" a="1"/>
  <c r="AE208" i="30" s="1"/>
  <c r="AT208" i="30" a="1"/>
  <c r="AT208" i="30" s="1"/>
  <c r="N208" i="30" a="1"/>
  <c r="N208" i="30" s="1"/>
  <c r="BA208" i="30" a="1"/>
  <c r="BA208" i="30" s="1"/>
  <c r="AL208" i="30" a="1"/>
  <c r="AL208" i="30" s="1"/>
  <c r="U208" i="30" a="1"/>
  <c r="U208" i="30" s="1"/>
  <c r="AD208" i="30" a="1"/>
  <c r="AD208" i="30" s="1"/>
  <c r="AC208" i="30" a="1"/>
  <c r="AC208" i="30" s="1"/>
  <c r="AZ208" i="30" a="1"/>
  <c r="AZ208" i="30" s="1"/>
  <c r="T208" i="30" a="1"/>
  <c r="T208" i="30" s="1"/>
  <c r="L208" i="30" a="1"/>
  <c r="L208" i="30" s="1"/>
  <c r="V208" i="30" a="1"/>
  <c r="V208" i="30" s="1"/>
  <c r="M208" i="30" a="1"/>
  <c r="M208" i="30" s="1"/>
  <c r="AR208" i="30" a="1"/>
  <c r="AR208" i="30" s="1"/>
  <c r="AS208" i="30" a="1"/>
  <c r="AS208" i="30" s="1"/>
  <c r="AJ208" i="30" a="1"/>
  <c r="AJ208" i="30" s="1"/>
  <c r="BB208" i="30" a="1"/>
  <c r="BB208" i="30" s="1"/>
  <c r="AK208" i="30" a="1"/>
  <c r="AK208" i="30" s="1"/>
  <c r="AB208" i="30" a="1"/>
  <c r="AB208" i="30" s="1"/>
  <c r="BL197" i="30" a="1"/>
  <c r="BL197" i="30" s="1"/>
  <c r="BH197" i="30" a="1"/>
  <c r="BH197" i="30" s="1"/>
  <c r="BJ197" i="30" a="1"/>
  <c r="BJ197" i="30" s="1"/>
  <c r="BK197" i="30" a="1"/>
  <c r="BK197" i="30" s="1"/>
  <c r="BI197" i="30" a="1"/>
  <c r="BI197" i="30" s="1"/>
  <c r="AT197" i="30" a="1"/>
  <c r="AT197" i="30" s="1"/>
  <c r="N197" i="30" a="1"/>
  <c r="N197" i="30" s="1"/>
  <c r="AL197" i="30" a="1"/>
  <c r="AL197" i="30" s="1"/>
  <c r="AE197" i="30" a="1"/>
  <c r="AE197" i="30" s="1"/>
  <c r="BB197" i="30" a="1"/>
  <c r="BB197" i="30" s="1"/>
  <c r="AC197" i="30" a="1"/>
  <c r="AC197" i="30" s="1"/>
  <c r="BC197" i="30" a="1"/>
  <c r="BC197" i="30" s="1"/>
  <c r="W197" i="30" a="1"/>
  <c r="W197" i="30" s="1"/>
  <c r="AU197" i="30" a="1"/>
  <c r="AU197" i="30" s="1"/>
  <c r="O197" i="30" a="1"/>
  <c r="O197" i="30" s="1"/>
  <c r="AM197" i="30" a="1"/>
  <c r="AM197" i="30" s="1"/>
  <c r="BA197" i="30" a="1"/>
  <c r="BA197" i="30" s="1"/>
  <c r="M197" i="30" a="1"/>
  <c r="M197" i="30" s="1"/>
  <c r="AB197" i="30" a="1"/>
  <c r="AB197" i="30" s="1"/>
  <c r="AS197" i="30" a="1"/>
  <c r="AS197" i="30" s="1"/>
  <c r="AQ197" i="30" a="1"/>
  <c r="AQ197" i="30" s="1"/>
  <c r="AZ197" i="30" a="1"/>
  <c r="AZ197" i="30" s="1"/>
  <c r="T197" i="30" a="1"/>
  <c r="T197" i="30" s="1"/>
  <c r="K197" i="30" a="1"/>
  <c r="K197" i="30" s="1"/>
  <c r="AK197" i="30" a="1"/>
  <c r="AK197" i="30" s="1"/>
  <c r="V197" i="30" a="1"/>
  <c r="V197" i="30" s="1"/>
  <c r="U197" i="30" a="1"/>
  <c r="U197" i="30" s="1"/>
  <c r="AJ197" i="30" a="1"/>
  <c r="AJ197" i="30" s="1"/>
  <c r="AD197" i="30" a="1"/>
  <c r="AD197" i="30" s="1"/>
  <c r="AI197" i="30" a="1"/>
  <c r="AI197" i="30" s="1"/>
  <c r="AA197" i="30" a="1"/>
  <c r="AA197" i="30" s="1"/>
  <c r="L197" i="30" a="1"/>
  <c r="L197" i="30" s="1"/>
  <c r="BG197" i="30" a="1"/>
  <c r="BG197" i="30" s="1"/>
  <c r="AR197" i="30" a="1"/>
  <c r="AR197" i="30" s="1"/>
  <c r="AY197" i="30" a="1"/>
  <c r="AY197" i="30" s="1"/>
  <c r="AP197" i="30" a="1"/>
  <c r="AP197" i="30" s="1"/>
  <c r="J197" i="30" a="1"/>
  <c r="J197" i="30" s="1"/>
  <c r="AW197" i="30" a="1"/>
  <c r="AW197" i="30" s="1"/>
  <c r="AH197" i="30" a="1"/>
  <c r="AH197" i="30" s="1"/>
  <c r="Q197" i="30" a="1"/>
  <c r="Q197" i="30" s="1"/>
  <c r="S197" i="30" a="1"/>
  <c r="S197" i="30" s="1"/>
  <c r="BF197" i="30" a="1"/>
  <c r="BF197" i="30" s="1"/>
  <c r="Z197" i="30" a="1"/>
  <c r="Z197" i="30" s="1"/>
  <c r="AX197" i="30" a="1"/>
  <c r="AX197" i="30" s="1"/>
  <c r="AV197" i="30" a="1"/>
  <c r="AV197" i="30" s="1"/>
  <c r="I197" i="30" a="1"/>
  <c r="I197" i="30" s="1"/>
  <c r="P197" i="30" a="1"/>
  <c r="P197" i="30" s="1"/>
  <c r="AO197" i="30" a="1"/>
  <c r="AO197" i="30" s="1"/>
  <c r="H197" i="30" a="1"/>
  <c r="H197" i="30" s="1"/>
  <c r="AN197" i="30" a="1"/>
  <c r="AN197" i="30" s="1"/>
  <c r="BD197" i="30" a="1"/>
  <c r="BD197" i="30" s="1"/>
  <c r="AG197" i="30" a="1"/>
  <c r="AG197" i="30" s="1"/>
  <c r="AF197" i="30" a="1"/>
  <c r="AF197" i="30" s="1"/>
  <c r="X197" i="30" a="1"/>
  <c r="X197" i="30" s="1"/>
  <c r="R197" i="30" a="1"/>
  <c r="R197" i="30" s="1"/>
  <c r="Y197" i="30" a="1"/>
  <c r="Y197" i="30" s="1"/>
  <c r="BE197" i="30" a="1"/>
  <c r="BE197" i="30" s="1"/>
  <c r="BK216" i="30" a="1"/>
  <c r="BK216" i="30" s="1"/>
  <c r="BJ216" i="30" a="1"/>
  <c r="BJ216" i="30" s="1"/>
  <c r="BL216" i="30" a="1"/>
  <c r="BL216" i="30" s="1"/>
  <c r="BI216" i="30" a="1"/>
  <c r="BI216" i="30" s="1"/>
  <c r="BH216" i="30" a="1"/>
  <c r="BH216" i="30" s="1"/>
  <c r="AX216" i="30" a="1"/>
  <c r="AX216" i="30" s="1"/>
  <c r="R216" i="30" a="1"/>
  <c r="R216" i="30" s="1"/>
  <c r="AP216" i="30" a="1"/>
  <c r="AP216" i="30" s="1"/>
  <c r="J216" i="30" a="1"/>
  <c r="J216" i="30" s="1"/>
  <c r="BE216" i="30" a="1"/>
  <c r="BE216" i="30" s="1"/>
  <c r="Y216" i="30" a="1"/>
  <c r="Y216" i="30" s="1"/>
  <c r="AO216" i="30" a="1"/>
  <c r="AO216" i="30" s="1"/>
  <c r="AI216" i="30" a="1"/>
  <c r="AI216" i="30" s="1"/>
  <c r="AG216" i="30" a="1"/>
  <c r="AG216" i="30" s="1"/>
  <c r="BG216" i="30" a="1"/>
  <c r="BG216" i="30" s="1"/>
  <c r="AA216" i="30" a="1"/>
  <c r="AA216" i="30" s="1"/>
  <c r="AH216" i="30" a="1"/>
  <c r="AH216" i="30" s="1"/>
  <c r="AY216" i="30" a="1"/>
  <c r="AY216" i="30" s="1"/>
  <c r="S216" i="30" a="1"/>
  <c r="S216" i="30" s="1"/>
  <c r="AW216" i="30" a="1"/>
  <c r="AW216" i="30" s="1"/>
  <c r="AQ216" i="30" a="1"/>
  <c r="AQ216" i="30" s="1"/>
  <c r="K216" i="30" a="1"/>
  <c r="K216" i="30" s="1"/>
  <c r="BC216" i="30" a="1"/>
  <c r="BC216" i="30" s="1"/>
  <c r="W216" i="30" a="1"/>
  <c r="W216" i="30" s="1"/>
  <c r="I216" i="30" a="1"/>
  <c r="I216" i="30" s="1"/>
  <c r="AF216" i="30" a="1"/>
  <c r="AF216" i="30" s="1"/>
  <c r="AU216" i="30" a="1"/>
  <c r="AU216" i="30" s="1"/>
  <c r="BD216" i="30" a="1"/>
  <c r="BD216" i="30" s="1"/>
  <c r="X216" i="30" a="1"/>
  <c r="X216" i="30" s="1"/>
  <c r="O216" i="30" a="1"/>
  <c r="O216" i="30" s="1"/>
  <c r="Z216" i="30" a="1"/>
  <c r="Z216" i="30" s="1"/>
  <c r="BF216" i="30" a="1"/>
  <c r="BF216" i="30" s="1"/>
  <c r="Q216" i="30" a="1"/>
  <c r="Q216" i="30" s="1"/>
  <c r="AE216" i="30" a="1"/>
  <c r="AE216" i="30" s="1"/>
  <c r="P216" i="30" a="1"/>
  <c r="P216" i="30" s="1"/>
  <c r="AV216" i="30" a="1"/>
  <c r="AV216" i="30" s="1"/>
  <c r="H216" i="30" a="1"/>
  <c r="H216" i="30" s="1"/>
  <c r="BB216" i="30" a="1"/>
  <c r="BB216" i="30" s="1"/>
  <c r="AN216" i="30" a="1"/>
  <c r="AN216" i="30" s="1"/>
  <c r="AM216" i="30" a="1"/>
  <c r="AM216" i="30" s="1"/>
  <c r="AT216" i="30" a="1"/>
  <c r="AT216" i="30" s="1"/>
  <c r="N216" i="30" a="1"/>
  <c r="N216" i="30" s="1"/>
  <c r="BA216" i="30" a="1"/>
  <c r="BA216" i="30" s="1"/>
  <c r="U216" i="30" a="1"/>
  <c r="U216" i="30" s="1"/>
  <c r="AL216" i="30" a="1"/>
  <c r="AL216" i="30" s="1"/>
  <c r="AD216" i="30" a="1"/>
  <c r="AD216" i="30" s="1"/>
  <c r="AS216" i="30" a="1"/>
  <c r="AS216" i="30" s="1"/>
  <c r="M216" i="30" a="1"/>
  <c r="M216" i="30" s="1"/>
  <c r="AZ216" i="30" a="1"/>
  <c r="AZ216" i="30" s="1"/>
  <c r="T216" i="30" a="1"/>
  <c r="T216" i="30" s="1"/>
  <c r="V216" i="30" a="1"/>
  <c r="V216" i="30" s="1"/>
  <c r="L216" i="30" a="1"/>
  <c r="L216" i="30" s="1"/>
  <c r="AK216" i="30" a="1"/>
  <c r="AK216" i="30" s="1"/>
  <c r="AR216" i="30" a="1"/>
  <c r="AR216" i="30" s="1"/>
  <c r="AC216" i="30" a="1"/>
  <c r="AC216" i="30" s="1"/>
  <c r="AJ216" i="30" a="1"/>
  <c r="AJ216" i="30" s="1"/>
  <c r="AB216" i="30" a="1"/>
  <c r="AB216" i="30" s="1"/>
  <c r="BI175" i="30" a="1"/>
  <c r="BI175" i="30" s="1"/>
  <c r="BL175" i="30" a="1"/>
  <c r="BL175" i="30" s="1"/>
  <c r="BJ175" i="30" a="1"/>
  <c r="BJ175" i="30" s="1"/>
  <c r="BH175" i="30" a="1"/>
  <c r="BH175" i="30" s="1"/>
  <c r="BK175" i="30" a="1"/>
  <c r="BK175" i="30" s="1"/>
  <c r="AL175" i="30" a="1"/>
  <c r="AL175" i="30" s="1"/>
  <c r="AD175" i="30" a="1"/>
  <c r="AD175" i="30" s="1"/>
  <c r="AT175" i="30" a="1"/>
  <c r="AT175" i="30" s="1"/>
  <c r="BB175" i="30" a="1"/>
  <c r="BB175" i="30" s="1"/>
  <c r="AM175" i="30" a="1"/>
  <c r="AM175" i="30" s="1"/>
  <c r="T175" i="30" a="1"/>
  <c r="T175" i="30" s="1"/>
  <c r="AS175" i="30" a="1"/>
  <c r="AS175" i="30" s="1"/>
  <c r="M175" i="30" a="1"/>
  <c r="M175" i="30" s="1"/>
  <c r="AZ175" i="30" a="1"/>
  <c r="AZ175" i="30" s="1"/>
  <c r="AE175" i="30" a="1"/>
  <c r="AE175" i="30" s="1"/>
  <c r="AK175" i="30" a="1"/>
  <c r="AK175" i="30" s="1"/>
  <c r="AR175" i="30" a="1"/>
  <c r="AR175" i="30" s="1"/>
  <c r="L175" i="30" a="1"/>
  <c r="L175" i="30" s="1"/>
  <c r="BC175" i="30" a="1"/>
  <c r="BC175" i="30" s="1"/>
  <c r="W175" i="30" a="1"/>
  <c r="W175" i="30" s="1"/>
  <c r="AU175" i="30" a="1"/>
  <c r="AU175" i="30" s="1"/>
  <c r="O175" i="30" a="1"/>
  <c r="O175" i="30" s="1"/>
  <c r="N175" i="30" a="1"/>
  <c r="N175" i="30" s="1"/>
  <c r="AB175" i="30" a="1"/>
  <c r="AB175" i="30" s="1"/>
  <c r="AI175" i="30" a="1"/>
  <c r="AI175" i="30" s="1"/>
  <c r="AC175" i="30" a="1"/>
  <c r="AC175" i="30" s="1"/>
  <c r="S175" i="30" a="1"/>
  <c r="S175" i="30" s="1"/>
  <c r="AY175" i="30" a="1"/>
  <c r="AY175" i="30" s="1"/>
  <c r="V175" i="30" a="1"/>
  <c r="V175" i="30" s="1"/>
  <c r="AJ175" i="30" a="1"/>
  <c r="AJ175" i="30" s="1"/>
  <c r="AQ175" i="30" a="1"/>
  <c r="AQ175" i="30" s="1"/>
  <c r="K175" i="30" a="1"/>
  <c r="K175" i="30" s="1"/>
  <c r="BA175" i="30" a="1"/>
  <c r="BA175" i="30" s="1"/>
  <c r="BG175" i="30" a="1"/>
  <c r="BG175" i="30" s="1"/>
  <c r="AH175" i="30" a="1"/>
  <c r="AH175" i="30" s="1"/>
  <c r="BF175" i="30" a="1"/>
  <c r="BF175" i="30" s="1"/>
  <c r="Z175" i="30" a="1"/>
  <c r="Z175" i="30" s="1"/>
  <c r="U175" i="30" a="1"/>
  <c r="U175" i="30" s="1"/>
  <c r="AA175" i="30" a="1"/>
  <c r="AA175" i="30" s="1"/>
  <c r="AX175" i="30" a="1"/>
  <c r="AX175" i="30" s="1"/>
  <c r="R175" i="30" a="1"/>
  <c r="R175" i="30" s="1"/>
  <c r="AN175" i="30" a="1"/>
  <c r="AN175" i="30" s="1"/>
  <c r="BE175" i="30" a="1"/>
  <c r="BE175" i="30" s="1"/>
  <c r="J175" i="30" a="1"/>
  <c r="J175" i="30" s="1"/>
  <c r="AW175" i="30" a="1"/>
  <c r="AW175" i="30" s="1"/>
  <c r="Q175" i="30" a="1"/>
  <c r="Q175" i="30" s="1"/>
  <c r="H175" i="30" a="1"/>
  <c r="H175" i="30" s="1"/>
  <c r="Y175" i="30" a="1"/>
  <c r="Y175" i="30" s="1"/>
  <c r="AV175" i="30" a="1"/>
  <c r="AV175" i="30" s="1"/>
  <c r="AO175" i="30" a="1"/>
  <c r="AO175" i="30" s="1"/>
  <c r="I175" i="30" a="1"/>
  <c r="I175" i="30" s="1"/>
  <c r="AF175" i="30" a="1"/>
  <c r="AF175" i="30" s="1"/>
  <c r="AP175" i="30" a="1"/>
  <c r="AP175" i="30" s="1"/>
  <c r="AG175" i="30" a="1"/>
  <c r="AG175" i="30" s="1"/>
  <c r="X175" i="30" a="1"/>
  <c r="X175" i="30" s="1"/>
  <c r="BD175" i="30" a="1"/>
  <c r="BD175" i="30" s="1"/>
  <c r="P175" i="30" a="1"/>
  <c r="P175" i="30" s="1"/>
  <c r="BL173" i="30" a="1"/>
  <c r="BL173" i="30" s="1"/>
  <c r="BJ173" i="30" a="1"/>
  <c r="BJ173" i="30" s="1"/>
  <c r="BI173" i="30" a="1"/>
  <c r="BI173" i="30" s="1"/>
  <c r="BH173" i="30" a="1"/>
  <c r="BH173" i="30" s="1"/>
  <c r="BK173" i="30" a="1"/>
  <c r="BK173" i="30" s="1"/>
  <c r="AT173" i="30" a="1"/>
  <c r="AT173" i="30" s="1"/>
  <c r="N173" i="30" a="1"/>
  <c r="N173" i="30" s="1"/>
  <c r="AL173" i="30" a="1"/>
  <c r="AL173" i="30" s="1"/>
  <c r="V173" i="30" a="1"/>
  <c r="V173" i="30" s="1"/>
  <c r="AU173" i="30" a="1"/>
  <c r="AU173" i="30" s="1"/>
  <c r="O173" i="30" a="1"/>
  <c r="O173" i="30" s="1"/>
  <c r="AB173" i="30" a="1"/>
  <c r="AB173" i="30" s="1"/>
  <c r="BA173" i="30" a="1"/>
  <c r="BA173" i="30" s="1"/>
  <c r="U173" i="30" a="1"/>
  <c r="U173" i="30" s="1"/>
  <c r="BB173" i="30" a="1"/>
  <c r="BB173" i="30" s="1"/>
  <c r="AM173" i="30" a="1"/>
  <c r="AM173" i="30" s="1"/>
  <c r="AS173" i="30" a="1"/>
  <c r="AS173" i="30" s="1"/>
  <c r="M173" i="30" a="1"/>
  <c r="M173" i="30" s="1"/>
  <c r="AZ173" i="30" a="1"/>
  <c r="AZ173" i="30" s="1"/>
  <c r="T173" i="30" a="1"/>
  <c r="T173" i="30" s="1"/>
  <c r="AE173" i="30" a="1"/>
  <c r="AE173" i="30" s="1"/>
  <c r="AD173" i="30" a="1"/>
  <c r="AD173" i="30" s="1"/>
  <c r="BC173" i="30" a="1"/>
  <c r="BC173" i="30" s="1"/>
  <c r="W173" i="30" a="1"/>
  <c r="W173" i="30" s="1"/>
  <c r="AR173" i="30" a="1"/>
  <c r="AR173" i="30" s="1"/>
  <c r="AQ173" i="30" a="1"/>
  <c r="AQ173" i="30" s="1"/>
  <c r="K173" i="30" a="1"/>
  <c r="K173" i="30" s="1"/>
  <c r="AJ173" i="30" a="1"/>
  <c r="AJ173" i="30" s="1"/>
  <c r="BG173" i="30" a="1"/>
  <c r="BG173" i="30" s="1"/>
  <c r="AA173" i="30" a="1"/>
  <c r="AA173" i="30" s="1"/>
  <c r="L173" i="30" a="1"/>
  <c r="L173" i="30" s="1"/>
  <c r="S173" i="30" a="1"/>
  <c r="S173" i="30" s="1"/>
  <c r="AP173" i="30" a="1"/>
  <c r="AP173" i="30" s="1"/>
  <c r="J173" i="30" a="1"/>
  <c r="J173" i="30" s="1"/>
  <c r="AK173" i="30" a="1"/>
  <c r="AK173" i="30" s="1"/>
  <c r="AY173" i="30" a="1"/>
  <c r="AY173" i="30" s="1"/>
  <c r="AH173" i="30" a="1"/>
  <c r="AH173" i="30" s="1"/>
  <c r="AC173" i="30" a="1"/>
  <c r="AC173" i="30" s="1"/>
  <c r="BF173" i="30" a="1"/>
  <c r="BF173" i="30" s="1"/>
  <c r="Z173" i="30" a="1"/>
  <c r="Z173" i="30" s="1"/>
  <c r="AI173" i="30" a="1"/>
  <c r="AI173" i="30" s="1"/>
  <c r="R173" i="30" a="1"/>
  <c r="R173" i="30" s="1"/>
  <c r="Y173" i="30" a="1"/>
  <c r="Y173" i="30" s="1"/>
  <c r="P173" i="30" a="1"/>
  <c r="P173" i="30" s="1"/>
  <c r="AF173" i="30" a="1"/>
  <c r="AF173" i="30" s="1"/>
  <c r="BE173" i="30" a="1"/>
  <c r="BE173" i="30" s="1"/>
  <c r="AV173" i="30" a="1"/>
  <c r="AV173" i="30" s="1"/>
  <c r="X173" i="30" a="1"/>
  <c r="X173" i="30" s="1"/>
  <c r="AW173" i="30" a="1"/>
  <c r="AW173" i="30" s="1"/>
  <c r="AN173" i="30" a="1"/>
  <c r="AN173" i="30" s="1"/>
  <c r="AX173" i="30" a="1"/>
  <c r="AX173" i="30" s="1"/>
  <c r="Q173" i="30" a="1"/>
  <c r="Q173" i="30" s="1"/>
  <c r="H173" i="30" a="1"/>
  <c r="H173" i="30" s="1"/>
  <c r="I173" i="30" a="1"/>
  <c r="I173" i="30" s="1"/>
  <c r="AG173" i="30" a="1"/>
  <c r="AG173" i="30" s="1"/>
  <c r="AO173" i="30" a="1"/>
  <c r="AO173" i="30" s="1"/>
  <c r="BD173" i="30" a="1"/>
  <c r="BD173" i="30" s="1"/>
  <c r="BB45" i="30"/>
  <c r="BB169" i="30" s="1"/>
  <c r="AP45" i="30"/>
  <c r="AP169" i="30" s="1"/>
  <c r="M45" i="30"/>
  <c r="M169" i="30" s="1"/>
  <c r="Q45" i="30"/>
  <c r="Q169" i="30" s="1"/>
  <c r="P45" i="30"/>
  <c r="P169" i="30" s="1"/>
  <c r="L45" i="30"/>
  <c r="L169" i="30" s="1"/>
  <c r="AQ45" i="30"/>
  <c r="AQ169" i="30" s="1"/>
  <c r="S45" i="30"/>
  <c r="S169" i="30" s="1"/>
  <c r="O45" i="30"/>
  <c r="O169" i="30" s="1"/>
  <c r="Z45" i="30"/>
  <c r="Z169" i="30" s="1"/>
  <c r="V45" i="30"/>
  <c r="V169" i="30" s="1"/>
  <c r="W45" i="30"/>
  <c r="W169" i="30" s="1"/>
  <c r="AE45" i="30"/>
  <c r="AE169" i="30" s="1"/>
  <c r="AX45" i="30"/>
  <c r="AX169" i="30" s="1"/>
  <c r="AU45" i="30"/>
  <c r="AU169" i="30" s="1"/>
  <c r="R45" i="30"/>
  <c r="R169" i="30" s="1"/>
  <c r="N45" i="30"/>
  <c r="N169" i="30" s="1"/>
  <c r="AD45" i="30"/>
  <c r="AD169" i="30" s="1"/>
  <c r="AT45" i="30"/>
  <c r="AT169" i="30" s="1"/>
  <c r="AI45" i="30"/>
  <c r="AI169" i="30" s="1"/>
  <c r="AH45" i="30"/>
  <c r="AH169" i="30" s="1"/>
  <c r="AM45" i="30"/>
  <c r="AM169" i="30" s="1"/>
  <c r="AY45" i="30"/>
  <c r="AY169" i="30" s="1"/>
  <c r="AL45" i="30"/>
  <c r="AL169" i="30" s="1"/>
  <c r="AA45" i="30"/>
  <c r="AA169" i="30" s="1"/>
  <c r="P48" i="34" a="1"/>
  <c r="P48" i="34" l="1"/>
  <c r="AV226" i="30"/>
  <c r="BK226" i="30"/>
  <c r="AG226" i="30"/>
  <c r="AZ226" i="30"/>
  <c r="Y226" i="30"/>
  <c r="BD226" i="30"/>
  <c r="R226" i="30"/>
  <c r="AK226" i="30"/>
  <c r="BA226" i="30"/>
  <c r="AL226" i="30"/>
  <c r="BH226" i="30"/>
  <c r="U226" i="30"/>
  <c r="Z226" i="30"/>
  <c r="BE226" i="30"/>
  <c r="K226" i="30"/>
  <c r="AX226" i="30"/>
  <c r="S226" i="30"/>
  <c r="O226" i="30"/>
  <c r="N226" i="30"/>
  <c r="BI226" i="30"/>
  <c r="I226" i="30"/>
  <c r="AF226" i="30"/>
  <c r="M226" i="30"/>
  <c r="AS226" i="30"/>
  <c r="AY226" i="30"/>
  <c r="AU226" i="30"/>
  <c r="AT226" i="30"/>
  <c r="AN226" i="30"/>
  <c r="P226" i="30"/>
  <c r="AH226" i="30"/>
  <c r="AQ226" i="30"/>
  <c r="T226" i="30"/>
  <c r="AJ226" i="30"/>
  <c r="V226" i="30"/>
  <c r="AW226" i="30"/>
  <c r="BF226" i="30"/>
  <c r="BG226" i="30"/>
  <c r="AR226" i="30"/>
  <c r="AE226" i="30"/>
  <c r="AC226" i="30"/>
  <c r="BB226" i="30"/>
  <c r="AD226" i="30"/>
  <c r="H226" i="30"/>
  <c r="AO226" i="30"/>
  <c r="J226" i="30"/>
  <c r="AI226" i="30"/>
  <c r="AM226" i="30"/>
  <c r="W226" i="30"/>
  <c r="BJ226" i="30"/>
  <c r="AA226" i="30"/>
  <c r="Q226" i="30"/>
  <c r="X226" i="30"/>
  <c r="AP226" i="30"/>
  <c r="L226" i="30"/>
  <c r="AB226" i="30"/>
  <c r="BC226" i="30"/>
  <c r="BL226" i="30"/>
  <c r="AH121" i="23"/>
  <c r="AJ121" i="23"/>
  <c r="AF121" i="23"/>
  <c r="AK121" i="23"/>
  <c r="AE121" i="23"/>
  <c r="AI121" i="23"/>
  <c r="AD121" i="23"/>
  <c r="AG121" i="23"/>
  <c r="H229" i="30" l="1"/>
  <c r="AL121" i="23"/>
  <c r="H228" i="30" l="1"/>
  <c r="I227" i="30"/>
  <c r="AM121" i="23"/>
  <c r="H230" i="30" l="1"/>
  <c r="I229" i="30"/>
  <c r="AN121" i="23"/>
  <c r="H231" i="30" l="1"/>
  <c r="J227" i="30"/>
  <c r="I228" i="30"/>
  <c r="F30" i="31"/>
  <c r="F62" i="31"/>
  <c r="F33" i="31"/>
  <c r="F61" i="31"/>
  <c r="F57" i="31"/>
  <c r="F58" i="31"/>
  <c r="F31" i="31"/>
  <c r="F59" i="31"/>
  <c r="F37" i="31"/>
  <c r="F36" i="31"/>
  <c r="F60" i="31"/>
  <c r="F32" i="31"/>
  <c r="F56" i="31"/>
  <c r="F29" i="31"/>
  <c r="F35" i="31"/>
  <c r="AO121" i="23"/>
  <c r="AP121" i="23"/>
  <c r="I230" i="30" l="1"/>
  <c r="H267" i="30"/>
  <c r="J229" i="30"/>
  <c r="I231" i="30" l="1"/>
  <c r="J228" i="30"/>
  <c r="K227" i="30"/>
  <c r="AQ121" i="23"/>
  <c r="J230" i="30" l="1"/>
  <c r="I267" i="30"/>
  <c r="K229" i="30"/>
  <c r="AR121" i="23"/>
  <c r="J231" i="30" l="1"/>
  <c r="K228" i="30"/>
  <c r="L227" i="30"/>
  <c r="AS121" i="23"/>
  <c r="H121" i="23"/>
  <c r="K230" i="30" l="1"/>
  <c r="J267" i="30"/>
  <c r="L229" i="30"/>
  <c r="AT121" i="23"/>
  <c r="I121" i="23"/>
  <c r="K231" i="30" l="1"/>
  <c r="M227" i="30"/>
  <c r="L228" i="30"/>
  <c r="AU121" i="23"/>
  <c r="J121" i="23"/>
  <c r="L230" i="30" l="1"/>
  <c r="K267" i="30"/>
  <c r="M229" i="30"/>
  <c r="AV121" i="23"/>
  <c r="K121" i="23"/>
  <c r="L231" i="30" l="1"/>
  <c r="M228" i="30"/>
  <c r="N227" i="30"/>
  <c r="AW121" i="23"/>
  <c r="L121" i="23"/>
  <c r="L267" i="30" l="1"/>
  <c r="M230" i="30"/>
  <c r="N229" i="30"/>
  <c r="AX121" i="23"/>
  <c r="M121" i="23"/>
  <c r="M231" i="30" l="1"/>
  <c r="O227" i="30"/>
  <c r="N228" i="30"/>
  <c r="AY121" i="23"/>
  <c r="N121" i="23"/>
  <c r="M267" i="30" l="1"/>
  <c r="N230" i="30"/>
  <c r="O229" i="30"/>
  <c r="AZ121" i="23"/>
  <c r="O121" i="23"/>
  <c r="N231" i="30" l="1"/>
  <c r="O228" i="30"/>
  <c r="P227" i="30"/>
  <c r="BA121" i="23"/>
  <c r="P121" i="23"/>
  <c r="O230" i="30" l="1"/>
  <c r="N267" i="30"/>
  <c r="P229" i="30"/>
  <c r="Q121" i="23"/>
  <c r="O231" i="30" l="1"/>
  <c r="P228" i="30"/>
  <c r="Q227" i="30"/>
  <c r="R121" i="23"/>
  <c r="P230" i="30" l="1"/>
  <c r="O267" i="30"/>
  <c r="Q229" i="30"/>
  <c r="S121" i="23"/>
  <c r="P231" i="30" l="1"/>
  <c r="R227" i="30"/>
  <c r="Q228" i="30"/>
  <c r="T121" i="23"/>
  <c r="P267" i="30" l="1"/>
  <c r="Q230" i="30"/>
  <c r="R229" i="30"/>
  <c r="U121" i="23"/>
  <c r="Q231" i="30" l="1"/>
  <c r="R228" i="30"/>
  <c r="S227" i="30"/>
  <c r="V121" i="23"/>
  <c r="R230" i="30" l="1"/>
  <c r="S229" i="30"/>
  <c r="W121" i="23"/>
  <c r="R231" i="30" l="1"/>
  <c r="S228" i="30"/>
  <c r="T227" i="30"/>
  <c r="X121" i="23"/>
  <c r="S230" i="30" l="1"/>
  <c r="T229" i="30"/>
  <c r="Y121" i="23"/>
  <c r="S231" i="30" l="1"/>
  <c r="T228" i="30"/>
  <c r="U227" i="30"/>
  <c r="Z121" i="23"/>
  <c r="T230" i="30" l="1"/>
  <c r="U229" i="30"/>
  <c r="AA121" i="23"/>
  <c r="T231" i="30" l="1"/>
  <c r="U228" i="30"/>
  <c r="V227" i="30"/>
  <c r="AB121" i="23"/>
  <c r="AC121" i="23"/>
  <c r="U230" i="30" l="1"/>
  <c r="V229" i="30"/>
  <c r="U231" i="30" l="1"/>
  <c r="W227" i="30"/>
  <c r="V228" i="30"/>
  <c r="V230" i="30" l="1"/>
  <c r="W229" i="30"/>
  <c r="V231" i="30" l="1"/>
  <c r="W228" i="30"/>
  <c r="X227" i="30"/>
  <c r="W230" i="30" l="1"/>
  <c r="X229" i="30"/>
  <c r="W231" i="30" l="1"/>
  <c r="X228" i="30"/>
  <c r="Y227" i="30"/>
  <c r="X230" i="30" l="1"/>
  <c r="Y229" i="30"/>
  <c r="X231" i="30" l="1"/>
  <c r="Y228" i="30"/>
  <c r="Z227" i="30"/>
  <c r="Y230" i="30" l="1"/>
  <c r="Z229" i="30"/>
  <c r="Y231" i="30" l="1"/>
  <c r="AA227" i="30"/>
  <c r="Z228" i="30"/>
  <c r="Z230" i="30" l="1"/>
  <c r="AA229" i="30"/>
  <c r="Z231" i="30" l="1"/>
  <c r="AA228" i="30"/>
  <c r="AB227" i="30"/>
  <c r="AA230" i="30" l="1"/>
  <c r="AB229" i="30"/>
  <c r="AA231" i="30" l="1"/>
  <c r="AB228" i="30"/>
  <c r="AC227" i="30"/>
  <c r="AB230" i="30" l="1"/>
  <c r="AC229" i="30"/>
  <c r="AN140" i="34" a="1"/>
  <c r="S74" i="34" a="1"/>
  <c r="G30" i="34" a="1"/>
  <c r="AB102" i="34" a="1"/>
  <c r="BI42" i="34" a="1"/>
  <c r="BK143" i="34" a="1"/>
  <c r="AH47" i="34" a="1"/>
  <c r="BE129" i="34" a="1"/>
  <c r="AY65" i="34" a="1"/>
  <c r="AB32" i="34" a="1"/>
  <c r="BL53" i="34" a="1"/>
  <c r="BH129" i="34" a="1"/>
  <c r="H36" i="34" a="1"/>
  <c r="AN27" i="34" a="1"/>
  <c r="O129" i="34" a="1"/>
  <c r="AJ27" i="34" a="1"/>
  <c r="AA115" i="34" a="1"/>
  <c r="K141" i="34" a="1"/>
  <c r="BJ36" i="34" a="1"/>
  <c r="R111" i="34" a="1"/>
  <c r="AQ116" i="34" a="1"/>
  <c r="BM30" i="34" a="1"/>
  <c r="AH115" i="34" a="1"/>
  <c r="AQ79" i="34" a="1"/>
  <c r="L135" i="34" a="1"/>
  <c r="Z57" i="34" a="1"/>
  <c r="BJ141" i="34" a="1"/>
  <c r="AL39" i="34" a="1"/>
  <c r="R92" i="34" a="1"/>
  <c r="BB69" i="34" a="1"/>
  <c r="N46" i="34" a="1"/>
  <c r="AN41" i="34" a="1"/>
  <c r="AB29" i="34" a="1"/>
  <c r="Q67" i="34" a="1"/>
  <c r="V37" i="34" a="1"/>
  <c r="M98" i="34" a="1"/>
  <c r="BN95" i="34" a="1"/>
  <c r="BH122" i="34" a="1"/>
  <c r="BG99" i="34" a="1"/>
  <c r="AB128" i="34" a="1"/>
  <c r="V30" i="34" a="1"/>
  <c r="L29" i="22" a="1"/>
  <c r="AB122" i="34" a="1"/>
  <c r="AG39" i="34" a="1"/>
  <c r="BF55" i="34" a="1"/>
  <c r="AL69" i="34" a="1"/>
  <c r="AD140" i="34" a="1"/>
  <c r="Z65" i="34" a="1"/>
  <c r="BF115" i="34" a="1"/>
  <c r="L124" i="34" a="1"/>
  <c r="K131" i="34" a="1"/>
  <c r="F43" i="34" a="1"/>
  <c r="BI53" i="34" a="1"/>
  <c r="N59" i="34" a="1"/>
  <c r="Q74" i="34" a="1"/>
  <c r="AB135" i="34" a="1"/>
  <c r="AA135" i="34" a="1"/>
  <c r="W93" i="34" a="1"/>
  <c r="AO26" i="34" a="1"/>
  <c r="AQ96" i="34" a="1"/>
  <c r="AL30" i="34" a="1"/>
  <c r="H127" i="34" a="1"/>
  <c r="AZ116" i="34" a="1"/>
  <c r="AE41" i="34" a="1"/>
  <c r="P133" i="34" a="1"/>
  <c r="AM133" i="34" a="1"/>
  <c r="AE25" i="34" a="1"/>
  <c r="BF73" i="34" a="1"/>
  <c r="AL45" i="34" a="1"/>
  <c r="BH141" i="34" a="1"/>
  <c r="L61" i="34" a="1"/>
  <c r="AM45" i="34" a="1"/>
  <c r="AD56" i="34" a="1"/>
  <c r="BH63" i="34" a="1"/>
  <c r="AB39" i="34" a="1"/>
  <c r="AD24" i="34" a="1"/>
  <c r="AF56" i="34" a="1"/>
  <c r="W32" i="34" a="1"/>
  <c r="AK123" i="34" a="1"/>
  <c r="AB124" i="34" a="1"/>
  <c r="BB132" i="34" a="1"/>
  <c r="O66" i="34" a="1"/>
  <c r="L100" i="34" a="1"/>
  <c r="AY138" i="34" a="1"/>
  <c r="AD40" i="34" a="1"/>
  <c r="AL100" i="34" a="1"/>
  <c r="BL49" i="34" a="1"/>
  <c r="AB99" i="34" a="1"/>
  <c r="AK33" i="34" a="1"/>
  <c r="AT51" i="34" a="1"/>
  <c r="AT29" i="34" a="1"/>
  <c r="AF47" i="34" a="1"/>
  <c r="S45" i="34" a="1"/>
  <c r="AP130" i="34" a="1"/>
  <c r="V124" i="34" a="1"/>
  <c r="AJ91" i="34" a="1"/>
  <c r="P111" i="34" a="1"/>
  <c r="AD82" i="34" a="1"/>
  <c r="BG144" i="34" a="1"/>
  <c r="U77" i="34" a="1"/>
  <c r="AQ104" i="34" a="1"/>
  <c r="W52" i="34" a="1"/>
  <c r="AB86" i="34" a="1"/>
  <c r="Y78" i="34" a="1"/>
  <c r="BI45" i="34" a="1"/>
  <c r="AJ126" i="34" a="1"/>
  <c r="AW143" i="34" a="1"/>
  <c r="AR44" i="34" a="1"/>
  <c r="AH51" i="34" a="1"/>
  <c r="AR73" i="34" a="1"/>
  <c r="BB143" i="34" a="1"/>
  <c r="BK85" i="34" a="1"/>
  <c r="AH83" i="34" a="1"/>
  <c r="N39" i="34" a="1"/>
  <c r="AI77" i="34" a="1"/>
  <c r="L49" i="34" a="1"/>
  <c r="BN87" i="34" a="1"/>
  <c r="J136" i="34" a="1"/>
  <c r="AR25" i="34" a="1"/>
  <c r="AH52" i="34" a="1"/>
  <c r="BI81" i="34" a="1"/>
  <c r="AR133" i="34" a="1"/>
  <c r="BB142" i="34" a="1"/>
  <c r="BA53" i="34" a="1"/>
  <c r="Z38" i="34" a="1"/>
  <c r="AF85" i="34" a="1"/>
  <c r="AI66" i="34" a="1"/>
  <c r="AR24" i="34" a="1"/>
  <c r="U63" i="34" a="1"/>
  <c r="AZ103" i="34" a="1"/>
  <c r="X128" i="34" a="1"/>
  <c r="N131" i="34" a="1"/>
  <c r="BA44" i="34" a="1"/>
  <c r="U50" i="34" a="1"/>
  <c r="P127" i="34" a="1"/>
  <c r="BD68" i="34" a="1"/>
  <c r="AU50" i="34" a="1"/>
  <c r="AT33" i="34" a="1"/>
  <c r="AH50" i="34" a="1"/>
  <c r="BM90" i="34" a="1"/>
  <c r="BK137" i="34" a="1"/>
  <c r="AI63" i="34" a="1"/>
  <c r="AM113" i="34" a="1"/>
  <c r="AW122" i="34" a="1"/>
  <c r="BG104" i="34" a="1"/>
  <c r="AT95" i="34" a="1"/>
  <c r="AP51" i="34" a="1"/>
  <c r="BN37" i="34" a="1"/>
  <c r="E138" i="34" a="1"/>
  <c r="V88" i="34" a="1"/>
  <c r="AB120" i="34" a="1"/>
  <c r="X34" i="34" a="1"/>
  <c r="M111" i="34" a="1"/>
  <c r="W40" i="34" a="1"/>
  <c r="F30" i="34" a="1"/>
  <c r="AF60" i="34" a="1"/>
  <c r="AI122" i="34" a="1"/>
  <c r="R49" i="34" a="1"/>
  <c r="BC61" i="34" a="1"/>
  <c r="F28" i="34" a="1"/>
  <c r="M140" i="34" a="1"/>
  <c r="AX102" i="34" a="1"/>
  <c r="AR35" i="34" a="1"/>
  <c r="BC63" i="34" a="1"/>
  <c r="AJ78" i="34" a="1"/>
  <c r="AZ69" i="34" a="1"/>
  <c r="AA75" i="34" a="1"/>
  <c r="BE65" i="34" a="1"/>
  <c r="BK98" i="34" a="1"/>
  <c r="AM102" i="34" a="1"/>
  <c r="BF38" i="34" a="1"/>
  <c r="BG48" i="34" a="1"/>
  <c r="BA24" i="34" a="1"/>
  <c r="AL116" i="34" a="1"/>
  <c r="U97" i="34" a="1"/>
  <c r="BH49" i="34" a="1"/>
  <c r="P28" i="34" a="1"/>
  <c r="BB34" i="34" a="1"/>
  <c r="J26" i="34" a="1"/>
  <c r="AZ46" i="34" a="1"/>
  <c r="P85" i="34" a="1"/>
  <c r="AG139" i="34" a="1"/>
  <c r="AQ138" i="34" a="1"/>
  <c r="AN128" i="34" a="1"/>
  <c r="Y134" i="34" a="1"/>
  <c r="AD130" i="34" a="1"/>
  <c r="X30" i="34" a="1"/>
  <c r="AM85" i="34" a="1"/>
  <c r="J105" i="34" a="1"/>
  <c r="AB130" i="34" a="1"/>
  <c r="AN102" i="34" a="1"/>
  <c r="AL26" i="34" a="1"/>
  <c r="H123" i="34" a="1"/>
  <c r="R44" i="34" a="1"/>
  <c r="AU59" i="34" a="1"/>
  <c r="AI100" i="34" a="1"/>
  <c r="E29" i="34" a="1"/>
  <c r="BG40" i="34" a="1"/>
  <c r="BK93" i="34" a="1"/>
  <c r="AI25" i="34" a="1"/>
  <c r="AV59" i="34" a="1"/>
  <c r="AD50" i="34" a="1"/>
  <c r="Z126" i="34" a="1"/>
  <c r="AE117" i="34" a="1"/>
  <c r="Q145" i="34" a="1"/>
  <c r="BJ104" i="34" a="1"/>
  <c r="AA63" i="34" a="1"/>
  <c r="AJ129" i="34" a="1"/>
  <c r="AS82" i="34" a="1"/>
  <c r="V96" i="34" a="1"/>
  <c r="AC68" i="34" a="1"/>
  <c r="L79" i="34" a="1"/>
  <c r="W36" i="34" a="1"/>
  <c r="AB138" i="34" a="1"/>
  <c r="BL134" i="34" a="1"/>
  <c r="T36" i="34" a="1"/>
  <c r="AF40" i="34" a="1"/>
  <c r="G114" i="34" a="1"/>
  <c r="AH67" i="34" a="1"/>
  <c r="AY75" i="34" a="1"/>
  <c r="N84" i="34" a="1"/>
  <c r="AX133" i="34" a="1"/>
  <c r="H141" i="34" a="1"/>
  <c r="AH39" i="34" a="1"/>
  <c r="Q99" i="34" a="1"/>
  <c r="AO33" i="34" a="1"/>
  <c r="X51" i="34" a="1"/>
  <c r="AJ92" i="34" a="1"/>
  <c r="M123" i="34" a="1"/>
  <c r="BM32" i="34" a="1"/>
  <c r="AW100" i="34" a="1"/>
  <c r="R47" i="34" a="1"/>
  <c r="Z30" i="34" a="1"/>
  <c r="AA37" i="34" a="1"/>
  <c r="BF60" i="34" a="1"/>
  <c r="BM100" i="34" a="1"/>
  <c r="AX77" i="34" a="1"/>
  <c r="AG120" i="34" a="1"/>
  <c r="G128" i="34" a="1"/>
  <c r="AA71" i="34" a="1"/>
  <c r="AX35" i="34" a="1"/>
  <c r="J64" i="34" a="1"/>
  <c r="BG95" i="34" a="1"/>
  <c r="AM49" i="34" a="1"/>
  <c r="BN70" i="34" a="1"/>
  <c r="AH95" i="34" a="1"/>
  <c r="AG49" i="34" a="1"/>
  <c r="BI65" i="34" a="1"/>
  <c r="BD33" i="34" a="1"/>
  <c r="BN30" i="34" a="1"/>
  <c r="AG132" i="34" a="1"/>
  <c r="AW59" i="34" a="1"/>
  <c r="BJ103" i="34" a="1"/>
  <c r="U135" i="34" a="1"/>
  <c r="V121" i="34" a="1"/>
  <c r="BI131" i="34" a="1"/>
  <c r="BG101" i="34" a="1"/>
  <c r="AK126" i="34" a="1"/>
  <c r="AS49" i="34" a="1"/>
  <c r="AT89" i="34" a="1"/>
  <c r="BB41" i="34" a="1"/>
  <c r="BN131" i="34" a="1"/>
  <c r="BE92" i="34" a="1"/>
  <c r="AP96" i="34" a="1"/>
  <c r="BG44" i="34" a="1"/>
  <c r="V125" i="34" a="1"/>
  <c r="AQ111" i="34" a="1"/>
  <c r="AD73" i="34" a="1"/>
  <c r="S77" i="34" a="1"/>
  <c r="AC42" i="34" a="1"/>
  <c r="P123" i="34" a="1"/>
  <c r="AK36" i="34" a="1"/>
  <c r="V48" i="34" a="1"/>
  <c r="AY139" i="34" a="1"/>
  <c r="K56" i="34" a="1"/>
  <c r="BG129" i="34" a="1"/>
  <c r="O106" i="34" a="1"/>
  <c r="AK78" i="34" a="1"/>
  <c r="AQ39" i="34" a="1"/>
  <c r="AC75" i="34" a="1"/>
  <c r="AW121" i="34" a="1"/>
  <c r="BD137" i="34" a="1"/>
  <c r="K26" i="22" a="1"/>
  <c r="K89" i="34" a="1"/>
  <c r="AE137" i="34" a="1"/>
  <c r="S72" i="34" a="1"/>
  <c r="AE100" i="34" a="1"/>
  <c r="AD128" i="34" a="1"/>
  <c r="BJ130" i="34" a="1"/>
  <c r="AS92" i="34" a="1"/>
  <c r="L31" i="34" a="1"/>
  <c r="AI125" i="34" a="1"/>
  <c r="AA60" i="34" a="1"/>
  <c r="AK137" i="34" a="1"/>
  <c r="BN86" i="34" a="1"/>
  <c r="AZ55" i="34" a="1"/>
  <c r="V132" i="34" a="1"/>
  <c r="BJ121" i="34" a="1"/>
  <c r="BA31" i="34" a="1"/>
  <c r="AZ143" i="34" a="1"/>
  <c r="AW134" i="34" a="1"/>
  <c r="AX71" i="34" a="1"/>
  <c r="BE98" i="34" a="1"/>
  <c r="V42" i="34" a="1"/>
  <c r="BF143" i="34" a="1"/>
  <c r="AL142" i="34" a="1"/>
  <c r="AF92" i="34" a="1"/>
  <c r="BG60" i="34" a="1"/>
  <c r="BA47" i="34" a="1"/>
  <c r="AQ69" i="34" a="1"/>
  <c r="AD77" i="34" a="1"/>
  <c r="W121" i="34" a="1"/>
  <c r="AM29" i="34" a="1"/>
  <c r="P138" i="34" a="1"/>
  <c r="L47" i="34" a="1"/>
  <c r="BL113" i="34" a="1"/>
  <c r="P71" i="34" a="1"/>
  <c r="Z84" i="34" a="1"/>
  <c r="V58" i="34" a="1"/>
  <c r="AX78" i="34" a="1"/>
  <c r="Z59" i="34" a="1"/>
  <c r="BH42" i="34" a="1"/>
  <c r="BM131" i="34" a="1"/>
  <c r="BJ68" i="34" a="1"/>
  <c r="AI89" i="34" a="1"/>
  <c r="AZ130" i="34" a="1"/>
  <c r="AP49" i="34" a="1"/>
  <c r="N119" i="34" a="1"/>
  <c r="AI97" i="34" a="1"/>
  <c r="T58" i="34" a="1"/>
  <c r="AQ31" i="34" a="1"/>
  <c r="BA86" i="34" a="1"/>
  <c r="AS45" i="34" a="1"/>
  <c r="N40" i="34" a="1"/>
  <c r="T108" i="34" a="1"/>
  <c r="H135" i="34" a="1"/>
  <c r="BF95" i="34" a="1"/>
  <c r="BH41" i="34" a="1"/>
  <c r="X31" i="34" a="1"/>
  <c r="BC37" i="34" a="1"/>
  <c r="L122" i="34" a="1"/>
  <c r="BJ142" i="34" a="1"/>
  <c r="AH49" i="34" a="1"/>
  <c r="BN117" i="34" a="1"/>
  <c r="J101" i="34" a="1"/>
  <c r="AL97" i="34" a="1"/>
  <c r="AN31" i="34" a="1"/>
  <c r="AJ115" i="34" a="1"/>
  <c r="AW118" i="34" a="1"/>
  <c r="AT57" i="34" a="1"/>
  <c r="K58" i="34" a="1"/>
  <c r="AK117" i="34" a="1"/>
  <c r="P29" i="34" a="1"/>
  <c r="BK67" i="34" a="1"/>
  <c r="O132" i="34" a="1"/>
  <c r="BA75" i="34" a="1"/>
  <c r="AF131" i="34" a="1"/>
  <c r="AP58" i="34" a="1"/>
  <c r="AK116" i="34" a="1"/>
  <c r="BF93" i="34" a="1"/>
  <c r="AN59" i="34" a="1"/>
  <c r="X82" i="34" a="1"/>
  <c r="BI58" i="34" a="1"/>
  <c r="AH62" i="34" a="1"/>
  <c r="AK63" i="34" a="1"/>
  <c r="AG143" i="34" a="1"/>
  <c r="J75" i="34" a="1"/>
  <c r="AH100" i="34" a="1"/>
  <c r="R79" i="34" a="1"/>
  <c r="BE60" i="34" a="1"/>
  <c r="AK138" i="34" a="1"/>
  <c r="AQ91" i="34" a="1"/>
  <c r="AV38" i="34" a="1"/>
  <c r="V89" i="34" a="1"/>
  <c r="AE115" i="34" a="1"/>
  <c r="J62" i="34" a="1"/>
  <c r="BM121" i="34" a="1"/>
  <c r="AT130" i="34" a="1"/>
  <c r="M87" i="34" a="1"/>
  <c r="U138" i="34" a="1"/>
  <c r="AD112" i="34" a="1"/>
  <c r="M113" i="34" a="1"/>
  <c r="AK38" i="34" a="1"/>
  <c r="AE79" i="34" a="1"/>
  <c r="AF25" i="34" a="1"/>
  <c r="AL41" i="34" a="1"/>
  <c r="AM80" i="34" a="1"/>
  <c r="AM33" i="34" a="1"/>
  <c r="AB67" i="34" a="1"/>
  <c r="L136" i="34" a="1"/>
  <c r="AL84" i="34" a="1"/>
  <c r="AW76" i="34" a="1"/>
  <c r="BN92" i="34" a="1"/>
  <c r="R55" i="34" a="1"/>
  <c r="BE37" i="34" a="1"/>
  <c r="AH138" i="34" a="1"/>
  <c r="AV133" i="34" a="1"/>
  <c r="BM129" i="34" a="1"/>
  <c r="M51" i="34" a="1"/>
  <c r="BK63" i="34" a="1"/>
  <c r="F117" i="34" a="1"/>
  <c r="R126" i="34" a="1"/>
  <c r="AZ85" i="34" a="1"/>
  <c r="P96" i="34" a="1"/>
  <c r="Z40" i="34" a="1"/>
  <c r="P68" i="34" a="1"/>
  <c r="BC140" i="34" a="1"/>
  <c r="BG141" i="34" a="1"/>
  <c r="Q72" i="34" a="1"/>
  <c r="T51" i="34" a="1"/>
  <c r="BN54" i="34" a="1"/>
  <c r="BN49" i="34" a="1"/>
  <c r="S35" i="34" a="1"/>
  <c r="AT119" i="34" a="1"/>
  <c r="Q108" i="34" a="1"/>
  <c r="L97" i="34" a="1"/>
  <c r="N37" i="34" a="1"/>
  <c r="AD125" i="34" a="1"/>
  <c r="T89" i="34" a="1"/>
  <c r="Q62" i="34" a="1"/>
  <c r="AP34" i="34" a="1"/>
  <c r="W87" i="34" a="1"/>
  <c r="AV126" i="34" a="1"/>
  <c r="Q92" i="34" a="1"/>
  <c r="AK44" i="34" a="1"/>
  <c r="AE24" i="34" a="1"/>
  <c r="AQ133" i="34" a="1"/>
  <c r="AR127" i="34" a="1"/>
  <c r="AI35" i="34" a="1"/>
  <c r="AT45" i="34" a="1"/>
  <c r="AR135" i="34" a="1"/>
  <c r="V83" i="34" a="1"/>
  <c r="AC53" i="34" a="1"/>
  <c r="R123" i="34" a="1"/>
  <c r="X126" i="34" a="1"/>
  <c r="N74" i="34" a="1"/>
  <c r="BA71" i="34" a="1"/>
  <c r="Z122" i="34" a="1"/>
  <c r="AS87" i="34" a="1"/>
  <c r="AQ35" i="34" a="1"/>
  <c r="W77" i="34" a="1"/>
  <c r="AN55" i="34" a="1"/>
  <c r="AA78" i="34" a="1"/>
  <c r="N45" i="34" a="1"/>
  <c r="AV87" i="34" a="1"/>
  <c r="BI36" i="34" a="1"/>
  <c r="AX125" i="34" a="1"/>
  <c r="Q41" i="34" a="1"/>
  <c r="BN29" i="34" a="1"/>
  <c r="AJ93" i="34" a="1"/>
  <c r="AQ132" i="34" a="1"/>
  <c r="AH130" i="34" a="1"/>
  <c r="T41" i="34" a="1"/>
  <c r="AE32" i="34" a="1"/>
  <c r="AB141" i="34" a="1"/>
  <c r="AO56" i="34" a="1"/>
  <c r="AG129" i="34" a="1"/>
  <c r="L106" i="34" a="1"/>
  <c r="BM76" i="34" a="1"/>
  <c r="AG128" i="34" a="1"/>
  <c r="BH52" i="34" a="1"/>
  <c r="AZ61" i="34" a="1"/>
  <c r="BL41" i="34" a="1"/>
  <c r="BC124" i="34" a="1"/>
  <c r="AA84" i="34" a="1"/>
  <c r="Y34" i="34" a="1"/>
  <c r="AB142" i="34" a="1"/>
  <c r="AO119" i="34" a="1"/>
  <c r="P94" i="34" a="1"/>
  <c r="Y105" i="34" a="1"/>
  <c r="BI86" i="34" a="1"/>
  <c r="AL121" i="34" a="1"/>
  <c r="K81" i="34" a="1"/>
  <c r="AQ57" i="34" a="1"/>
  <c r="U57" i="34" a="1"/>
  <c r="V52" i="34" a="1"/>
  <c r="Q141" i="34" a="1"/>
  <c r="BE134" i="34" a="1"/>
  <c r="AJ120" i="34" a="1"/>
  <c r="AS115" i="34" a="1"/>
  <c r="AN79" i="34" a="1"/>
  <c r="AE65" i="34" a="1"/>
  <c r="Z83" i="34" a="1"/>
  <c r="AI79" i="34" a="1"/>
  <c r="O140" i="34" a="1"/>
  <c r="AW83" i="34" a="1"/>
  <c r="D39" i="34" a="1"/>
  <c r="Z104" i="34" a="1"/>
  <c r="P136" i="34" a="1"/>
  <c r="AY144" i="34" a="1"/>
  <c r="AT41" i="34" a="1"/>
  <c r="U130" i="34" a="1"/>
  <c r="BA33" i="34" a="1"/>
  <c r="R39" i="34" a="1"/>
  <c r="BJ32" i="34" a="1"/>
  <c r="AX85" i="34" a="1"/>
  <c r="BH121" i="34" a="1"/>
  <c r="L63" i="34" a="1"/>
  <c r="BM114" i="34" a="1"/>
  <c r="O35" i="34" a="1"/>
  <c r="AF42" i="34" a="1"/>
  <c r="Y130" i="34" a="1"/>
  <c r="W80" i="34" a="1"/>
  <c r="AL133" i="34" a="1"/>
  <c r="K84" i="34" a="1"/>
  <c r="BG143" i="34" a="1"/>
  <c r="AR39" i="34" a="1"/>
  <c r="AS104" i="34" a="1"/>
  <c r="BN139" i="34" a="1"/>
  <c r="L52" i="34" a="1"/>
  <c r="BI62" i="34" a="1"/>
  <c r="J142" i="34" a="1"/>
  <c r="E37" i="34" a="1"/>
  <c r="AI60" i="34" a="1"/>
  <c r="AF81" i="34" a="1"/>
  <c r="BE131" i="34" a="1"/>
  <c r="BM104" i="34" a="1"/>
  <c r="Y62" i="34" a="1"/>
  <c r="AS128" i="34" a="1"/>
  <c r="BB24" i="34" a="1"/>
  <c r="AS129" i="34" a="1"/>
  <c r="AT47" i="34" a="1"/>
  <c r="BD123" i="34" a="1"/>
  <c r="AK56" i="34" a="1"/>
  <c r="AM116" i="34" a="1"/>
  <c r="J146" i="34" a="1"/>
  <c r="BK50" i="34" a="1"/>
  <c r="O100" i="34" a="1"/>
  <c r="AD124" i="34" a="1"/>
  <c r="X103" i="34" a="1"/>
  <c r="Q29" i="34" a="1"/>
  <c r="AP77" i="34" a="1"/>
  <c r="P131" i="34" a="1"/>
  <c r="R29" i="34" a="1"/>
  <c r="AY53" i="34" a="1"/>
  <c r="J90" i="34" a="1"/>
  <c r="W105" i="34" a="1"/>
  <c r="AZ98" i="34" a="1"/>
  <c r="Z69" i="34" a="1"/>
  <c r="P90" i="34" a="1"/>
  <c r="BI27" i="34" a="1"/>
  <c r="BE127" i="34" a="1"/>
  <c r="L93" i="34" a="1"/>
  <c r="AZ33" i="34" a="1"/>
  <c r="M141" i="34" a="1"/>
  <c r="AM71" i="34" a="1"/>
  <c r="AK143" i="34" a="1"/>
  <c r="BC70" i="34" a="1"/>
  <c r="AT131" i="34" a="1"/>
  <c r="BM56" i="34" a="1"/>
  <c r="AF88" i="34" a="1"/>
  <c r="BF99" i="34" a="1"/>
  <c r="BJ30" i="34" a="1"/>
  <c r="BH44" i="34" a="1"/>
  <c r="BA141" i="34" a="1"/>
  <c r="M144" i="34" a="1"/>
  <c r="AP79" i="34" a="1"/>
  <c r="AM26" i="34" a="1"/>
  <c r="BH46" i="34" a="1"/>
  <c r="S144" i="34" a="1"/>
  <c r="AD139" i="34" a="1"/>
  <c r="BA36" i="34" a="1"/>
  <c r="N29" i="34" a="1"/>
  <c r="X122" i="34" a="1"/>
  <c r="AI67" i="34" a="1"/>
  <c r="O26" i="34" a="1"/>
  <c r="E28" i="34" a="1"/>
  <c r="AO141" i="34" a="1"/>
  <c r="AK25" i="34" a="1"/>
  <c r="AC117" i="34" a="1"/>
  <c r="M109" i="34" a="1"/>
  <c r="F124" i="34" a="1"/>
  <c r="AG127" i="34" a="1"/>
  <c r="M86" i="34" a="1"/>
  <c r="BL72" i="34" a="1"/>
  <c r="BA133" i="34" a="1"/>
  <c r="BE75" i="34" a="1"/>
  <c r="AZ50" i="34" a="1"/>
  <c r="AK59" i="34" a="1"/>
  <c r="BB102" i="34" a="1"/>
  <c r="BA89" i="34" a="1"/>
  <c r="AR34" i="34" a="1"/>
  <c r="L69" i="34" a="1"/>
  <c r="AN119" i="34" a="1"/>
  <c r="BC104" i="34" a="1"/>
  <c r="AG131" i="34" a="1"/>
  <c r="Y26" i="34" a="1"/>
  <c r="BI138" i="34" a="1"/>
  <c r="AR36" i="34" a="1"/>
  <c r="BF103" i="34" a="1"/>
  <c r="AK58" i="34" a="1"/>
  <c r="BD101" i="34" a="1"/>
  <c r="V104" i="34" a="1"/>
  <c r="BB55" i="34" a="1"/>
  <c r="BN25" i="34" a="1"/>
  <c r="BN123" i="34" a="1"/>
  <c r="AT103" i="34" a="1"/>
  <c r="J65" i="34" a="1"/>
  <c r="X47" i="34" a="1"/>
  <c r="BA62" i="34" a="1"/>
  <c r="BL105" i="34" a="1"/>
  <c r="AF35" i="34" a="1"/>
  <c r="AB79" i="34" a="1"/>
  <c r="AK121" i="34" a="1"/>
  <c r="AB114" i="34" a="1"/>
  <c r="BI73" i="34" a="1"/>
  <c r="J48" i="34" a="1"/>
  <c r="BN68" i="34" a="1"/>
  <c r="AD143" i="34" a="1"/>
  <c r="M72" i="34" a="1"/>
  <c r="AB61" i="34" a="1"/>
  <c r="L102" i="34" a="1"/>
  <c r="N127" i="34" a="1"/>
  <c r="L132" i="34" a="1"/>
  <c r="AI144" i="34" a="1"/>
  <c r="AG116" i="34" a="1"/>
  <c r="AD105" i="34" a="1"/>
  <c r="AL48" i="34" a="1"/>
  <c r="AZ124" i="34" a="1"/>
  <c r="J100" i="34" a="1"/>
  <c r="V93" i="34" a="1"/>
  <c r="AH98" i="34" a="1"/>
  <c r="Z124" i="34" a="1"/>
  <c r="AP89" i="34" a="1"/>
  <c r="P62" i="34" a="1"/>
  <c r="W140" i="34" a="1"/>
  <c r="BA41" i="34" a="1"/>
  <c r="AO137" i="34" a="1"/>
  <c r="AL125" i="34" a="1"/>
  <c r="AD67" i="34" a="1"/>
  <c r="BE40" i="34" a="1"/>
  <c r="P61" i="34" a="1"/>
  <c r="AC26" i="34" a="1"/>
  <c r="BJ99" i="34" a="1"/>
  <c r="BA35" i="34" a="1"/>
  <c r="AN125" i="34" a="1"/>
  <c r="BA96" i="34" a="1"/>
  <c r="AX131" i="34" a="1"/>
  <c r="BJ71" i="34" a="1"/>
  <c r="Z37" i="34" a="1"/>
  <c r="Z123" i="34" a="1"/>
  <c r="AY95" i="34" a="1"/>
  <c r="AM77" i="34" a="1"/>
  <c r="AK39" i="34" a="1"/>
  <c r="AI68" i="34" a="1"/>
  <c r="P49" i="34" a="1"/>
  <c r="K140" i="34" a="1"/>
  <c r="AZ39" i="34" a="1"/>
  <c r="K119" i="34" a="1"/>
  <c r="AC100" i="34" a="1"/>
  <c r="AS126" i="34" a="1"/>
  <c r="N136" i="34" a="1"/>
  <c r="W66" i="34" a="1"/>
  <c r="AA100" i="34" a="1"/>
  <c r="W51" i="34" a="1"/>
  <c r="BI140" i="34" a="1"/>
  <c r="Q120" i="34" a="1"/>
  <c r="BK91" i="34" a="1"/>
  <c r="BL98" i="34" a="1"/>
  <c r="AY55" i="34" a="1"/>
  <c r="AV30" i="34" a="1"/>
  <c r="BL24" i="34" a="1"/>
  <c r="AO30" i="34" a="1"/>
  <c r="O110" i="34" a="1"/>
  <c r="AF38" i="34" a="1"/>
  <c r="Z112" i="34" a="1"/>
  <c r="AB35" i="34" a="1"/>
  <c r="AC122" i="34" a="1"/>
  <c r="T114" i="34" a="1"/>
  <c r="N31" i="34" a="1"/>
  <c r="AD29" i="34" a="1"/>
  <c r="BF124" i="34" a="1"/>
  <c r="AZ86" i="34" a="1"/>
  <c r="AL117" i="34" a="1"/>
  <c r="AK54" i="34" a="1"/>
  <c r="AC23" i="34" a="1"/>
  <c r="V24" i="34" a="1"/>
  <c r="AA99" i="34" a="1"/>
  <c r="BI26" i="34" a="1"/>
  <c r="AV64" i="34" a="1"/>
  <c r="V39" i="34" a="1"/>
  <c r="AZ142" i="34" a="1"/>
  <c r="P65" i="34" a="1"/>
  <c r="W104" i="34" a="1"/>
  <c r="AO120" i="34" a="1"/>
  <c r="F37" i="34" a="1"/>
  <c r="AL28" i="34" a="1"/>
  <c r="G34" i="34" a="1"/>
  <c r="N122" i="34" a="1"/>
  <c r="BM85" i="34" a="1"/>
  <c r="BJ57" i="34" a="1"/>
  <c r="BA135" i="34" a="1"/>
  <c r="AA141" i="34" a="1"/>
  <c r="BF46" i="34" a="1"/>
  <c r="AG99" i="34" a="1"/>
  <c r="F114" i="34" a="1"/>
  <c r="AV125" i="34" a="1"/>
  <c r="AZ122" i="34" a="1"/>
  <c r="BN66" i="34" a="1"/>
  <c r="AT68" i="34" a="1"/>
  <c r="U52" i="34" a="1"/>
  <c r="BE130" i="34" a="1"/>
  <c r="Z68" i="34" a="1"/>
  <c r="Q104" i="34" a="1"/>
  <c r="AS98" i="34" a="1"/>
  <c r="AD81" i="34" a="1"/>
  <c r="BG74" i="34" a="1"/>
  <c r="AX60" i="34" a="1"/>
  <c r="AH143" i="34" a="1"/>
  <c r="AW36" i="34" a="1"/>
  <c r="AM120" i="34" a="1"/>
  <c r="BG76" i="34" a="1"/>
  <c r="L28" i="34" a="1"/>
  <c r="AL65" i="34" a="1"/>
  <c r="BM77" i="34" a="1"/>
  <c r="N36" i="34" a="1"/>
  <c r="AS83" i="34" a="1"/>
  <c r="BC100" i="34" a="1"/>
  <c r="U104" i="34" a="1"/>
  <c r="AU61" i="34" a="1"/>
  <c r="BE116" i="34" a="1"/>
  <c r="AY103" i="34" a="1"/>
  <c r="AF33" i="34" a="1"/>
  <c r="L28" i="22" a="1"/>
  <c r="BG100" i="34" a="1"/>
  <c r="M59" i="34" a="1"/>
  <c r="AQ45" i="34" a="1"/>
  <c r="X140" i="34" a="1"/>
  <c r="AH59" i="34" a="1"/>
  <c r="AV113" i="34" a="1"/>
  <c r="AT80" i="34" a="1"/>
  <c r="AK98" i="34" a="1"/>
  <c r="Z71" i="34" a="1"/>
  <c r="Z101" i="34" a="1"/>
  <c r="AK45" i="34" a="1"/>
  <c r="J103" i="34" a="1"/>
  <c r="Z24" i="34" a="1"/>
  <c r="J135" i="34" a="1"/>
  <c r="AS30" i="34" a="1"/>
  <c r="E133" i="34" a="1"/>
  <c r="E134" i="34" a="1"/>
  <c r="N115" i="34" a="1"/>
  <c r="D29" i="34" a="1"/>
  <c r="Q82" i="34" a="1"/>
  <c r="AY56" i="34" a="1"/>
  <c r="BL46" i="34" a="1"/>
  <c r="Q101" i="34" a="1"/>
  <c r="AH43" i="34" a="1"/>
  <c r="AW128" i="34" a="1"/>
  <c r="AO74" i="34" a="1"/>
  <c r="AR67" i="34" a="1"/>
  <c r="S73" i="34" a="1"/>
  <c r="R31" i="34" a="1"/>
  <c r="AI78" i="34" a="1"/>
  <c r="AG111" i="34" a="1"/>
  <c r="Q95" i="34" a="1"/>
  <c r="BF47" i="34" a="1"/>
  <c r="AR62" i="34" a="1"/>
  <c r="AD51" i="34" a="1"/>
  <c r="BA79" i="34" a="1"/>
  <c r="Z141" i="34" a="1"/>
  <c r="V64" i="34" a="1"/>
  <c r="AO39" i="34" a="1"/>
  <c r="AA46" i="34" a="1"/>
  <c r="BL36" i="34" a="1"/>
  <c r="AN88" i="34" a="1"/>
  <c r="X41" i="34" a="1"/>
  <c r="W81" i="34" a="1"/>
  <c r="BG78" i="34" a="1"/>
  <c r="AN93" i="34" a="1"/>
  <c r="AW46" i="34" a="1"/>
  <c r="BE67" i="34" a="1"/>
  <c r="W56" i="34" a="1"/>
  <c r="Z94" i="34" a="1"/>
  <c r="X76" i="34" a="1"/>
  <c r="T74" i="34" a="1"/>
  <c r="AP25" i="34" a="1"/>
  <c r="AX86" i="34" a="1"/>
  <c r="Q36" i="34" a="1"/>
  <c r="U107" i="34" a="1"/>
  <c r="O23" i="34" a="1"/>
  <c r="U43" i="34" a="1"/>
  <c r="AN89" i="34" a="1"/>
  <c r="BF77" i="34" a="1"/>
  <c r="BE142" i="34" a="1"/>
  <c r="BB119" i="34" a="1"/>
  <c r="AJ48" i="34" a="1"/>
  <c r="AM91" i="34" a="1"/>
  <c r="Q35" i="34" a="1"/>
  <c r="U86" i="34" a="1"/>
  <c r="AD123" i="34" a="1"/>
  <c r="BH144" i="34" a="1"/>
  <c r="X66" i="34" a="1"/>
  <c r="BH113" i="34" a="1"/>
  <c r="BF62" i="34" a="1"/>
  <c r="BM86" i="34" a="1"/>
  <c r="X138" i="34" a="1"/>
  <c r="BJ90" i="34" a="1"/>
  <c r="BE50" i="34" a="1"/>
  <c r="AO123" i="34" a="1"/>
  <c r="BJ40" i="34" a="1"/>
  <c r="BC141" i="34" a="1"/>
  <c r="AJ74" i="34" a="1"/>
  <c r="Q146" i="34" a="1"/>
  <c r="BL114" i="34" a="1"/>
  <c r="AL137" i="34" a="1"/>
  <c r="AX66" i="34" a="1"/>
  <c r="BJ49" i="34" a="1"/>
  <c r="P125" i="34" a="1"/>
  <c r="N23" i="34" a="1"/>
  <c r="AD120" i="34" a="1"/>
  <c r="AZ125" i="34" a="1"/>
  <c r="O102" i="34" a="1"/>
  <c r="AN105" i="34" a="1"/>
  <c r="P91" i="34" a="1"/>
  <c r="BG119" i="34" a="1"/>
  <c r="AA56" i="34" a="1"/>
  <c r="AS134" i="34" a="1"/>
  <c r="AI141" i="34" a="1"/>
  <c r="AB134" i="34" a="1"/>
  <c r="AU72" i="34" a="1"/>
  <c r="P144" i="34" a="1"/>
  <c r="X37" i="34" a="1"/>
  <c r="AA121" i="34" a="1"/>
  <c r="BE113" i="34" a="1"/>
  <c r="BM140" i="34" a="1"/>
  <c r="BL104" i="34" a="1"/>
  <c r="AW53" i="34" a="1"/>
  <c r="AP115" i="34" a="1"/>
  <c r="BE88" i="34" a="1"/>
  <c r="BB98" i="34" a="1"/>
  <c r="AK92" i="34" a="1"/>
  <c r="BB124" i="34" a="1"/>
  <c r="AN124" i="34" a="1"/>
  <c r="AL67" i="34" a="1"/>
  <c r="BI116" i="34" a="1"/>
  <c r="U125" i="34" a="1"/>
  <c r="L39" i="34" a="1"/>
  <c r="BD76" i="34" a="1"/>
  <c r="N145" i="34" a="1"/>
  <c r="AY98" i="34" a="1"/>
  <c r="V78" i="34" a="1"/>
  <c r="AH28" i="34" a="1"/>
  <c r="R32" i="34" a="1"/>
  <c r="BE135" i="34" a="1"/>
  <c r="W37" i="34" a="1"/>
  <c r="BD50" i="34" a="1"/>
  <c r="AT46" i="34" a="1"/>
  <c r="BN93" i="34" a="1"/>
  <c r="BJ39" i="34" a="1"/>
  <c r="R103" i="34" a="1"/>
  <c r="AZ133" i="34" a="1"/>
  <c r="BN38" i="34" a="1"/>
  <c r="AK105" i="34" a="1"/>
  <c r="AI37" i="34" a="1"/>
  <c r="AH64" i="34" a="1"/>
  <c r="K41" i="34" a="1"/>
  <c r="AC72" i="34" a="1"/>
  <c r="AA94" i="34" a="1"/>
  <c r="AB115" i="34" a="1"/>
  <c r="BD39" i="34" a="1"/>
  <c r="AX41" i="34" a="1"/>
  <c r="AW132" i="34" a="1"/>
  <c r="X97" i="34" a="1"/>
  <c r="AR101" i="34" a="1"/>
  <c r="V111" i="34" a="1"/>
  <c r="AR32" i="34" a="1"/>
  <c r="BE76" i="34" a="1"/>
  <c r="AL80" i="34" a="1"/>
  <c r="X36" i="34" a="1"/>
  <c r="Z114" i="34" a="1"/>
  <c r="AC87" i="34" a="1"/>
  <c r="BB121" i="34" a="1"/>
  <c r="AN26" i="34" a="1"/>
  <c r="M78" i="34" a="1"/>
  <c r="BG80" i="34" a="1"/>
  <c r="BH72" i="34" a="1"/>
  <c r="AO32" i="34" a="1"/>
  <c r="BG102" i="34" a="1"/>
  <c r="G123" i="34" a="1"/>
  <c r="BD88" i="34" a="1"/>
  <c r="AC47" i="34" a="1"/>
  <c r="AK129" i="34" a="1"/>
  <c r="W125" i="34" a="1"/>
  <c r="AR41" i="34" a="1"/>
  <c r="BN118" i="34" a="1"/>
  <c r="M44" i="34" a="1"/>
  <c r="AA138" i="34" a="1"/>
  <c r="AN104" i="34" a="1"/>
  <c r="N55" i="34" a="1"/>
  <c r="AA132" i="34" a="1"/>
  <c r="AF23" i="34" a="1"/>
  <c r="AM59" i="34" a="1"/>
  <c r="BF36" i="34" a="1"/>
  <c r="BC69" i="34" a="1"/>
  <c r="BG37" i="34" a="1"/>
  <c r="BK117" i="34" a="1"/>
  <c r="BD72" i="34" a="1"/>
  <c r="R73" i="34" a="1"/>
  <c r="AH90" i="34" a="1"/>
  <c r="Q119" i="34" a="1"/>
  <c r="K124" i="34" a="1"/>
  <c r="BH103" i="34" a="1"/>
  <c r="BH82" i="34" a="1"/>
  <c r="BJ79" i="34" a="1"/>
  <c r="S80" i="34" a="1"/>
  <c r="K64" i="34" a="1"/>
  <c r="K48" i="34" a="1"/>
  <c r="AQ139" i="34" a="1"/>
  <c r="O115" i="34" a="1"/>
  <c r="W35" i="34" a="1"/>
  <c r="N78" i="34" a="1"/>
  <c r="AC46" i="34" a="1"/>
  <c r="AI99" i="34" a="1"/>
  <c r="AF28" i="34" a="1"/>
  <c r="Y24" i="34" a="1"/>
  <c r="BL43" i="34" a="1"/>
  <c r="BC103" i="34" a="1"/>
  <c r="BA118" i="34" a="1"/>
  <c r="S49" i="34" a="1"/>
  <c r="AC132" i="34" a="1"/>
  <c r="AI44" i="34" a="1"/>
  <c r="AS38" i="34" a="1"/>
  <c r="Y143" i="34" a="1"/>
  <c r="AS123" i="34" a="1"/>
  <c r="AP24" i="34" a="1"/>
  <c r="BN113" i="34" a="1"/>
  <c r="BF134" i="34" a="1"/>
  <c r="S143" i="34" a="1"/>
  <c r="M100" i="34" a="1"/>
  <c r="K30" i="34" a="1"/>
  <c r="P27" i="34" a="1"/>
  <c r="AS31" i="34" a="1"/>
  <c r="P92" i="34" a="1"/>
  <c r="BK134" i="34" a="1"/>
  <c r="AK72" i="34" a="1"/>
  <c r="AU79" i="34" a="1"/>
  <c r="BN103" i="34" a="1"/>
  <c r="AK144" i="34" a="1"/>
  <c r="BJ37" i="34" a="1"/>
  <c r="P36" i="34" a="1"/>
  <c r="T135" i="34" a="1"/>
  <c r="BF29" i="34" a="1"/>
  <c r="V62" i="34" a="1"/>
  <c r="D44" i="34" a="1"/>
  <c r="BK83" i="34" a="1"/>
  <c r="BN112" i="34" a="1"/>
  <c r="K123" i="34" a="1"/>
  <c r="T99" i="34" a="1"/>
  <c r="AN115" i="34" a="1"/>
  <c r="AK99" i="34" a="1"/>
  <c r="N116" i="34" a="1"/>
  <c r="AG117" i="34" a="1"/>
  <c r="AR52" i="34" a="1"/>
  <c r="BJ53" i="34" a="1"/>
  <c r="BH78" i="34" a="1"/>
  <c r="W27" i="34" a="1"/>
  <c r="BC137" i="34" a="1"/>
  <c r="G139" i="34" a="1"/>
  <c r="N80" i="34" a="1"/>
  <c r="BJ112" i="34" a="1"/>
  <c r="E142" i="34" a="1"/>
  <c r="AQ80" i="34" a="1"/>
  <c r="AH134" i="34" a="1"/>
  <c r="AG64" i="34" a="1"/>
  <c r="Z49" i="34" a="1"/>
  <c r="BG126" i="34" a="1"/>
  <c r="H27" i="22" a="1"/>
  <c r="BH62" i="34" a="1"/>
  <c r="N56" i="34" a="1"/>
  <c r="U33" i="34" a="1"/>
  <c r="X114" i="34" a="1"/>
  <c r="AY142" i="34" a="1"/>
  <c r="BI60" i="34" a="1"/>
  <c r="R45" i="34" a="1"/>
  <c r="Y129" i="34" a="1"/>
  <c r="AY46" i="34" a="1"/>
  <c r="BK43" i="34" a="1"/>
  <c r="BM55" i="34" a="1"/>
  <c r="AV80" i="34" a="1"/>
  <c r="AA51" i="34" a="1"/>
  <c r="AT113" i="34" a="1"/>
  <c r="AB55" i="34" a="1"/>
  <c r="X110" i="34" a="1"/>
  <c r="X88" i="34" a="1"/>
  <c r="BH26" i="34" a="1"/>
  <c r="BF33" i="34" a="1"/>
  <c r="BA45" i="34" a="1"/>
  <c r="W144" i="34" a="1"/>
  <c r="AB96" i="34" a="1"/>
  <c r="AK128" i="34" a="1"/>
  <c r="X54" i="34" a="1"/>
  <c r="D142" i="34" a="1"/>
  <c r="AX72" i="34" a="1"/>
  <c r="BA126" i="34" a="1"/>
  <c r="AO29" i="34" a="1"/>
  <c r="AL103" i="34" a="1"/>
  <c r="AX43" i="34" a="1"/>
  <c r="R37" i="34" a="1"/>
  <c r="AW126" i="34" a="1"/>
  <c r="AX138" i="34" a="1"/>
  <c r="U90" i="34" a="1"/>
  <c r="AL44" i="34" a="1"/>
  <c r="BH29" i="34" a="1"/>
  <c r="J25" i="34" a="1"/>
  <c r="AM41" i="34" a="1"/>
  <c r="Q51" i="34" a="1"/>
  <c r="X62" i="34" a="1"/>
  <c r="AZ114" i="34" a="1"/>
  <c r="BF142" i="34" a="1"/>
  <c r="AQ83" i="34" a="1"/>
  <c r="E27" i="34" a="1"/>
  <c r="AY81" i="34" a="1"/>
  <c r="P46" i="34" a="1"/>
  <c r="Y52" i="34" a="1"/>
  <c r="J143" i="34" a="1"/>
  <c r="BJ85" i="34" a="1"/>
  <c r="BI102" i="34" a="1"/>
  <c r="Q107" i="34" a="1"/>
  <c r="AG82" i="34" a="1"/>
  <c r="AU63" i="34" a="1"/>
  <c r="J114" i="34" a="1"/>
  <c r="BN141" i="34" a="1"/>
  <c r="Z62" i="34" a="1"/>
  <c r="Y132" i="34" a="1"/>
  <c r="E30" i="34" a="1"/>
  <c r="AI101" i="34" a="1"/>
  <c r="L76" i="34" a="1"/>
  <c r="BG51" i="34" a="1"/>
  <c r="W116" i="34" a="1"/>
  <c r="BH30" i="34" a="1"/>
  <c r="H129" i="34" a="1"/>
  <c r="AX45" i="34" a="1"/>
  <c r="Y31" i="34" a="1"/>
  <c r="Q54" i="34" a="1"/>
  <c r="BI56" i="34" a="1"/>
  <c r="AQ88" i="34" a="1"/>
  <c r="X68" i="34" a="1"/>
  <c r="BB47" i="34" a="1"/>
  <c r="AX121" i="34" a="1"/>
  <c r="AV33" i="34" a="1"/>
  <c r="T87" i="34" a="1"/>
  <c r="J49" i="34" a="1"/>
  <c r="AO59" i="34" a="1"/>
  <c r="BF91" i="34" a="1"/>
  <c r="BF82" i="34" a="1"/>
  <c r="BF79" i="34" a="1"/>
  <c r="AW61" i="34" a="1"/>
  <c r="AA35" i="34" a="1"/>
  <c r="AM64" i="34" a="1"/>
  <c r="BK95" i="34" a="1"/>
  <c r="AY73" i="34" a="1"/>
  <c r="BA56" i="34" a="1"/>
  <c r="AV29" i="34" a="1"/>
  <c r="J99" i="34" a="1"/>
  <c r="BN115" i="34" a="1"/>
  <c r="AY117" i="34" a="1"/>
  <c r="AL89" i="34" a="1"/>
  <c r="U89" i="34" a="1"/>
  <c r="AN47" i="34" a="1"/>
  <c r="BA114" i="34" a="1"/>
  <c r="AK81" i="34" a="1"/>
  <c r="AO66" i="34" a="1"/>
  <c r="AN142" i="34" a="1"/>
  <c r="AU76" i="34" a="1"/>
  <c r="V34" i="34" a="1"/>
  <c r="BF92" i="34" a="1"/>
  <c r="V66" i="34" a="1"/>
  <c r="AR97" i="34" a="1"/>
  <c r="W41" i="34" a="1"/>
  <c r="BA55" i="34" a="1"/>
  <c r="G115" i="34" a="1"/>
  <c r="BJ55" i="34" a="1"/>
  <c r="AP137" i="34" a="1"/>
  <c r="AG122" i="34" a="1"/>
  <c r="Z117" i="34" a="1"/>
  <c r="AR141" i="34" a="1"/>
  <c r="BF66" i="34" a="1"/>
  <c r="AP124" i="34" a="1"/>
  <c r="BL59" i="34" a="1"/>
  <c r="U82" i="34" a="1"/>
  <c r="BK86" i="34" a="1"/>
  <c r="BA97" i="34" a="1"/>
  <c r="AM37" i="34" a="1"/>
  <c r="AM97" i="34" a="1"/>
  <c r="AA36" i="34" a="1"/>
  <c r="AV73" i="34" a="1"/>
  <c r="L59" i="34" a="1"/>
  <c r="M116" i="34" a="1"/>
  <c r="BK124" i="34" a="1"/>
  <c r="Y69" i="34" a="1"/>
  <c r="AN111" i="34" a="1"/>
  <c r="BF63" i="34" a="1"/>
  <c r="AT105" i="34" a="1"/>
  <c r="BM38" i="34" a="1"/>
  <c r="AG45" i="34" a="1"/>
  <c r="AE78" i="34" a="1"/>
  <c r="AE48" i="34" a="1"/>
  <c r="BK70" i="34" a="1"/>
  <c r="G126" i="34" a="1"/>
  <c r="X91" i="34" a="1"/>
  <c r="AD95" i="34" a="1"/>
  <c r="P80" i="34" a="1"/>
  <c r="BA101" i="34" a="1"/>
  <c r="L131" i="34" a="1"/>
  <c r="AV119" i="34" a="1"/>
  <c r="Z106" i="34" a="1"/>
  <c r="AI121" i="34" a="1"/>
  <c r="W43" i="34" a="1"/>
  <c r="BL91" i="34" a="1"/>
  <c r="L143" i="34" a="1"/>
  <c r="BJ59" i="34" a="1"/>
  <c r="BM70" i="34" a="1"/>
  <c r="AR71" i="34" a="1"/>
  <c r="AC143" i="34" a="1"/>
  <c r="AU67" i="34" a="1"/>
  <c r="BK131" i="34" a="1"/>
  <c r="S138" i="34" a="1"/>
  <c r="BD87" i="34" a="1"/>
  <c r="Q133" i="34" a="1"/>
  <c r="BE141" i="34" a="1"/>
  <c r="N117" i="34" a="1"/>
  <c r="Y138" i="34" a="1"/>
  <c r="AS53" i="34" a="1"/>
  <c r="AW97" i="34" a="1"/>
  <c r="K54" i="34" a="1"/>
  <c r="AA57" i="34" a="1"/>
  <c r="T141" i="34" a="1"/>
  <c r="AT140" i="34" a="1"/>
  <c r="K126" i="34" a="1"/>
  <c r="O72" i="34" a="1"/>
  <c r="AB105" i="34" a="1"/>
  <c r="AR79" i="34" a="1"/>
  <c r="AE43" i="34" a="1"/>
  <c r="Y109" i="34" a="1"/>
  <c r="AF133" i="34" a="1"/>
  <c r="BI144" i="34" a="1"/>
  <c r="X116" i="34" a="1"/>
  <c r="J133" i="34" a="1"/>
  <c r="F142" i="34" a="1"/>
  <c r="AD131" i="34" a="1"/>
  <c r="AN84" i="34" a="1"/>
  <c r="J129" i="34" a="1"/>
  <c r="Z111" i="34" a="1"/>
  <c r="X56" i="34" a="1"/>
  <c r="AE118" i="34" a="1"/>
  <c r="K98" i="34" a="1"/>
  <c r="P140" i="34" a="1"/>
  <c r="AG90" i="34" a="1"/>
  <c r="BM27" i="34" a="1"/>
  <c r="AU93" i="34" a="1"/>
  <c r="T35" i="34" a="1"/>
  <c r="AE42" i="34" a="1"/>
  <c r="AL31" i="34" a="1"/>
  <c r="AA33" i="34" a="1"/>
  <c r="AA143" i="34" a="1"/>
  <c r="AY31" i="34" a="1"/>
  <c r="N24" i="34" a="1"/>
  <c r="G117" i="34" a="1"/>
  <c r="BB93" i="34" a="1"/>
  <c r="AA69" i="34" a="1"/>
  <c r="V106" i="34" a="1"/>
  <c r="L56" i="34" a="1"/>
  <c r="Y58" i="34" a="1"/>
  <c r="BA104" i="34" a="1"/>
  <c r="BE29" i="34" a="1"/>
  <c r="I26" i="22" a="1"/>
  <c r="Z132" i="34" a="1"/>
  <c r="BH57" i="34" a="1"/>
  <c r="U93" i="34" a="1"/>
  <c r="AC139" i="34" a="1"/>
  <c r="AS39" i="34" a="1"/>
  <c r="AO52" i="34" a="1"/>
  <c r="O65" i="34" a="1"/>
  <c r="BC56" i="34" a="1"/>
  <c r="AX117" i="34" a="1"/>
  <c r="AY123" i="34" a="1"/>
  <c r="R82" i="34" a="1"/>
  <c r="AO77" i="34" a="1"/>
  <c r="S24" i="34" a="1"/>
  <c r="M103" i="34" a="1"/>
  <c r="G120" i="34" a="1"/>
  <c r="V71" i="34" a="1"/>
  <c r="AO143" i="34" a="1"/>
  <c r="AS91" i="34" a="1"/>
  <c r="AM90" i="34" a="1"/>
  <c r="AP66" i="34" a="1"/>
  <c r="AR59" i="34" a="1"/>
  <c r="BB62" i="34" a="1"/>
  <c r="AG102" i="34" a="1"/>
  <c r="AX23" i="34" a="1"/>
  <c r="AH141" i="34" a="1"/>
  <c r="M70" i="34" a="1"/>
  <c r="AA48" i="34" a="1"/>
  <c r="AH33" i="34" a="1"/>
  <c r="V85" i="34" a="1"/>
  <c r="AC111" i="34" a="1"/>
  <c r="BG71" i="34" a="1"/>
  <c r="AM101" i="34" a="1"/>
  <c r="BI121" i="34" a="1"/>
  <c r="D123" i="34" a="1"/>
  <c r="BN124" i="34" a="1"/>
  <c r="N82" i="34" a="1"/>
  <c r="AA76" i="34" a="1"/>
  <c r="AX79" i="34" a="1"/>
  <c r="P104" i="34" a="1"/>
  <c r="AR85" i="34" a="1"/>
  <c r="R86" i="34" a="1"/>
  <c r="BL48" i="34" a="1"/>
  <c r="BE144" i="34" a="1"/>
  <c r="BC120" i="34" a="1"/>
  <c r="AO140" i="34" a="1"/>
  <c r="BG52" i="34" a="1"/>
  <c r="AP33" i="34" a="1"/>
  <c r="N73" i="34" a="1"/>
  <c r="AS101" i="34" a="1"/>
  <c r="R118" i="34" a="1"/>
  <c r="BE25" i="34" a="1"/>
  <c r="H115" i="34" a="1"/>
  <c r="K24" i="34" a="1"/>
  <c r="BF68" i="34" a="1"/>
  <c r="AR60" i="34" a="1"/>
  <c r="AE26" i="34" a="1"/>
  <c r="AV82" i="34" a="1"/>
  <c r="K107" i="34" a="1"/>
  <c r="AC45" i="34" a="1"/>
  <c r="BJ97" i="34" a="1"/>
  <c r="AE87" i="34" a="1"/>
  <c r="BK81" i="34" a="1"/>
  <c r="BL135" i="34" a="1"/>
  <c r="H133" i="34" a="1"/>
  <c r="AW114" i="34" a="1"/>
  <c r="AW52" i="34" a="1"/>
  <c r="AT83" i="34" a="1"/>
  <c r="T32" i="34" a="1"/>
  <c r="Q44" i="34" a="1"/>
  <c r="AI33" i="34" a="1"/>
  <c r="BE56" i="34" a="1"/>
  <c r="AG123" i="34" a="1"/>
  <c r="AV75" i="34" a="1"/>
  <c r="AL144" i="34" a="1"/>
  <c r="M88" i="34" a="1"/>
  <c r="K26" i="34" a="1"/>
  <c r="AZ30" i="34" a="1"/>
  <c r="Z95" i="34" a="1"/>
  <c r="AJ135" i="34" a="1"/>
  <c r="AV27" i="34" a="1"/>
  <c r="AJ133" i="34" a="1"/>
  <c r="AX63" i="34" a="1"/>
  <c r="D135" i="34" a="1"/>
  <c r="X132" i="34" a="1"/>
  <c r="BB44" i="34" a="1"/>
  <c r="BC81" i="34" a="1"/>
  <c r="BH74" i="34" a="1"/>
  <c r="AQ98" i="34" a="1"/>
  <c r="H116" i="34" a="1"/>
  <c r="AB93" i="34" a="1"/>
  <c r="AB83" i="34" a="1"/>
  <c r="BJ117" i="34" a="1"/>
  <c r="M136" i="34" a="1"/>
  <c r="BF45" i="34" a="1"/>
  <c r="AA130" i="34" a="1"/>
  <c r="AG133" i="34" a="1"/>
  <c r="AJ66" i="34" a="1"/>
  <c r="K90" i="34" a="1"/>
  <c r="P105" i="34" a="1"/>
  <c r="BC29" i="34" a="1"/>
  <c r="O55" i="34" a="1"/>
  <c r="S64" i="34" a="1"/>
  <c r="AS84" i="34" a="1"/>
  <c r="L85" i="34" a="1"/>
  <c r="AD58" i="34" a="1"/>
  <c r="T55" i="34" a="1"/>
  <c r="AC93" i="34" a="1"/>
  <c r="L88" i="34" a="1"/>
  <c r="V75" i="34" a="1"/>
  <c r="AV94" i="34" a="1"/>
  <c r="BM57" i="34" a="1"/>
  <c r="BA39" i="34" a="1"/>
  <c r="BH139" i="34" a="1"/>
  <c r="U114" i="34" a="1"/>
  <c r="AK111" i="34" a="1"/>
  <c r="E36" i="34" a="1"/>
  <c r="BE122" i="34" a="1"/>
  <c r="AU58" i="34" a="1"/>
  <c r="BB28" i="34" a="1"/>
  <c r="AQ62" i="34" a="1"/>
  <c r="AH126" i="34" a="1"/>
  <c r="S96" i="34" a="1"/>
  <c r="N140" i="34" a="1"/>
  <c r="BH114" i="34" a="1"/>
  <c r="BF138" i="34" a="1"/>
  <c r="BG54" i="34" a="1"/>
  <c r="AG72" i="34" a="1"/>
  <c r="BN105" i="34" a="1"/>
  <c r="BD37" i="34" a="1"/>
  <c r="AT91" i="34" a="1"/>
  <c r="BH48" i="34" a="1"/>
  <c r="R125" i="34" a="1"/>
  <c r="BM134" i="34" a="1"/>
  <c r="J35" i="34" a="1"/>
  <c r="BM135" i="34" a="1"/>
  <c r="AH25" i="34" a="1"/>
  <c r="AM104" i="34" a="1"/>
  <c r="W70" i="34" a="1"/>
  <c r="K110" i="34" a="1"/>
  <c r="BH75" i="34" a="1"/>
  <c r="AO44" i="34" a="1"/>
  <c r="AD79" i="34" a="1"/>
  <c r="AN94" i="34" a="1"/>
  <c r="AI80" i="34" a="1"/>
  <c r="AC125" i="34" a="1"/>
  <c r="AM93" i="34" a="1"/>
  <c r="AG48" i="34" a="1"/>
  <c r="AG142" i="34" a="1"/>
  <c r="AW131" i="34" a="1"/>
  <c r="AM84" i="34" a="1"/>
  <c r="L64" i="34" a="1"/>
  <c r="AE111" i="34" a="1"/>
  <c r="AX113" i="34" a="1"/>
  <c r="AD78" i="34" a="1"/>
  <c r="BA129" i="34" a="1"/>
  <c r="AP101" i="34" a="1"/>
  <c r="AS93" i="34" a="1"/>
  <c r="AQ67" i="34" a="1"/>
  <c r="AK134" i="34" a="1"/>
  <c r="AX74" i="34" a="1"/>
  <c r="O62" i="34" a="1"/>
  <c r="X85" i="34" a="1"/>
  <c r="AB94" i="34" a="1"/>
  <c r="S104" i="34" a="1"/>
  <c r="AC28" i="34" a="1"/>
  <c r="BA139" i="34" a="1"/>
  <c r="L137" i="34" a="1"/>
  <c r="P39" i="34" a="1"/>
  <c r="V140" i="34" a="1"/>
  <c r="M96" i="34" a="1"/>
  <c r="BN41" i="34" a="1"/>
  <c r="AR69" i="34" a="1"/>
  <c r="AX99" i="34" a="1"/>
  <c r="AD38" i="34" a="1"/>
  <c r="AH53" i="34" a="1"/>
  <c r="BD134" i="34" a="1"/>
  <c r="AA81" i="34" a="1"/>
  <c r="AT124" i="34" a="1"/>
  <c r="O90" i="34" a="1"/>
  <c r="BE95" i="34" a="1"/>
  <c r="M128" i="34" a="1"/>
  <c r="BL33" i="34" a="1"/>
  <c r="AR121" i="34" a="1"/>
  <c r="W23" i="34" a="1"/>
  <c r="W78" i="34" a="1"/>
  <c r="AT42" i="34" a="1"/>
  <c r="H113" i="34" a="1"/>
  <c r="O144" i="34" a="1"/>
  <c r="AT116" i="34" a="1"/>
  <c r="BL127" i="34" a="1"/>
  <c r="AU55" i="34" a="1"/>
  <c r="BL23" i="34" a="1"/>
  <c r="J29" i="34" a="1"/>
  <c r="Z127" i="34" a="1"/>
  <c r="E143" i="34" a="1"/>
  <c r="BM39" i="34" a="1"/>
  <c r="Z96" i="34" a="1"/>
  <c r="AF117" i="34" a="1"/>
  <c r="AR45" i="34" a="1"/>
  <c r="AD36" i="34" a="1"/>
  <c r="BF74" i="34" a="1"/>
  <c r="K101" i="34" a="1"/>
  <c r="BN73" i="34" a="1"/>
  <c r="BC113" i="34" a="1"/>
  <c r="H132" i="34" a="1"/>
  <c r="BM78" i="34" a="1"/>
  <c r="BB72" i="34" a="1"/>
  <c r="BB103" i="34" a="1"/>
  <c r="BF87" i="34" a="1"/>
  <c r="O108" i="34" a="1"/>
  <c r="T119" i="34" a="1"/>
  <c r="AW72" i="34" a="1"/>
  <c r="L27" i="22" a="1"/>
  <c r="U116" i="34" a="1"/>
  <c r="AV117" i="34" a="1"/>
  <c r="AY37" i="34" a="1"/>
  <c r="BF52" i="34" a="1"/>
  <c r="AN123" i="34" a="1"/>
  <c r="AB64" i="34" a="1"/>
  <c r="AG121" i="34" a="1"/>
  <c r="P89" i="34" a="1"/>
  <c r="T67" i="34" a="1"/>
  <c r="M42" i="34" a="1"/>
  <c r="Z99" i="34" a="1"/>
  <c r="BE97" i="34" a="1"/>
  <c r="R120" i="34" a="1"/>
  <c r="BM74" i="34" a="1"/>
  <c r="AP28" i="34" a="1"/>
  <c r="E113" i="34" a="1"/>
  <c r="BC91" i="34" a="1"/>
  <c r="AY48" i="34" a="1"/>
  <c r="BE91" i="34" a="1"/>
  <c r="R115" i="34" a="1"/>
  <c r="V133" i="34" a="1"/>
  <c r="BG55" i="34" a="1"/>
  <c r="AY26" i="34" a="1"/>
  <c r="BN43" i="34" a="1"/>
  <c r="AK114" i="34" a="1"/>
  <c r="BM60" i="34" a="1"/>
  <c r="F122" i="34" a="1"/>
  <c r="Z42" i="34" a="1"/>
  <c r="AB123" i="34" a="1"/>
  <c r="AB23" i="34" a="1"/>
  <c r="Z25" i="34" a="1"/>
  <c r="BA50" i="34" a="1"/>
  <c r="H28" i="34" a="1"/>
  <c r="AM65" i="34" a="1"/>
  <c r="R122" i="34" a="1"/>
  <c r="AT92" i="34" a="1"/>
  <c r="BG83" i="34" a="1"/>
  <c r="AN60" i="34" a="1"/>
  <c r="AL25" i="34" a="1"/>
  <c r="BL80" i="34" a="1"/>
  <c r="U37" i="34" a="1"/>
  <c r="T123" i="34" a="1"/>
  <c r="L29" i="34" a="1"/>
  <c r="AV32" i="34" a="1"/>
  <c r="K39" i="34" a="1"/>
  <c r="AK49" i="34" a="1"/>
  <c r="AF138" i="34" a="1"/>
  <c r="AA119" i="34" a="1"/>
  <c r="E128" i="34" a="1"/>
  <c r="AX27" i="34" a="1"/>
  <c r="AQ100" i="34" a="1"/>
  <c r="AG28" i="34" a="1"/>
  <c r="BI120" i="34" a="1"/>
  <c r="H44" i="34" a="1"/>
  <c r="BG39" i="34" a="1"/>
  <c r="P113" i="34" a="1"/>
  <c r="P73" i="34" a="1"/>
  <c r="AA114" i="34" a="1"/>
  <c r="N124" i="34" a="1"/>
  <c r="Q39" i="34" a="1"/>
  <c r="AO47" i="34" a="1"/>
  <c r="AW81" i="34" a="1"/>
  <c r="BC125" i="34" a="1"/>
  <c r="Z28" i="34" a="1"/>
  <c r="AD90" i="34" a="1"/>
  <c r="BH116" i="34" a="1"/>
  <c r="BG33" i="34" a="1"/>
  <c r="U38" i="34" a="1"/>
  <c r="AK133" i="34" a="1"/>
  <c r="BN48" i="34" a="1"/>
  <c r="AP55" i="34" a="1"/>
  <c r="BC99" i="34" a="1"/>
  <c r="AX76" i="34" a="1"/>
  <c r="BK51" i="34" a="1"/>
  <c r="AH105" i="34" a="1"/>
  <c r="BL123" i="34" a="1"/>
  <c r="BB83" i="34" a="1"/>
  <c r="V73" i="34" a="1"/>
  <c r="AK119" i="34" a="1"/>
  <c r="AN25" i="34" a="1"/>
  <c r="AT96" i="34" a="1"/>
  <c r="AN117" i="34" a="1"/>
  <c r="R77" i="34" a="1"/>
  <c r="AY36" i="34" a="1"/>
  <c r="Q93" i="34" a="1"/>
  <c r="P116" i="34" a="1"/>
  <c r="N105" i="34" a="1"/>
  <c r="AY32" i="34" a="1"/>
  <c r="BB40" i="34" a="1"/>
  <c r="AP23" i="34" a="1"/>
  <c r="BF120" i="34" a="1"/>
  <c r="Y102" i="34" a="1"/>
  <c r="AX53" i="34" a="1"/>
  <c r="BA54" i="34" a="1"/>
  <c r="X100" i="34" a="1"/>
  <c r="Z56" i="34" a="1"/>
  <c r="AZ111" i="34" a="1"/>
  <c r="L77" i="34" a="1"/>
  <c r="BM59" i="34" a="1"/>
  <c r="G38" i="34" a="1"/>
  <c r="BL97" i="34" a="1"/>
  <c r="BK100" i="34" a="1"/>
  <c r="AS99" i="34" a="1"/>
  <c r="BK133" i="34" a="1"/>
  <c r="O142" i="34" a="1"/>
  <c r="AY23" i="34" a="1"/>
  <c r="AB121" i="34" a="1"/>
  <c r="AP38" i="34" a="1"/>
  <c r="U108" i="34" a="1"/>
  <c r="BF105" i="34" a="1"/>
  <c r="AY60" i="34" a="1"/>
  <c r="Z70" i="34" a="1"/>
  <c r="J79" i="34" a="1"/>
  <c r="BB61" i="34" a="1"/>
  <c r="BF118" i="34" a="1"/>
  <c r="AR138" i="34" a="1"/>
  <c r="AM86" i="34" a="1"/>
  <c r="AP93" i="34" a="1"/>
  <c r="R136" i="34" a="1"/>
  <c r="AF59" i="34" a="1"/>
  <c r="AU64" i="34" a="1"/>
  <c r="BG25" i="34" a="1"/>
  <c r="M89" i="34" a="1"/>
  <c r="AF144" i="34" a="1"/>
  <c r="AW111" i="34" a="1"/>
  <c r="M49" i="34" a="1"/>
  <c r="AT134" i="34" a="1"/>
  <c r="U67" i="34" a="1"/>
  <c r="AH23" i="34" a="1"/>
  <c r="BJ135" i="34" a="1"/>
  <c r="AL52" i="34" a="1"/>
  <c r="AA55" i="34" a="1"/>
  <c r="BB95" i="34" a="1"/>
  <c r="BL120" i="34" a="1"/>
  <c r="P67" i="34" a="1"/>
  <c r="BK120" i="34" a="1"/>
  <c r="X87" i="34" a="1"/>
  <c r="U142" i="34" a="1"/>
  <c r="R85" i="34" a="1"/>
  <c r="BA61" i="34" a="1"/>
  <c r="AA39" i="34" a="1"/>
  <c r="G138" i="34" a="1"/>
  <c r="BN58" i="34" a="1"/>
  <c r="O139" i="34" a="1"/>
  <c r="BE55" i="34" a="1"/>
  <c r="U78" i="34" a="1"/>
  <c r="BC126" i="34" a="1"/>
  <c r="BC57" i="34" a="1"/>
  <c r="K75" i="34" a="1"/>
  <c r="AN97" i="34" a="1"/>
  <c r="P78" i="34" a="1"/>
  <c r="AT55" i="34" a="1"/>
  <c r="AT125" i="34" a="1"/>
  <c r="AW113" i="34" a="1"/>
  <c r="M79" i="34" a="1"/>
  <c r="Z33" i="34" a="1"/>
  <c r="BM93" i="34" a="1"/>
  <c r="AZ102" i="34" a="1"/>
  <c r="AB33" i="34" a="1"/>
  <c r="AZ78" i="34" a="1"/>
  <c r="F132" i="34" a="1"/>
  <c r="AJ95" i="34" a="1"/>
  <c r="Y113" i="34" a="1"/>
  <c r="BH111" i="34" a="1"/>
  <c r="AL143" i="34" a="1"/>
  <c r="L99" i="34" a="1"/>
  <c r="AZ28" i="34" a="1"/>
  <c r="AT142" i="34" a="1"/>
  <c r="BJ62" i="34" a="1"/>
  <c r="N58" i="34" a="1"/>
  <c r="K105" i="34" a="1"/>
  <c r="V117" i="34" a="1"/>
  <c r="N135" i="34" a="1"/>
  <c r="BG77" i="34" a="1"/>
  <c r="Y108" i="34" a="1"/>
  <c r="AJ64" i="34" a="1"/>
  <c r="BJ118" i="34" a="1"/>
  <c r="AD141" i="34" a="1"/>
  <c r="AV52" i="34" a="1"/>
  <c r="R57" i="34" a="1"/>
  <c r="R42" i="34" a="1"/>
  <c r="W38" i="34" a="1"/>
  <c r="AH119" i="34" a="1"/>
  <c r="O70" i="34" a="1"/>
  <c r="U39" i="34" a="1"/>
  <c r="AW43" i="34" a="1"/>
  <c r="AB90" i="34" a="1"/>
  <c r="P106" i="34" a="1"/>
  <c r="AX58" i="34" a="1"/>
  <c r="AN112" i="34" a="1"/>
  <c r="AL55" i="34" a="1"/>
  <c r="AN138" i="34" a="1"/>
  <c r="AY133" i="34" a="1"/>
  <c r="BL131" i="34" a="1"/>
  <c r="J139" i="34" a="1"/>
  <c r="BD70" i="34" a="1"/>
  <c r="AM143" i="34" a="1"/>
  <c r="BC105" i="34" a="1"/>
  <c r="BB80" i="34" a="1"/>
  <c r="Y128" i="34" a="1"/>
  <c r="AW31" i="34" a="1"/>
  <c r="BC119" i="34" a="1"/>
  <c r="S34" i="34" a="1"/>
  <c r="AZ32" i="34" a="1"/>
  <c r="AC120" i="34" a="1"/>
  <c r="S57" i="34" a="1"/>
  <c r="AJ53" i="34" a="1"/>
  <c r="BB92" i="34" a="1"/>
  <c r="AR144" i="34" a="1"/>
  <c r="BM97" i="34" a="1"/>
  <c r="AP91" i="34" a="1"/>
  <c r="AQ42" i="34" a="1"/>
  <c r="BN119" i="34" a="1"/>
  <c r="T48" i="34" a="1"/>
  <c r="T91" i="34" a="1"/>
  <c r="Q97" i="34" a="1"/>
  <c r="AQ129" i="34" a="1"/>
  <c r="AW62" i="34" a="1"/>
  <c r="BJ65" i="34" a="1"/>
  <c r="BD23" i="34" a="1"/>
  <c r="AH31" i="34" a="1"/>
  <c r="Z35" i="34" a="1"/>
  <c r="AA59" i="34" a="1"/>
  <c r="E31" i="34" a="1"/>
  <c r="W129" i="34" a="1"/>
  <c r="L120" i="34" a="1"/>
  <c r="U123" i="34" a="1"/>
  <c r="E118" i="34" a="1"/>
  <c r="AO62" i="34" a="1"/>
  <c r="BA23" i="34" a="1"/>
  <c r="Z44" i="34" a="1"/>
  <c r="BF72" i="34" a="1"/>
  <c r="Q127" i="34" a="1"/>
  <c r="W59" i="34" a="1"/>
  <c r="AY50" i="34" a="1"/>
  <c r="AH137" i="34" a="1"/>
  <c r="W55" i="34" a="1"/>
  <c r="BJ63" i="34" a="1"/>
  <c r="X23" i="34" a="1"/>
  <c r="AJ127" i="34" a="1"/>
  <c r="AI119" i="34" a="1"/>
  <c r="AC101" i="34" a="1"/>
  <c r="AY111" i="34" a="1"/>
  <c r="BF104" i="34" a="1"/>
  <c r="AN48" i="34" a="1"/>
  <c r="AV46" i="34" a="1"/>
  <c r="Y81" i="34" a="1"/>
  <c r="AF103" i="34" a="1"/>
  <c r="AK91" i="34" a="1"/>
  <c r="AB80" i="34" a="1"/>
  <c r="V35" i="34" a="1"/>
  <c r="AJ101" i="34" a="1"/>
  <c r="N63" i="34" a="1"/>
  <c r="K59" i="34" a="1"/>
  <c r="X89" i="34" a="1"/>
  <c r="AN86" i="34" a="1"/>
  <c r="K50" i="34" a="1"/>
  <c r="AA137" i="34" a="1"/>
  <c r="AW24" i="34" a="1"/>
  <c r="D36" i="34" a="1"/>
  <c r="O141" i="34" a="1"/>
  <c r="AP113" i="34" a="1"/>
  <c r="S81" i="34" a="1"/>
  <c r="O96" i="34" a="1"/>
  <c r="AR112" i="34" a="1"/>
  <c r="AS36" i="34" a="1"/>
  <c r="AI88" i="34" a="1"/>
  <c r="AO65" i="34" a="1"/>
  <c r="BD122" i="34" a="1"/>
  <c r="R40" i="34" a="1"/>
  <c r="W112" i="34" a="1"/>
  <c r="BL60" i="34" a="1"/>
  <c r="AN77" i="34" a="1"/>
  <c r="AS52" i="34" a="1"/>
  <c r="BC79" i="34" a="1"/>
  <c r="Z128" i="34" a="1"/>
  <c r="Y38" i="34" a="1"/>
  <c r="AP63" i="34" a="1"/>
  <c r="AN42" i="34" a="1"/>
  <c r="AK69" i="34" a="1"/>
  <c r="BM94" i="34" a="1"/>
  <c r="BE42" i="34" a="1"/>
  <c r="BC118" i="34" a="1"/>
  <c r="AV114" i="34" a="1"/>
  <c r="BM98" i="34" a="1"/>
  <c r="AJ73" i="34" a="1"/>
  <c r="AM62" i="34" a="1"/>
  <c r="BH125" i="34" a="1"/>
  <c r="X101" i="34" a="1"/>
  <c r="BG46" i="34" a="1"/>
  <c r="BI104" i="34" a="1"/>
  <c r="BN51" i="34" a="1"/>
  <c r="BN78" i="34" a="1"/>
  <c r="AL71" i="34" a="1"/>
  <c r="AZ56" i="34" a="1"/>
  <c r="AC44" i="34" a="1"/>
  <c r="BH95" i="34" a="1"/>
  <c r="BK61" i="34" a="1"/>
  <c r="BC82" i="34" a="1"/>
  <c r="X78" i="34" a="1"/>
  <c r="M63" i="34" a="1"/>
  <c r="X142" i="34" a="1"/>
  <c r="BI98" i="34" a="1"/>
  <c r="BE81" i="34" a="1"/>
  <c r="S71" i="34" a="1"/>
  <c r="BD139" i="34" a="1"/>
  <c r="AK24" i="34" a="1"/>
  <c r="AT122" i="34" a="1"/>
  <c r="Q58" i="34" a="1"/>
  <c r="AP131" i="34" a="1"/>
  <c r="M40" i="34" a="1"/>
  <c r="S123" i="34" a="1"/>
  <c r="BH102" i="34" a="1"/>
  <c r="R133" i="34" a="1"/>
  <c r="Q47" i="34" a="1"/>
  <c r="AE31" i="34" a="1"/>
  <c r="AG74" i="34" a="1"/>
  <c r="BI132" i="34" a="1"/>
  <c r="Q85" i="34" a="1"/>
  <c r="BB134" i="34" a="1"/>
  <c r="BC50" i="34" a="1"/>
  <c r="AA123" i="34" a="1"/>
  <c r="AT52" i="34" a="1"/>
  <c r="AK132" i="34" a="1"/>
  <c r="AP59" i="34" a="1"/>
  <c r="AB84" i="34" a="1"/>
  <c r="D117" i="34" a="1"/>
  <c r="Z79" i="34" a="1"/>
  <c r="AY43" i="34" a="1"/>
  <c r="AV42" i="34" a="1"/>
  <c r="BH94" i="34" a="1"/>
  <c r="V69" i="34" a="1"/>
  <c r="AH140" i="34" a="1"/>
  <c r="M68" i="34" a="1"/>
  <c r="AK32" i="34" a="1"/>
  <c r="P121" i="34" a="1"/>
  <c r="AE131" i="34" a="1"/>
  <c r="BM102" i="34" a="1"/>
  <c r="N51" i="34" a="1"/>
  <c r="BM82" i="34" a="1"/>
  <c r="BM88" i="34" a="1"/>
  <c r="AG83" i="34" a="1"/>
  <c r="BB37" i="34" a="1"/>
  <c r="AF39" i="34" a="1"/>
  <c r="K143" i="34" a="1"/>
  <c r="W75" i="34" a="1"/>
  <c r="AN34" i="34" a="1"/>
  <c r="Z91" i="34" a="1"/>
  <c r="BG31" i="34" a="1"/>
  <c r="K132" i="34" a="1"/>
  <c r="L54" i="34" a="1"/>
  <c r="AZ117" i="34" a="1"/>
  <c r="AX118" i="34" a="1"/>
  <c r="Q125" i="34" a="1"/>
  <c r="AZ38" i="34" a="1"/>
  <c r="BH90" i="34" a="1"/>
  <c r="AR137" i="34" a="1"/>
  <c r="AC98" i="34" a="1"/>
  <c r="AA28" i="34" a="1"/>
  <c r="N76" i="34" a="1"/>
  <c r="AM98" i="34" a="1"/>
  <c r="AA116" i="34" a="1"/>
  <c r="AO28" i="34" a="1"/>
  <c r="BA100" i="34" a="1"/>
  <c r="AD54" i="34" a="1"/>
  <c r="P122" i="34" a="1"/>
  <c r="BC93" i="34" a="1"/>
  <c r="AI53" i="34" a="1"/>
  <c r="AH79" i="34" a="1"/>
  <c r="BN27" i="34" a="1"/>
  <c r="AY113" i="34" a="1"/>
  <c r="AE50" i="34" a="1"/>
  <c r="AY39" i="34" a="1"/>
  <c r="AE133" i="34" a="1"/>
  <c r="AY63" i="34" a="1"/>
  <c r="AU70" i="34" a="1"/>
  <c r="AD37" i="34" a="1"/>
  <c r="AE91" i="34" a="1"/>
  <c r="AL140" i="34" a="1"/>
  <c r="AN127" i="34" a="1"/>
  <c r="T100" i="34" a="1"/>
  <c r="AT85" i="34" a="1"/>
  <c r="AR115" i="34" a="1"/>
  <c r="AI73" i="34" a="1"/>
  <c r="X43" i="34" a="1"/>
  <c r="AQ76" i="34" a="1"/>
  <c r="AC39" i="34" a="1"/>
  <c r="AX103" i="34" a="1"/>
  <c r="W30" i="34" a="1"/>
  <c r="AT135" i="34" a="1"/>
  <c r="AO42" i="34" a="1"/>
  <c r="K142" i="34" a="1"/>
  <c r="K146" i="34" a="1"/>
  <c r="BN33" i="34" a="1"/>
  <c r="AY104" i="34" a="1"/>
  <c r="Z135" i="34" a="1"/>
  <c r="L105" i="34" a="1"/>
  <c r="J70" i="34" a="1"/>
  <c r="AG112" i="34" a="1"/>
  <c r="AE39" i="34" a="1"/>
  <c r="AJ81" i="34" a="1"/>
  <c r="BG122" i="34" a="1"/>
  <c r="E23" i="34" a="1"/>
  <c r="AN52" i="34" a="1"/>
  <c r="AJ134" i="34" a="1"/>
  <c r="AJ24" i="34" a="1"/>
  <c r="AS88" i="34" a="1"/>
  <c r="AW89" i="34" a="1"/>
  <c r="N60" i="34" a="1"/>
  <c r="BJ64" i="34" a="1"/>
  <c r="AX68" i="34" a="1"/>
  <c r="AL130" i="34" a="1"/>
  <c r="AO50" i="34" a="1"/>
  <c r="BN74" i="34" a="1"/>
  <c r="M84" i="34" a="1"/>
  <c r="R94" i="34" a="1"/>
  <c r="AM68" i="34" a="1"/>
  <c r="AH97" i="34" a="1"/>
  <c r="AI85" i="34" a="1"/>
  <c r="AN143" i="34" a="1"/>
  <c r="AJ31" i="34" a="1"/>
  <c r="AI47" i="34" a="1"/>
  <c r="AZ40" i="34" a="1"/>
  <c r="AM66" i="34" a="1"/>
  <c r="AO84" i="34" a="1"/>
  <c r="BG43" i="34" a="1"/>
  <c r="AL139" i="34" a="1"/>
  <c r="AU91" i="34" a="1"/>
  <c r="BI139" i="34" a="1"/>
  <c r="T65" i="34" a="1"/>
  <c r="N52" i="34" a="1"/>
  <c r="BD99" i="34" a="1"/>
  <c r="U45" i="34" a="1"/>
  <c r="AY49" i="34" a="1"/>
  <c r="BN137" i="34" a="1"/>
  <c r="AR46" i="34" a="1"/>
  <c r="R106" i="34" a="1"/>
  <c r="AV102" i="34" a="1"/>
  <c r="AP72" i="34" a="1"/>
  <c r="AG25" i="34" a="1"/>
  <c r="BC48" i="34" a="1"/>
  <c r="AH60" i="34" a="1"/>
  <c r="BI24" i="34" a="1"/>
  <c r="AO85" i="34" a="1"/>
  <c r="BM50" i="34" a="1"/>
  <c r="AQ84" i="34" a="1"/>
  <c r="BF64" i="34" a="1"/>
  <c r="V95" i="34" a="1"/>
  <c r="K92" i="34" a="1"/>
  <c r="AG76" i="34" a="1"/>
  <c r="BN90" i="34" a="1"/>
  <c r="U65" i="34" a="1"/>
  <c r="D121" i="34" a="1"/>
  <c r="AE139" i="34" a="1"/>
  <c r="AS111" i="34" a="1"/>
  <c r="Q37" i="34" a="1"/>
  <c r="AN36" i="34" a="1"/>
  <c r="J43" i="34" a="1"/>
  <c r="AR95" i="34" a="1"/>
  <c r="AY57" i="34" a="1"/>
  <c r="AJ140" i="34" a="1"/>
  <c r="X83" i="34" a="1"/>
  <c r="AV83" i="34" a="1"/>
  <c r="AE73" i="34" a="1"/>
  <c r="BC144" i="34" a="1"/>
  <c r="Q131" i="34" a="1"/>
  <c r="AK120" i="34" a="1"/>
  <c r="D35" i="34" a="1"/>
  <c r="AZ84" i="34" a="1"/>
  <c r="AB89" i="34" a="1"/>
  <c r="AD45" i="34" a="1"/>
  <c r="AJ32" i="34" a="1"/>
  <c r="U54" i="34" a="1"/>
  <c r="BJ35" i="34" a="1"/>
  <c r="BC59" i="34" a="1"/>
  <c r="O45" i="34" a="1"/>
  <c r="AW54" i="34" a="1"/>
  <c r="AF43" i="34" a="1"/>
  <c r="BF140" i="34" a="1"/>
  <c r="BF128" i="34" a="1"/>
  <c r="X49" i="34" a="1"/>
  <c r="AE68" i="34" a="1"/>
  <c r="AV58" i="34" a="1"/>
  <c r="AD134" i="34" a="1"/>
  <c r="BK140" i="34" a="1"/>
  <c r="AJ112" i="34" a="1"/>
  <c r="J109" i="34" a="1"/>
  <c r="D27" i="34" a="1"/>
  <c r="BG89" i="34" a="1"/>
  <c r="AT62" i="34" a="1"/>
  <c r="BI34" i="34" a="1"/>
  <c r="D33" i="34" a="1"/>
  <c r="W88" i="34" a="1"/>
  <c r="BL31" i="34" a="1"/>
  <c r="X38" i="34" a="1"/>
  <c r="D40" i="34" a="1"/>
  <c r="AA29" i="34" a="1"/>
  <c r="AM72" i="34" a="1"/>
  <c r="BL65" i="34" a="1"/>
  <c r="AS78" i="34" a="1"/>
  <c r="AQ25" i="34" a="1"/>
  <c r="AX25" i="34" a="1"/>
  <c r="M46" i="34" a="1"/>
  <c r="F125" i="34" a="1"/>
  <c r="BM119" i="34" a="1"/>
  <c r="AK47" i="34" a="1"/>
  <c r="F112" i="34" a="1"/>
  <c r="BB74" i="34" a="1"/>
  <c r="BA95" i="34" a="1"/>
  <c r="AY87" i="34" a="1"/>
  <c r="P23" i="34" a="1"/>
  <c r="AE84" i="34" a="1"/>
  <c r="AP139" i="34" a="1"/>
  <c r="J26" i="22" a="1"/>
  <c r="AS135" i="34" a="1"/>
  <c r="BI114" i="34" a="1"/>
  <c r="AD138" i="34" a="1"/>
  <c r="AY119" i="34" a="1"/>
  <c r="O98" i="34" a="1"/>
  <c r="AI82" i="34" a="1"/>
  <c r="AN46" i="34" a="1"/>
  <c r="L128" i="34" a="1"/>
  <c r="O122" i="34" a="1"/>
  <c r="BI96" i="34" a="1"/>
  <c r="BI59" i="34" a="1"/>
  <c r="AI30" i="34" a="1"/>
  <c r="Z113" i="34" a="1"/>
  <c r="Z102" i="34" a="1"/>
  <c r="AS143" i="34" a="1"/>
  <c r="AF137" i="34" a="1"/>
  <c r="AO139" i="34" a="1"/>
  <c r="BI82" i="34" a="1"/>
  <c r="AY128" i="34" a="1"/>
  <c r="AB38" i="34" a="1"/>
  <c r="U110" i="34" a="1"/>
  <c r="AM67" i="34" a="1"/>
  <c r="AM125" i="34" a="1"/>
  <c r="BM113" i="34" a="1"/>
  <c r="N108" i="34" a="1"/>
  <c r="AA96" i="34" a="1"/>
  <c r="G39" i="34" a="1"/>
  <c r="Q31" i="34" a="1"/>
  <c r="H112" i="34" a="1"/>
  <c r="AF116" i="34" a="1"/>
  <c r="BD53" i="34" a="1"/>
  <c r="BC62" i="34" a="1"/>
  <c r="BA85" i="34" a="1"/>
  <c r="E117" i="34" a="1"/>
  <c r="AW94" i="34" a="1"/>
  <c r="AY101" i="34" a="1"/>
  <c r="AE40" i="34" a="1"/>
  <c r="AD80" i="34" a="1"/>
  <c r="AT94" i="34" a="1"/>
  <c r="O135" i="34" a="1"/>
  <c r="AE127" i="34" a="1"/>
  <c r="BD89" i="34" a="1"/>
  <c r="L40" i="34" a="1"/>
  <c r="Z92" i="34" a="1"/>
  <c r="BD40" i="34" a="1"/>
  <c r="AB68" i="34" a="1"/>
  <c r="N123" i="34" a="1"/>
  <c r="F126" i="34" a="1"/>
  <c r="F137" i="34" a="1"/>
  <c r="BI123" i="34" a="1"/>
  <c r="AD133" i="34" a="1"/>
  <c r="V51" i="34" a="1"/>
  <c r="H126" i="34" a="1"/>
  <c r="S39" i="34" a="1"/>
  <c r="AU90" i="34" a="1"/>
  <c r="AD132" i="34" a="1"/>
  <c r="AL63" i="34" a="1"/>
  <c r="K138" i="34" a="1"/>
  <c r="AH131" i="34" a="1"/>
  <c r="BK123" i="34" a="1"/>
  <c r="AT63" i="34" a="1"/>
  <c r="Q75" i="34" a="1"/>
  <c r="AM61" i="34" a="1"/>
  <c r="BK135" i="34" a="1"/>
  <c r="AU74" i="34" a="1"/>
  <c r="AD42" i="34" a="1"/>
  <c r="AM63" i="34" a="1"/>
  <c r="J137" i="34" a="1"/>
  <c r="BC46" i="34" a="1"/>
  <c r="E32" i="34" a="1"/>
  <c r="BB91" i="34" a="1"/>
  <c r="AJ121" i="34" a="1"/>
  <c r="T68" i="34" a="1"/>
  <c r="AH94" i="34" a="1"/>
  <c r="BH97" i="34" a="1"/>
  <c r="AX32" i="34" a="1"/>
  <c r="BL63" i="34" a="1"/>
  <c r="AL85" i="34" a="1"/>
  <c r="BN71" i="34" a="1"/>
  <c r="AG130" i="34" a="1"/>
  <c r="U74" i="34" a="1"/>
  <c r="T78" i="34" a="1"/>
  <c r="AD57" i="34" a="1"/>
  <c r="P52" i="34" a="1"/>
  <c r="K136" i="34" a="1"/>
  <c r="G136" i="34" a="1"/>
  <c r="BG28" i="34" a="1"/>
  <c r="BD140" i="34" a="1"/>
  <c r="AH87" i="34" a="1"/>
  <c r="AS61" i="34" a="1"/>
  <c r="AT138" i="34" a="1"/>
  <c r="L51" i="34" a="1"/>
  <c r="AJ79" i="34" a="1"/>
  <c r="AC69" i="34" a="1"/>
  <c r="AR104" i="34" a="1"/>
  <c r="AJ43" i="34" a="1"/>
  <c r="T76" i="34" a="1"/>
  <c r="AM43" i="34" a="1"/>
  <c r="I25" i="22" a="1"/>
  <c r="S90" i="34" a="1"/>
  <c r="BL52" i="34" a="1"/>
  <c r="AD65" i="34" a="1"/>
  <c r="T52" i="34" a="1"/>
  <c r="BG38" i="34" a="1"/>
  <c r="R112" i="34" a="1"/>
  <c r="BL89" i="34" a="1"/>
  <c r="Z41" i="34" a="1"/>
  <c r="BK25" i="34" a="1"/>
  <c r="AN23" i="34" a="1"/>
  <c r="AW63" i="34" a="1"/>
  <c r="AN83" i="34" a="1"/>
  <c r="AH40" i="34" a="1"/>
  <c r="AB143" i="34" a="1"/>
  <c r="AX91" i="34" a="1"/>
  <c r="AR128" i="34" a="1"/>
  <c r="X112" i="34" a="1"/>
  <c r="BA60" i="34" a="1"/>
  <c r="BD102" i="34" a="1"/>
  <c r="BN127" i="34" a="1"/>
  <c r="AY40" i="34" a="1"/>
  <c r="BD142" i="34" a="1"/>
  <c r="BD61" i="34" a="1"/>
  <c r="AC144" i="34" a="1"/>
  <c r="BB39" i="34" a="1"/>
  <c r="BF39" i="34" a="1"/>
  <c r="BD62" i="34" a="1"/>
  <c r="AT133" i="34" a="1"/>
  <c r="E136" i="34" a="1"/>
  <c r="AB82" i="34" a="1"/>
  <c r="BM33" i="34" a="1"/>
  <c r="BJ23" i="34" a="1"/>
  <c r="AF114" i="34" a="1"/>
  <c r="BC89" i="34" a="1"/>
  <c r="AF111" i="34" a="1"/>
  <c r="D144" i="34" a="1"/>
  <c r="AI23" i="34" a="1"/>
  <c r="AX89" i="34" a="1"/>
  <c r="S67" i="34" a="1"/>
  <c r="AQ40" i="34" a="1"/>
  <c r="AF134" i="34" a="1"/>
  <c r="AI92" i="34" a="1"/>
  <c r="L36" i="34" a="1"/>
  <c r="BJ70" i="34" a="1"/>
  <c r="BB118" i="34" a="1"/>
  <c r="G37" i="34" a="1"/>
  <c r="BN36" i="34" a="1"/>
  <c r="BH39" i="34" a="1"/>
  <c r="AW42" i="34" a="1"/>
  <c r="AG62" i="34" a="1"/>
  <c r="R50" i="34" a="1"/>
  <c r="U68" i="34" a="1"/>
  <c r="BC64" i="34" a="1"/>
  <c r="Z73" i="34" a="1"/>
  <c r="AH37" i="34" a="1"/>
  <c r="AJ130" i="34" a="1"/>
  <c r="AO130" i="34" a="1"/>
  <c r="AE35" i="34" a="1"/>
  <c r="AM51" i="34" a="1"/>
  <c r="AZ118" i="34" a="1"/>
  <c r="AN121" i="34" a="1"/>
  <c r="AG126" i="34" a="1"/>
  <c r="BL25" i="34" a="1"/>
  <c r="AD60" i="34" a="1"/>
  <c r="O25" i="34" a="1"/>
  <c r="AT38" i="34" a="1"/>
  <c r="M99" i="34" a="1"/>
  <c r="BC26" i="34" a="1"/>
  <c r="AT143" i="34" a="1"/>
  <c r="BI40" i="34" a="1"/>
  <c r="BK29" i="34" a="1"/>
  <c r="P83" i="34" a="1"/>
  <c r="BG97" i="34" a="1"/>
  <c r="AI120" i="34" a="1"/>
  <c r="G133" i="34" a="1"/>
  <c r="BI41" i="34" a="1"/>
  <c r="BG81" i="34" a="1"/>
  <c r="BN53" i="34" a="1"/>
  <c r="BF97" i="34" a="1"/>
  <c r="BJ67" i="34" a="1"/>
  <c r="AQ131" i="34" a="1"/>
  <c r="M101" i="34" a="1"/>
  <c r="AI137" i="34" a="1"/>
  <c r="AI128" i="34" a="1"/>
  <c r="AJ118" i="34" a="1"/>
  <c r="M31" i="34" a="1"/>
  <c r="N132" i="34" a="1"/>
  <c r="AW123" i="34" a="1"/>
  <c r="Y35" i="34" a="1"/>
  <c r="BK40" i="34" a="1"/>
  <c r="AV137" i="34" a="1"/>
  <c r="AU87" i="34" a="1"/>
  <c r="J77" i="34" a="1"/>
  <c r="AY121" i="34" a="1"/>
  <c r="V102" i="34" a="1"/>
  <c r="K115" i="34" a="1"/>
  <c r="L114" i="34" a="1"/>
  <c r="AH112" i="34" a="1"/>
  <c r="BG69" i="34" a="1"/>
  <c r="Z27" i="34" a="1"/>
  <c r="AS63" i="34" a="1"/>
  <c r="AJ37" i="34" a="1"/>
  <c r="AN28" i="34" a="1"/>
  <c r="G140" i="34" a="1"/>
  <c r="L34" i="34" a="1"/>
  <c r="AB87" i="34" a="1"/>
  <c r="AR61" i="34" a="1"/>
  <c r="BJ124" i="34" a="1"/>
  <c r="AT53" i="34" a="1"/>
  <c r="H117" i="34" a="1"/>
  <c r="BJ114" i="34" a="1"/>
  <c r="BJ26" i="34" a="1"/>
  <c r="Q90" i="34" a="1"/>
  <c r="AD119" i="34" a="1"/>
  <c r="AT27" i="34" a="1"/>
  <c r="AN29" i="34" a="1"/>
  <c r="AK27" i="34" a="1"/>
  <c r="O57" i="34" a="1"/>
  <c r="BM67" i="34" a="1"/>
  <c r="AZ97" i="34" a="1"/>
  <c r="V114" i="34" a="1"/>
  <c r="BK126" i="34" a="1"/>
  <c r="AD52" i="34" a="1"/>
  <c r="O43" i="34" a="1"/>
  <c r="V127" i="34" a="1"/>
  <c r="AT72" i="34" a="1"/>
  <c r="L126" i="34" a="1"/>
  <c r="O60" i="34" a="1"/>
  <c r="O31" i="34" a="1"/>
  <c r="AS117" i="34" a="1"/>
  <c r="BJ72" i="34" a="1"/>
  <c r="AL105" i="34" a="1"/>
  <c r="AR75" i="34" a="1"/>
  <c r="BB64" i="34" a="1"/>
  <c r="O130" i="34" a="1"/>
  <c r="Q45" i="34" a="1"/>
  <c r="AE44" i="34" a="1"/>
  <c r="AH124" i="34" a="1"/>
  <c r="AE141" i="34" a="1"/>
  <c r="K100" i="34" a="1"/>
  <c r="AU71" i="34" a="1"/>
  <c r="AI111" i="34" a="1"/>
  <c r="P58" i="34" a="1"/>
  <c r="AB62" i="34" a="1"/>
  <c r="AF97" i="34" a="1"/>
  <c r="BK88" i="34" a="1"/>
  <c r="R41" i="34" a="1"/>
  <c r="AB144" i="34" a="1"/>
  <c r="AL47" i="34" a="1"/>
  <c r="AH84" i="34" a="1"/>
  <c r="AC134" i="34" a="1"/>
  <c r="AY25" i="34" a="1"/>
  <c r="E42" i="34" a="1"/>
  <c r="AH122" i="34" a="1"/>
  <c r="V44" i="34" a="1"/>
  <c r="AB133" i="34" a="1"/>
  <c r="N138" i="34" a="1"/>
  <c r="K85" i="34" a="1"/>
  <c r="AC70" i="34" a="1"/>
  <c r="V67" i="34" a="1"/>
  <c r="AK55" i="34" a="1"/>
  <c r="AB100" i="34" a="1"/>
  <c r="P40" i="34" a="1"/>
  <c r="AK82" i="34" a="1"/>
  <c r="P41" i="34" a="1"/>
  <c r="AX49" i="34" a="1"/>
  <c r="BF26" i="34" a="1"/>
  <c r="BF84" i="34" a="1"/>
  <c r="AR143" i="34" a="1"/>
  <c r="AZ99" i="34" a="1"/>
  <c r="AT93" i="34" a="1"/>
  <c r="AP134" i="34" a="1"/>
  <c r="AP76" i="34" a="1"/>
  <c r="BK122" i="34" a="1"/>
  <c r="BI134" i="34" a="1"/>
  <c r="K66" i="34" a="1"/>
  <c r="BA113" i="34" a="1"/>
  <c r="BL137" i="34" a="1"/>
  <c r="AB51" i="34" a="1"/>
  <c r="M130" i="34" a="1"/>
  <c r="BE128" i="34" a="1"/>
  <c r="AR66" i="34" a="1"/>
  <c r="BE48" i="34" a="1"/>
  <c r="AA23" i="34" a="1"/>
  <c r="AP40" i="34" a="1"/>
  <c r="AH85" i="34" a="1"/>
  <c r="S32" i="34" a="1"/>
  <c r="BD113" i="34" a="1"/>
  <c r="AO97" i="34" a="1"/>
  <c r="AM111" i="34" a="1"/>
  <c r="AK84" i="34" a="1"/>
  <c r="L129" i="34" a="1"/>
  <c r="K46" i="34" a="1"/>
  <c r="BK114" i="34" a="1"/>
  <c r="BE63" i="34" a="1"/>
  <c r="L43" i="34" a="1"/>
  <c r="BJ43" i="34" a="1"/>
  <c r="L86" i="34" a="1"/>
  <c r="BB51" i="34" a="1"/>
  <c r="BF133" i="34" a="1"/>
  <c r="BD55" i="34" a="1"/>
  <c r="AM129" i="34" a="1"/>
  <c r="BG70" i="34" a="1"/>
  <c r="BH112" i="34" a="1"/>
  <c r="BB111" i="34" a="1"/>
  <c r="AS43" i="34" a="1"/>
  <c r="AC49" i="34" a="1"/>
  <c r="P143" i="34" a="1"/>
  <c r="BH43" i="34" a="1"/>
  <c r="J122" i="34" a="1"/>
  <c r="M38" i="34" a="1"/>
  <c r="AG24" i="34" a="1"/>
  <c r="BG79" i="34" a="1"/>
  <c r="AW105" i="34" a="1"/>
  <c r="L144" i="34" a="1"/>
  <c r="AC142" i="34" a="1"/>
  <c r="AH133" i="34" a="1"/>
  <c r="BL128" i="34" a="1"/>
  <c r="BI48" i="34" a="1"/>
  <c r="S125" i="34" a="1"/>
  <c r="Z54" i="34" a="1"/>
  <c r="Q84" i="34" a="1"/>
  <c r="S122" i="34" a="1"/>
  <c r="AJ50" i="34" a="1"/>
  <c r="AC103" i="34" a="1"/>
  <c r="AO58" i="34" a="1"/>
  <c r="AO49" i="34" a="1"/>
  <c r="AQ127" i="34" a="1"/>
  <c r="BF24" i="34" a="1"/>
  <c r="X105" i="34" a="1"/>
  <c r="AW32" i="34" a="1"/>
  <c r="BE47" i="34" a="1"/>
  <c r="U113" i="34" a="1"/>
  <c r="AP105" i="34" a="1"/>
  <c r="AT25" i="34" a="1"/>
  <c r="AH57" i="34" a="1"/>
  <c r="AD118" i="34" a="1"/>
  <c r="BI71" i="34" a="1"/>
  <c r="BG57" i="34" a="1"/>
  <c r="N99" i="34" a="1"/>
  <c r="BL30" i="34" a="1"/>
  <c r="AR64" i="34" a="1"/>
  <c r="T73" i="34" a="1"/>
  <c r="BD93" i="34" a="1"/>
  <c r="BK79" i="34" a="1"/>
  <c r="AV53" i="34" a="1"/>
  <c r="F123" i="34" a="1"/>
  <c r="K47" i="34" a="1"/>
  <c r="G129" i="34" a="1"/>
  <c r="AE105" i="34" a="1"/>
  <c r="BJ42" i="34" a="1"/>
  <c r="BJ50" i="34" a="1"/>
  <c r="S62" i="34" a="1"/>
  <c r="J34" i="34" a="1"/>
  <c r="AR80" i="34" a="1"/>
  <c r="L65" i="34" a="1"/>
  <c r="AS66" i="34" a="1"/>
  <c r="AF37" i="34" a="1"/>
  <c r="BB25" i="34" a="1"/>
  <c r="H41" i="34" a="1"/>
  <c r="AB140" i="34" a="1"/>
  <c r="AN50" i="34" a="1"/>
  <c r="L24" i="34" a="1"/>
  <c r="K134" i="34" a="1"/>
  <c r="U48" i="34" a="1"/>
  <c r="AV129" i="34" a="1"/>
  <c r="BN85" i="34" a="1"/>
  <c r="R69" i="34" a="1"/>
  <c r="AP144" i="34" a="1"/>
  <c r="L125" i="34" a="1"/>
  <c r="BJ132" i="34" a="1"/>
  <c r="V60" i="34" a="1"/>
  <c r="BE137" i="34" a="1"/>
  <c r="BK129" i="34" a="1"/>
  <c r="F120" i="34" a="1"/>
  <c r="U73" i="34" a="1"/>
  <c r="BK130" i="34" a="1"/>
  <c r="O119" i="34" a="1"/>
  <c r="O143" i="34" a="1"/>
  <c r="Q87" i="34" a="1"/>
  <c r="X98" i="34" a="1"/>
  <c r="X99" i="34" a="1"/>
  <c r="AH132" i="34" a="1"/>
  <c r="X125" i="34" a="1"/>
  <c r="BM54" i="34" a="1"/>
  <c r="AJ88" i="34" a="1"/>
  <c r="K28" i="34" a="1"/>
  <c r="BL76" i="34" a="1"/>
  <c r="AN43" i="34" a="1"/>
  <c r="BH124" i="34" a="1"/>
  <c r="M77" i="34" a="1"/>
  <c r="BJ74" i="34" a="1"/>
  <c r="AQ141" i="34" a="1"/>
  <c r="Y139" i="34" a="1"/>
  <c r="O39" i="34" a="1"/>
  <c r="AY61" i="34" a="1"/>
  <c r="BE30" i="34" a="1"/>
  <c r="BN83" i="34" a="1"/>
  <c r="BA88" i="34" a="1"/>
  <c r="AC40" i="34" a="1"/>
  <c r="AS133" i="34" a="1"/>
  <c r="Q123" i="34" a="1"/>
  <c r="BL32" i="34" a="1"/>
  <c r="S132" i="34" a="1"/>
  <c r="BE93" i="34" a="1"/>
  <c r="AS34" i="34" a="1"/>
  <c r="AC56" i="34" a="1"/>
  <c r="AE28" i="34" a="1"/>
  <c r="AS79" i="34" a="1"/>
  <c r="BG124" i="34" a="1"/>
  <c r="K63" i="34" a="1"/>
  <c r="AR129" i="34" a="1"/>
  <c r="T111" i="34" a="1"/>
  <c r="BB135" i="34" a="1"/>
  <c r="L27" i="34" a="1"/>
  <c r="AY51" i="34" a="1"/>
  <c r="AQ61" i="34" a="1"/>
  <c r="F144" i="34" a="1"/>
  <c r="AR111" i="34" a="1"/>
  <c r="AA93" i="34" a="1"/>
  <c r="AS71" i="34" a="1"/>
  <c r="S54" i="34" a="1"/>
  <c r="AW40" i="34" a="1"/>
  <c r="AY64" i="34" a="1"/>
  <c r="AY96" i="34" a="1"/>
  <c r="AP68" i="34" a="1"/>
  <c r="BL83" i="34" a="1"/>
  <c r="BF139" i="34" a="1"/>
  <c r="AM28" i="34" a="1"/>
  <c r="BI39" i="34" a="1"/>
  <c r="L45" i="34" a="1"/>
  <c r="AV31" i="34" a="1"/>
  <c r="Q142" i="34" a="1"/>
  <c r="AG140" i="34" a="1"/>
  <c r="AG75" i="34" a="1"/>
  <c r="W127" i="34" a="1"/>
  <c r="AC82" i="34" a="1"/>
  <c r="BE24" i="34" a="1"/>
  <c r="J66" i="34" a="1"/>
  <c r="L26" i="22" a="1"/>
  <c r="AS29" i="34" a="1"/>
  <c r="AP67" i="34" a="1"/>
  <c r="AB78" i="34" a="1"/>
  <c r="AW41" i="34" a="1"/>
  <c r="BD86" i="34" a="1"/>
  <c r="AX26" i="34" a="1"/>
  <c r="F131" i="34" a="1"/>
  <c r="BL139" i="34" a="1"/>
  <c r="BD141" i="34" a="1"/>
  <c r="AO70" i="34" a="1"/>
  <c r="U134" i="34" a="1"/>
  <c r="AX38" i="34" a="1"/>
  <c r="BB71" i="34" a="1"/>
  <c r="P24" i="34" a="1"/>
  <c r="O145" i="34" a="1"/>
  <c r="H24" i="34" a="1"/>
  <c r="Q43" i="34" a="1"/>
  <c r="W135" i="34" a="1"/>
  <c r="AC57" i="34" a="1"/>
  <c r="BD77" i="34" a="1"/>
  <c r="AV26" i="34" a="1"/>
  <c r="AX80" i="34" a="1"/>
  <c r="BM81" i="34" a="1"/>
  <c r="AL29" i="34" a="1"/>
  <c r="BA66" i="34" a="1"/>
  <c r="V28" i="34" a="1"/>
  <c r="J106" i="34" a="1"/>
  <c r="AW104" i="34" a="1"/>
  <c r="BF31" i="34" a="1"/>
  <c r="BC97" i="34" a="1"/>
  <c r="AL122" i="34" a="1"/>
  <c r="O112" i="34" a="1"/>
  <c r="R83" i="34" a="1"/>
  <c r="AD117" i="34" a="1"/>
  <c r="L74" i="34" a="1"/>
  <c r="S69" i="34" a="1"/>
  <c r="AM35" i="34" a="1"/>
  <c r="AD25" i="34" a="1"/>
  <c r="H25" i="34" a="1"/>
  <c r="BF59" i="34" a="1"/>
  <c r="BN62" i="34" a="1"/>
  <c r="AL73" i="34" a="1"/>
  <c r="BI99" i="34" a="1"/>
  <c r="BA34" i="34" a="1"/>
  <c r="AX134" i="34" a="1"/>
  <c r="BA122" i="34" a="1"/>
  <c r="AA142" i="34" a="1"/>
  <c r="AZ83" i="34" a="1"/>
  <c r="AR103" i="34" a="1"/>
  <c r="AH114" i="34" a="1"/>
  <c r="AX67" i="34" a="1"/>
  <c r="E34" i="34" a="1"/>
  <c r="AS25" i="34" a="1"/>
  <c r="AH71" i="34" a="1"/>
  <c r="BG68" i="34" a="1"/>
  <c r="BB113" i="34" a="1"/>
  <c r="AM23" i="34" a="1"/>
  <c r="AD122" i="34" a="1"/>
  <c r="BJ113" i="34" a="1"/>
  <c r="BH118" i="34" a="1"/>
  <c r="K76" i="34" a="1"/>
  <c r="BL45" i="34" a="1"/>
  <c r="AH82" i="34" a="1"/>
  <c r="Z86" i="34" a="1"/>
  <c r="AJ123" i="34" a="1"/>
  <c r="BL74" i="34" a="1"/>
  <c r="AL23" i="34" a="1"/>
  <c r="AD26" i="34" a="1"/>
  <c r="AZ82" i="34" a="1"/>
  <c r="AY131" i="34" a="1"/>
  <c r="M92" i="34" a="1"/>
  <c r="AP87" i="34" a="1"/>
  <c r="BL50" i="34" a="1"/>
  <c r="BH76" i="34" a="1"/>
  <c r="AV48" i="34" a="1"/>
  <c r="AE81" i="34" a="1"/>
  <c r="D120" i="34" a="1"/>
  <c r="AF34" i="34" a="1"/>
  <c r="AA140" i="34" a="1"/>
  <c r="M139" i="34" a="1"/>
  <c r="AL77" i="34" a="1"/>
  <c r="AR87" i="34" a="1"/>
  <c r="Q96" i="34" a="1"/>
  <c r="AA131" i="34" a="1"/>
  <c r="AN80" i="34" a="1"/>
  <c r="Z64" i="34" a="1"/>
  <c r="P95" i="34" a="1"/>
  <c r="AI112" i="34" a="1"/>
  <c r="AW93" i="34" a="1"/>
  <c r="AP54" i="34" a="1"/>
  <c r="L25" i="34" a="1"/>
  <c r="AW124" i="34" a="1"/>
  <c r="AC32" i="34" a="1"/>
  <c r="G44" i="34" a="1"/>
  <c r="Q112" i="34" a="1"/>
  <c r="M41" i="34" a="1"/>
  <c r="BC27" i="34" a="1"/>
  <c r="Q116" i="34" a="1"/>
  <c r="AV41" i="34" a="1"/>
  <c r="BE44" i="34" a="1"/>
  <c r="BB137" i="34" a="1"/>
  <c r="BD75" i="34" a="1"/>
  <c r="AK83" i="34" a="1"/>
  <c r="P42" i="34" a="1"/>
  <c r="O42" i="34" a="1"/>
  <c r="O123" i="34" a="1"/>
  <c r="BJ143" i="34" a="1"/>
  <c r="BN52" i="34" a="1"/>
  <c r="BN135" i="34" a="1"/>
  <c r="AK70" i="34" a="1"/>
  <c r="AF72" i="34" a="1"/>
  <c r="BC67" i="34" a="1"/>
  <c r="N94" i="34" a="1"/>
  <c r="BG90" i="34" a="1"/>
  <c r="AZ126" i="34" a="1"/>
  <c r="AQ113" i="34" a="1"/>
  <c r="AG70" i="34" a="1"/>
  <c r="N71" i="34" a="1"/>
  <c r="BH35" i="34" a="1"/>
  <c r="W141" i="34" a="1"/>
  <c r="AB42" i="34" a="1"/>
  <c r="BN46" i="34" a="1"/>
  <c r="AA38" i="34" a="1"/>
  <c r="F119" i="34" a="1"/>
  <c r="AU94" i="34" a="1"/>
  <c r="U59" i="34" a="1"/>
  <c r="AR33" i="34" a="1"/>
  <c r="AQ34" i="34" a="1"/>
  <c r="AB116" i="34" a="1"/>
  <c r="T50" i="34" a="1"/>
  <c r="O53" i="34" a="1"/>
  <c r="BF123" i="34" a="1"/>
  <c r="H28" i="22" a="1"/>
  <c r="K70" i="34" a="1"/>
  <c r="V59" i="34" a="1"/>
  <c r="BA134" i="34" a="1"/>
  <c r="BK46" i="34" a="1"/>
  <c r="BF85" i="34" a="1"/>
  <c r="AK87" i="34" a="1"/>
  <c r="W46" i="34" a="1"/>
  <c r="AO76" i="34" a="1"/>
  <c r="BF56" i="34" a="1"/>
  <c r="Y118" i="34" a="1"/>
  <c r="BF130" i="34" a="1"/>
  <c r="R138" i="34" a="1"/>
  <c r="BL141" i="34" a="1"/>
  <c r="BB125" i="34" a="1"/>
  <c r="P112" i="34" a="1"/>
  <c r="AW96" i="34" a="1"/>
  <c r="U91" i="34" a="1"/>
  <c r="AT121" i="34" a="1"/>
  <c r="AJ26" i="34" a="1"/>
  <c r="X77" i="34" a="1"/>
  <c r="BJ47" i="34" a="1"/>
  <c r="AE52" i="34" a="1"/>
  <c r="BK80" i="34" a="1"/>
  <c r="K25" i="34" a="1"/>
  <c r="BC76" i="34" a="1"/>
  <c r="BI31" i="34" a="1"/>
  <c r="AU60" i="34" a="1"/>
  <c r="T94" i="34" a="1"/>
  <c r="D31" i="34" a="1"/>
  <c r="S131" i="34" a="1"/>
  <c r="AV120" i="34" a="1"/>
  <c r="AK140" i="34" a="1"/>
  <c r="M67" i="34" a="1"/>
  <c r="J111" i="34" a="1"/>
  <c r="K51" i="34" a="1"/>
  <c r="AW137" i="34" a="1"/>
  <c r="D138" i="34" a="1"/>
  <c r="AE46" i="34" a="1"/>
  <c r="AX135" i="34" a="1"/>
  <c r="W31" i="34" a="1"/>
  <c r="AS97" i="34" a="1"/>
  <c r="K116" i="34" a="1"/>
  <c r="AW33" i="34" a="1"/>
  <c r="BE51" i="34" a="1"/>
  <c r="BN128" i="34" a="1"/>
  <c r="AV141" i="34" a="1"/>
  <c r="E129" i="34" a="1"/>
  <c r="AM82" i="34" a="1"/>
  <c r="S109" i="34" a="1"/>
  <c r="BB23" i="34" a="1"/>
  <c r="Y122" i="34" a="1"/>
  <c r="AQ73" i="34" a="1"/>
  <c r="E132" i="34" a="1"/>
  <c r="X134" i="34" a="1"/>
  <c r="BI23" i="34" a="1"/>
  <c r="T85" i="34" a="1"/>
  <c r="BB78" i="34" a="1"/>
  <c r="AJ142" i="34" a="1"/>
  <c r="AJ69" i="34" a="1"/>
  <c r="AR140" i="34" a="1"/>
  <c r="AN32" i="34" a="1"/>
  <c r="K27" i="34" a="1"/>
  <c r="U51" i="34" a="1"/>
  <c r="BJ126" i="34" a="1"/>
  <c r="AK64" i="34" a="1"/>
  <c r="AB57" i="34" a="1"/>
  <c r="BN140" i="34" a="1"/>
  <c r="J96" i="34" a="1"/>
  <c r="AO82" i="34" a="1"/>
  <c r="AZ96" i="34" a="1"/>
  <c r="J69" i="34" a="1"/>
  <c r="BC86" i="34" a="1"/>
  <c r="AQ120" i="34" a="1"/>
  <c r="V129" i="34" a="1"/>
  <c r="M104" i="34" a="1"/>
  <c r="BG30" i="34" a="1"/>
  <c r="AS76" i="34" a="1"/>
  <c r="S107" i="34" a="1"/>
  <c r="N66" i="34" a="1"/>
  <c r="AF41" i="34" a="1"/>
  <c r="N92" i="34" a="1"/>
  <c r="AZ81" i="34" a="1"/>
  <c r="BK58" i="34" a="1"/>
  <c r="AL83" i="34" a="1"/>
  <c r="V101" i="34" a="1"/>
  <c r="AQ99" i="34" a="1"/>
  <c r="BH33" i="34" a="1"/>
  <c r="BG59" i="34" a="1"/>
  <c r="V27" i="34" a="1"/>
  <c r="BC139" i="34" a="1"/>
  <c r="BE90" i="34" a="1"/>
  <c r="H144" i="34" a="1"/>
  <c r="O116" i="34" a="1"/>
  <c r="S95" i="34" a="1"/>
  <c r="AJ38" i="34" a="1"/>
  <c r="BB36" i="34" a="1"/>
  <c r="T42" i="34" a="1"/>
  <c r="AE30" i="34" a="1"/>
  <c r="AS40" i="34" a="1"/>
  <c r="AU66" i="34" a="1"/>
  <c r="AK52" i="34" a="1"/>
  <c r="AI58" i="34" a="1"/>
  <c r="BL68" i="34" a="1"/>
  <c r="AP99" i="34" a="1"/>
  <c r="AN76" i="34" a="1"/>
  <c r="L140" i="34" a="1"/>
  <c r="AE59" i="34" a="1"/>
  <c r="X26" i="34" a="1"/>
  <c r="M28" i="34" a="1"/>
  <c r="BD98" i="34" a="1"/>
  <c r="D32" i="34" a="1"/>
  <c r="BE100" i="34" a="1"/>
  <c r="AL87" i="34" a="1"/>
  <c r="BM24" i="34" a="1"/>
  <c r="AI104" i="34" a="1"/>
  <c r="BI49" i="34" a="1"/>
  <c r="AJ33" i="34" a="1"/>
  <c r="BG93" i="34" a="1"/>
  <c r="AX140" i="34" a="1"/>
  <c r="BK35" i="34" a="1"/>
  <c r="AP29" i="34" a="1"/>
  <c r="V46" i="34" a="1"/>
  <c r="BM53" i="34" a="1"/>
  <c r="AE94" i="34" a="1"/>
  <c r="AJ47" i="34" a="1"/>
  <c r="J86" i="34" a="1"/>
  <c r="BE46" i="34" a="1"/>
  <c r="K129" i="34" a="1"/>
  <c r="Z53" i="34" a="1"/>
  <c r="AI98" i="34" a="1"/>
  <c r="AK51" i="34" a="1"/>
  <c r="BL82" i="34" a="1"/>
  <c r="E115" i="34" a="1"/>
  <c r="AV121" i="34" a="1"/>
  <c r="BG98" i="34" a="1"/>
  <c r="BM25" i="34" a="1"/>
  <c r="P119" i="34" a="1"/>
  <c r="S111" i="34" a="1"/>
  <c r="H111" i="34" a="1"/>
  <c r="BD31" i="34" a="1"/>
  <c r="P97" i="34" a="1"/>
  <c r="BK53" i="34" a="1"/>
  <c r="BF78" i="34" a="1"/>
  <c r="AN141" i="34" a="1"/>
  <c r="Q78" i="34" a="1"/>
  <c r="AD62" i="34" a="1"/>
  <c r="T125" i="34" a="1"/>
  <c r="J140" i="34" a="1"/>
  <c r="X40" i="34" a="1"/>
  <c r="AF140" i="34" a="1"/>
  <c r="AW135" i="34" a="1"/>
  <c r="N53" i="34" a="1"/>
  <c r="BI137" i="34" a="1"/>
  <c r="E140" i="34" a="1"/>
  <c r="AB104" i="34" a="1"/>
  <c r="BM79" i="34" a="1"/>
  <c r="BK52" i="34" a="1"/>
  <c r="BF117" i="34" a="1"/>
  <c r="O24" i="34" a="1"/>
  <c r="R90" i="34" a="1"/>
  <c r="AI40" i="34" a="1"/>
  <c r="AR54" i="34" a="1"/>
  <c r="G144" i="34" a="1"/>
  <c r="AW71" i="34" a="1"/>
  <c r="F143" i="34" a="1"/>
  <c r="AN120" i="34" a="1"/>
  <c r="AE54" i="34" a="1"/>
  <c r="L142" i="34" a="1"/>
  <c r="BF121" i="34" a="1"/>
  <c r="K114" i="34" a="1"/>
  <c r="BG82" i="34" a="1"/>
  <c r="AZ72" i="34" a="1"/>
  <c r="AD129" i="34" a="1"/>
  <c r="N62" i="34" a="1"/>
  <c r="AF63" i="34" a="1"/>
  <c r="AO72" i="34" a="1"/>
  <c r="Y107" i="34" a="1"/>
  <c r="AX42" i="34" a="1"/>
  <c r="D125" i="34" a="1"/>
  <c r="BE115" i="34" a="1"/>
  <c r="BI69" i="34" a="1"/>
  <c r="W79" i="34" a="1"/>
  <c r="AH86" i="34" a="1"/>
  <c r="AQ36" i="34" a="1"/>
  <c r="BD60" i="34" a="1"/>
  <c r="AK122" i="34" a="1"/>
  <c r="N89" i="34" a="1"/>
  <c r="T105" i="34" a="1"/>
  <c r="BG23" i="34" a="1"/>
  <c r="N38" i="34" a="1"/>
  <c r="BD49" i="34" a="1"/>
  <c r="G33" i="34" a="1"/>
  <c r="BL129" i="34" a="1"/>
  <c r="K42" i="34" a="1"/>
  <c r="U56" i="34" a="1"/>
  <c r="M27" i="34" a="1"/>
  <c r="W29" i="34" a="1"/>
  <c r="AY94" i="34" a="1"/>
  <c r="AG94" i="34" a="1"/>
  <c r="U61" i="34" a="1"/>
  <c r="AN71" i="34" a="1"/>
  <c r="AU51" i="34" a="1"/>
  <c r="AV116" i="34" a="1"/>
  <c r="AO46" i="34" a="1"/>
  <c r="AU68" i="34" a="1"/>
  <c r="W28" i="34" a="1"/>
  <c r="V100" i="34" a="1"/>
  <c r="BL88" i="34" a="1"/>
  <c r="AE49" i="34" a="1"/>
  <c r="BK78" i="34" a="1"/>
  <c r="AC84" i="34" a="1"/>
  <c r="AI42" i="34" a="1"/>
  <c r="J108" i="34" a="1"/>
  <c r="BC55" i="34" a="1"/>
  <c r="Q34" i="34" a="1"/>
  <c r="AS119" i="34" a="1"/>
  <c r="AP82" i="34" a="1"/>
  <c r="BC68" i="34" a="1"/>
  <c r="BD45" i="34" a="1"/>
  <c r="AP122" i="34" a="1"/>
  <c r="J47" i="34" a="1"/>
  <c r="AE123" i="34" a="1"/>
  <c r="P93" i="34" a="1"/>
  <c r="O78" i="34" a="1"/>
  <c r="AK86" i="34" a="1"/>
  <c r="BD85" i="34" a="1"/>
  <c r="AX143" i="34" a="1"/>
  <c r="BD121" i="34" a="1"/>
  <c r="BA123" i="34" a="1"/>
  <c r="AK42" i="34" a="1"/>
  <c r="L95" i="34" a="1"/>
  <c r="BH80" i="34" a="1"/>
  <c r="P53" i="34" a="1"/>
  <c r="X124" i="34" a="1"/>
  <c r="AI43" i="34" a="1"/>
  <c r="H38" i="34" a="1"/>
  <c r="X60" i="34" a="1"/>
  <c r="AL95" i="34" a="1"/>
  <c r="BM141" i="34" a="1"/>
  <c r="BD51" i="34" a="1"/>
  <c r="N106" i="34" a="1"/>
  <c r="Y60" i="34" a="1"/>
  <c r="L44" i="34" a="1"/>
  <c r="H119" i="34" a="1"/>
  <c r="AL138" i="34" a="1"/>
  <c r="BC122" i="34" a="1"/>
  <c r="AO34" i="34" a="1"/>
  <c r="P37" i="34" a="1"/>
  <c r="BF86" i="34" a="1"/>
  <c r="AO53" i="34" a="1"/>
  <c r="Q55" i="34" a="1"/>
  <c r="AV77" i="34" a="1"/>
  <c r="P114" i="34" a="1"/>
  <c r="T92" i="34" a="1"/>
  <c r="W131" i="34" a="1"/>
  <c r="BC102" i="34" a="1"/>
  <c r="Y28" i="34" a="1"/>
  <c r="AK73" i="34" a="1"/>
  <c r="AJ44" i="34" a="1"/>
  <c r="AY24" i="34" a="1"/>
  <c r="BA142" i="34" a="1"/>
  <c r="BD47" i="34" a="1"/>
  <c r="H140" i="34" a="1"/>
  <c r="AS46" i="34" a="1"/>
  <c r="AL58" i="34" a="1"/>
  <c r="AQ101" i="34" a="1"/>
  <c r="BD130" i="34" a="1"/>
  <c r="S52" i="34" a="1"/>
  <c r="AX31" i="34" a="1"/>
  <c r="BL92" i="34" a="1"/>
  <c r="AQ97" i="34" a="1"/>
  <c r="AZ127" i="34" a="1"/>
  <c r="BA76" i="34" a="1"/>
  <c r="BG117" i="34" a="1"/>
  <c r="M108" i="34" a="1"/>
  <c r="K68" i="34" a="1"/>
  <c r="AH44" i="34" a="1"/>
  <c r="L81" i="34" a="1"/>
  <c r="Z110" i="34" a="1"/>
  <c r="U124" i="34" a="1"/>
  <c r="BL126" i="34" a="1"/>
  <c r="Y70" i="34" a="1"/>
  <c r="E26" i="34" a="1"/>
  <c r="F38" i="34" a="1"/>
  <c r="O63" i="34" a="1"/>
  <c r="G29" i="34" a="1"/>
  <c r="BI84" i="34" a="1"/>
  <c r="S79" i="34" a="1"/>
  <c r="AP125" i="34" a="1"/>
  <c r="P132" i="34" a="1"/>
  <c r="BD124" i="34" a="1"/>
  <c r="AJ62" i="34" a="1"/>
  <c r="BL58" i="34" a="1"/>
  <c r="AR120" i="34" a="1"/>
  <c r="BI63" i="34" a="1"/>
  <c r="E44" i="34" a="1"/>
  <c r="AO61" i="34" a="1"/>
  <c r="J54" i="34" a="1"/>
  <c r="AA139" i="34" a="1"/>
  <c r="Y97" i="34" a="1"/>
  <c r="X27" i="34" a="1"/>
  <c r="V77" i="34" a="1"/>
  <c r="AV128" i="34" a="1"/>
  <c r="AC89" i="34" a="1"/>
  <c r="AY72" i="34" a="1"/>
  <c r="Z85" i="34" a="1"/>
  <c r="S140" i="34" a="1"/>
  <c r="U35" i="34" a="1"/>
  <c r="BC44" i="34" a="1"/>
  <c r="AB27" i="34" a="1"/>
  <c r="AA103" i="34" a="1"/>
  <c r="AO138" i="34" a="1"/>
  <c r="F133" i="34" a="1"/>
  <c r="AK68" i="34" a="1"/>
  <c r="Q137" i="34" a="1"/>
  <c r="T140" i="34" a="1"/>
  <c r="AW60" i="34" a="1"/>
  <c r="AT126" i="34" a="1"/>
  <c r="AM126" i="34" a="1"/>
  <c r="AI140" i="34" a="1"/>
  <c r="BL90" i="34" a="1"/>
  <c r="AF61" i="34" a="1"/>
  <c r="AV112" i="34" a="1"/>
  <c r="AH56" i="34" a="1"/>
  <c r="AS59" i="34" a="1"/>
  <c r="K137" i="34" a="1"/>
  <c r="AN87" i="34" a="1"/>
  <c r="BN72" i="34" a="1"/>
  <c r="AK100" i="34" a="1"/>
  <c r="N64" i="34" a="1"/>
  <c r="L115" i="34" a="1"/>
  <c r="BE26" i="34" a="1"/>
  <c r="AW30" i="34" a="1"/>
  <c r="AD53" i="34" a="1"/>
  <c r="Z116" i="34" a="1"/>
  <c r="BK65" i="34" a="1"/>
  <c r="X96" i="34" a="1"/>
  <c r="BC132" i="34" a="1"/>
  <c r="V112" i="34" a="1"/>
  <c r="K109" i="34" a="1"/>
  <c r="AR102" i="34" a="1"/>
  <c r="AH35" i="34" a="1"/>
  <c r="AY67" i="34" a="1"/>
  <c r="BL29" i="34" a="1"/>
  <c r="AZ138" i="34" a="1"/>
  <c r="BB88" i="34" a="1"/>
  <c r="W122" i="34" a="1"/>
  <c r="BB31" i="34" a="1"/>
  <c r="AC35" i="34" a="1"/>
  <c r="AM135" i="34" a="1"/>
  <c r="AC80" i="34" a="1"/>
  <c r="J68" i="34" a="1"/>
  <c r="X102" i="34" a="1"/>
  <c r="BK44" i="34" a="1"/>
  <c r="D116" i="34" a="1"/>
  <c r="Q110" i="34" a="1"/>
  <c r="AV71" i="34" a="1"/>
  <c r="BL142" i="34" a="1"/>
  <c r="W69" i="34" a="1"/>
  <c r="AB24" i="34" a="1"/>
  <c r="AN90" i="34" a="1"/>
  <c r="AW68" i="34" a="1"/>
  <c r="S101" i="34" a="1"/>
  <c r="AI39" i="34" a="1"/>
  <c r="Q122" i="34" a="1"/>
  <c r="BA83" i="34" a="1"/>
  <c r="Z88" i="34" a="1"/>
  <c r="R116" i="34" a="1"/>
  <c r="K32" i="34" a="1"/>
  <c r="AG69" i="34" a="1"/>
  <c r="AL123" i="34" a="1"/>
  <c r="W72" i="34" a="1"/>
  <c r="AJ132" i="34" a="1"/>
  <c r="BK118" i="34" a="1"/>
  <c r="AV123" i="34" a="1"/>
  <c r="BK45" i="34" a="1"/>
  <c r="BJ115" i="34" a="1"/>
  <c r="BD117" i="34" a="1"/>
  <c r="Y77" i="34" a="1"/>
  <c r="AB85" i="34" a="1"/>
  <c r="AD101" i="34" a="1"/>
  <c r="BF42" i="34" a="1"/>
  <c r="AY124" i="34" a="1"/>
  <c r="AS70" i="34" a="1"/>
  <c r="M90" i="34" a="1"/>
  <c r="AO81" i="34" a="1"/>
  <c r="BL64" i="34" a="1"/>
  <c r="AH54" i="34" a="1"/>
  <c r="BG88" i="34" a="1"/>
  <c r="T117" i="34" a="1"/>
  <c r="AZ64" i="34" a="1"/>
  <c r="Y126" i="34" a="1"/>
  <c r="BG138" i="34" a="1"/>
  <c r="U132" i="34" a="1"/>
  <c r="AR29" i="34" a="1"/>
  <c r="T95" i="34" a="1"/>
  <c r="L48" i="34" a="1"/>
  <c r="M125" i="34" a="1"/>
  <c r="Y115" i="34" a="1"/>
  <c r="H124" i="34" a="1"/>
  <c r="BI85" i="34" a="1"/>
  <c r="K133" i="34" a="1"/>
  <c r="AF82" i="34" a="1"/>
  <c r="Z39" i="34" a="1"/>
  <c r="O138" i="34" a="1"/>
  <c r="AD31" i="34" a="1"/>
  <c r="U205" i="34"/>
  <c r="Z23" i="34" a="1"/>
  <c r="BN129" i="34" a="1"/>
  <c r="H121" i="34" a="1"/>
  <c r="O49" i="34" a="1"/>
  <c r="J78" i="34" a="1"/>
  <c r="BJ31" i="34" a="1"/>
  <c r="AE57" i="34" a="1"/>
  <c r="K67" i="34" a="1"/>
  <c r="AW130" i="34" a="1"/>
  <c r="BD64" i="34" a="1"/>
  <c r="O104" i="34" a="1"/>
  <c r="BN24" i="34" a="1"/>
  <c r="S116" i="34" a="1"/>
  <c r="AD137" i="34" a="1"/>
  <c r="AS137" i="34" a="1"/>
  <c r="L75" i="34" a="1"/>
  <c r="X74" i="34" a="1"/>
  <c r="BM143" i="34" a="1"/>
  <c r="AY74" i="34" a="1"/>
  <c r="BI50" i="34" a="1"/>
  <c r="AC129" i="34" a="1"/>
  <c r="BB73" i="34" a="1"/>
  <c r="M143" i="34" a="1"/>
  <c r="AM105" i="34" a="1"/>
  <c r="AA117" i="34" a="1"/>
  <c r="O47" i="34" a="1"/>
  <c r="T28" i="34" a="1"/>
  <c r="T98" i="34" a="1"/>
  <c r="AS51" i="34" a="1"/>
  <c r="AZ137" i="34" a="1"/>
  <c r="AQ87" i="34" a="1"/>
  <c r="M32" i="34" a="1"/>
  <c r="AB26" i="34" a="1"/>
  <c r="M117" i="34" a="1"/>
  <c r="BM75" i="34" a="1"/>
  <c r="AS124" i="34" a="1"/>
  <c r="BE89" i="34" a="1"/>
  <c r="U27" i="34" a="1"/>
  <c r="AI52" i="34" a="1"/>
  <c r="H29" i="34" a="1"/>
  <c r="AI91" i="34" a="1"/>
  <c r="S76" i="34" a="1"/>
  <c r="AH68" i="34" a="1"/>
  <c r="AH142" i="34" a="1"/>
  <c r="Y49" i="34" a="1"/>
  <c r="G118" i="34" a="1"/>
  <c r="AC50" i="34" a="1"/>
  <c r="Q91" i="34" a="1"/>
  <c r="BH25" i="34" a="1"/>
  <c r="BG53" i="34" a="1"/>
  <c r="AV76" i="34" a="1"/>
  <c r="AX142" i="34" a="1"/>
  <c r="Z63" i="34" a="1"/>
  <c r="AM112" i="34" a="1"/>
  <c r="AQ32" i="34" a="1"/>
  <c r="AW25" i="34" a="1"/>
  <c r="BC80" i="34" a="1"/>
  <c r="BN143" i="34" a="1"/>
  <c r="BA42" i="34" a="1"/>
  <c r="V139" i="34" a="1"/>
  <c r="AW78" i="34" a="1"/>
  <c r="AE134" i="34" a="1"/>
  <c r="Z60" i="34" a="1"/>
  <c r="AD104" i="34" a="1"/>
  <c r="BB70" i="34" a="1"/>
  <c r="V63" i="34" a="1"/>
  <c r="AV101" i="34" a="1"/>
  <c r="AT128" i="34" a="1"/>
  <c r="AH123" i="34" a="1"/>
  <c r="BD81" i="34" a="1"/>
  <c r="K74" i="34" a="1"/>
  <c r="BB115" i="34" a="1"/>
  <c r="AJ34" i="34" a="1"/>
  <c r="BK48" i="34" a="1"/>
  <c r="T138" i="34" a="1"/>
  <c r="AS116" i="34" a="1"/>
  <c r="V65" i="34" a="1"/>
  <c r="M93" i="34" a="1"/>
  <c r="W63" i="34" a="1"/>
  <c r="Z36" i="34" a="1"/>
  <c r="BI103" i="34" a="1"/>
  <c r="AD142" i="34" a="1"/>
  <c r="AK90" i="34" a="1"/>
  <c r="BK111" i="34" a="1"/>
  <c r="BD48" i="34" a="1"/>
  <c r="BN39" i="34" a="1"/>
  <c r="W94" i="34" a="1"/>
  <c r="BB29" i="34" a="1"/>
  <c r="BD129" i="34" a="1"/>
  <c r="AZ115" i="34" a="1"/>
  <c r="AX50" i="34" a="1"/>
  <c r="AC36" i="34" a="1"/>
  <c r="X81" i="34" a="1"/>
  <c r="AD66" i="34" a="1"/>
  <c r="AF36" i="34" a="1"/>
  <c r="E144" i="34" a="1"/>
  <c r="BA81" i="34" a="1"/>
  <c r="V134" i="34" a="1"/>
  <c r="E119" i="34" a="1"/>
  <c r="BA144" i="34" a="1"/>
  <c r="BD119" i="34" a="1"/>
  <c r="M80" i="34" a="1"/>
  <c r="P88" i="34" a="1"/>
  <c r="M43" i="34" a="1"/>
  <c r="AP62" i="34" a="1"/>
  <c r="BE138" i="34" a="1"/>
  <c r="AM83" i="34" a="1"/>
  <c r="AY86" i="34" a="1"/>
  <c r="BI33" i="34" a="1"/>
  <c r="AL82" i="34" a="1"/>
  <c r="AB53" i="34" a="1"/>
  <c r="AZ112" i="34" a="1"/>
  <c r="O113" i="34" a="1"/>
  <c r="J56" i="34" a="1"/>
  <c r="BC134" i="34" a="1"/>
  <c r="AZ48" i="34" a="1"/>
  <c r="AK97" i="34" a="1"/>
  <c r="T137" i="34" a="1"/>
  <c r="BG96" i="34" a="1"/>
  <c r="AM142" i="34" a="1"/>
  <c r="AX95" i="34" a="1"/>
  <c r="Q73" i="34" a="1"/>
  <c r="P35" i="34" a="1"/>
  <c r="N118" i="34" a="1"/>
  <c r="BD58" i="34" a="1"/>
  <c r="AC140" i="34" a="1"/>
  <c r="AK103" i="34" a="1"/>
  <c r="AN58" i="34" a="1"/>
  <c r="W117" i="34" a="1"/>
  <c r="AC105" i="34" a="1"/>
  <c r="BH88" i="34" a="1"/>
  <c r="BK71" i="34" a="1"/>
  <c r="AJ83" i="34" a="1"/>
  <c r="P31" i="34" a="1"/>
  <c r="AQ30" i="34" a="1"/>
  <c r="AH48" i="34" a="1"/>
  <c r="O99" i="34" a="1"/>
  <c r="F118" i="34" a="1"/>
  <c r="BK75" i="34" a="1"/>
  <c r="T37" i="34" a="1"/>
  <c r="T26" i="34" a="1"/>
  <c r="BG130" i="34" a="1"/>
  <c r="BM69" i="34" a="1"/>
  <c r="AZ105" i="34" a="1"/>
  <c r="BK142" i="34" a="1"/>
  <c r="BI143" i="34" a="1"/>
  <c r="AG86" i="34" a="1"/>
  <c r="L111" i="34" a="1"/>
  <c r="AH93" i="34" a="1"/>
  <c r="R76" i="34" a="1"/>
  <c r="BA143" i="34" a="1"/>
  <c r="AE63" i="34" a="1"/>
  <c r="O29" i="34" a="1"/>
  <c r="M121" i="34" a="1"/>
  <c r="BB67" i="34" a="1"/>
  <c r="T121" i="34" a="1"/>
  <c r="Y114" i="34" a="1"/>
  <c r="AV95" i="34" a="1"/>
  <c r="BH67" i="34" a="1"/>
  <c r="AP114" i="34" a="1"/>
  <c r="F139" i="34" a="1"/>
  <c r="U62" i="34" a="1"/>
  <c r="AM119" i="34" a="1"/>
  <c r="AB25" i="34" a="1"/>
  <c r="BL102" i="34" a="1"/>
  <c r="AS50" i="34" a="1"/>
  <c r="V82" i="34" a="1"/>
  <c r="BN104" i="34" a="1"/>
  <c r="AE135" i="34" a="1"/>
  <c r="BG29" i="34" a="1"/>
  <c r="V74" i="34" a="1"/>
  <c r="AT102" i="34" a="1"/>
  <c r="F141" i="34" a="1"/>
  <c r="T83" i="34" a="1"/>
  <c r="N91" i="34" a="1"/>
  <c r="AR99" i="34" a="1"/>
  <c r="S105" i="34" a="1"/>
  <c r="AP78" i="34" a="1"/>
  <c r="AZ54" i="34" a="1"/>
  <c r="T59" i="34" a="1"/>
  <c r="AN67" i="34" a="1"/>
  <c r="AG125" i="34" a="1"/>
  <c r="AS62" i="34" a="1"/>
  <c r="BI44" i="34" a="1"/>
  <c r="T144" i="34" a="1"/>
  <c r="AI74" i="34" a="1"/>
  <c r="AC55" i="34" a="1"/>
  <c r="AG124" i="34" a="1"/>
  <c r="BG86" i="34" a="1"/>
  <c r="AE144" i="34" a="1"/>
  <c r="AA90" i="34" a="1"/>
  <c r="BH66" i="34" a="1"/>
  <c r="BM72" i="34" a="1"/>
  <c r="O67" i="34" a="1"/>
  <c r="BM31" i="34" a="1"/>
  <c r="BA93" i="34" a="1"/>
  <c r="AO31" i="34" a="1"/>
  <c r="S28" i="34" a="1"/>
  <c r="BK115" i="34" a="1"/>
  <c r="AE74" i="34" a="1"/>
  <c r="AB88" i="34" a="1"/>
  <c r="T139" i="34" a="1"/>
  <c r="AI93" i="34" a="1"/>
  <c r="AT76" i="34" a="1"/>
  <c r="BG73" i="34" a="1"/>
  <c r="U87" i="34" a="1"/>
  <c r="AC59" i="34" a="1"/>
  <c r="W108" i="34" a="1"/>
  <c r="O68" i="34" a="1"/>
  <c r="AJ97" i="34" a="1"/>
  <c r="AG60" i="34" a="1"/>
  <c r="BB117" i="34" a="1"/>
  <c r="AZ94" i="34" a="1"/>
  <c r="D137" i="34" a="1"/>
  <c r="BH34" i="34" a="1"/>
  <c r="AP129" i="34" a="1"/>
  <c r="W99" i="34" a="1"/>
  <c r="N83" i="34" a="1"/>
  <c r="O136" i="34" a="1"/>
  <c r="BA112" i="34" a="1"/>
  <c r="W111" i="34" a="1"/>
  <c r="AG27" i="34" a="1"/>
  <c r="AS27" i="34" a="1"/>
  <c r="BC58" i="34" a="1"/>
  <c r="J97" i="34" a="1"/>
  <c r="AQ66" i="34" a="1"/>
  <c r="BI77" i="34" a="1"/>
  <c r="J121" i="34" a="1"/>
  <c r="U49" i="34" a="1"/>
  <c r="T115" i="34" a="1"/>
  <c r="BA84" i="34" a="1"/>
  <c r="M58" i="34" a="1"/>
  <c r="AP52" i="34" a="1"/>
  <c r="F138" i="34" a="1"/>
  <c r="AN101" i="34" a="1"/>
  <c r="H27" i="34" a="1"/>
  <c r="P81" i="34" a="1"/>
  <c r="BN134" i="34" a="1"/>
  <c r="BA116" i="34" a="1"/>
  <c r="S98" i="34" a="1"/>
  <c r="AX81" i="34" a="1"/>
  <c r="AW57" i="34" a="1"/>
  <c r="AB125" i="34" a="1"/>
  <c r="AV35" i="34" a="1"/>
  <c r="AV56" i="34" a="1"/>
  <c r="V110" i="34" a="1"/>
  <c r="AK139" i="34" a="1"/>
  <c r="AK135" i="34" a="1"/>
  <c r="AW90" i="34" a="1"/>
  <c r="E127" i="34" a="1"/>
  <c r="L57" i="34" a="1"/>
  <c r="V50" i="34" a="1"/>
  <c r="V116" i="34" a="1"/>
  <c r="AE76" i="34" a="1"/>
  <c r="N111" i="34" a="1"/>
  <c r="AR50" i="34" a="1"/>
  <c r="Y40" i="34" a="1"/>
  <c r="BH100" i="34" a="1"/>
  <c r="K93" i="34" a="1"/>
  <c r="AB36" i="34" a="1"/>
  <c r="AA88" i="34" a="1"/>
  <c r="AB98" i="34" a="1"/>
  <c r="AM114" i="34" a="1"/>
  <c r="AI62" i="34" a="1"/>
  <c r="P38" i="34" a="1"/>
  <c r="T75" i="34" a="1"/>
  <c r="O71" i="34" a="1"/>
  <c r="AE66" i="34" a="1"/>
  <c r="AH92" i="34" a="1"/>
  <c r="AY114" i="34" a="1"/>
  <c r="AP128" i="34" a="1"/>
  <c r="AC124" i="34" a="1"/>
  <c r="AU49" i="34" a="1"/>
  <c r="BG118" i="34" a="1"/>
  <c r="AA104" i="34" a="1"/>
  <c r="U94" i="34" a="1"/>
  <c r="AF66" i="34" a="1"/>
  <c r="BA25" i="34" a="1"/>
  <c r="AL61" i="34" a="1"/>
  <c r="AK89" i="34" a="1"/>
  <c r="N121" i="34" a="1"/>
  <c r="O137" i="34" a="1"/>
  <c r="BK66" i="34" a="1"/>
  <c r="M71" i="34" a="1"/>
  <c r="N126" i="34" a="1"/>
  <c r="Y100" i="34" a="1"/>
  <c r="X35" i="34" a="1"/>
  <c r="BE43" i="34" a="1"/>
  <c r="R124" i="34" a="1"/>
  <c r="AU52" i="34" a="1"/>
  <c r="Q49" i="34" a="1"/>
  <c r="AW29" i="34" a="1"/>
  <c r="AX75" i="34" a="1"/>
  <c r="W53" i="34" a="1"/>
  <c r="BC84" i="34" a="1"/>
  <c r="BG67" i="34" a="1"/>
  <c r="BC138" i="34" a="1"/>
  <c r="AF74" i="34" a="1"/>
  <c r="M126" i="34" a="1"/>
  <c r="L119" i="34" a="1"/>
  <c r="AB70" i="34" a="1"/>
  <c r="X118" i="34" a="1"/>
  <c r="S89" i="34" a="1"/>
  <c r="X120" i="34" a="1"/>
  <c r="BD29" i="34" a="1"/>
  <c r="AM130" i="34" a="1"/>
  <c r="AI127" i="34" a="1"/>
  <c r="AG58" i="34" a="1"/>
  <c r="AD46" i="34" a="1"/>
  <c r="X52" i="34" a="1"/>
  <c r="AL101" i="34" a="1"/>
  <c r="AJ56" i="34" a="1"/>
  <c r="AS86" i="34" a="1"/>
  <c r="R137" i="34" a="1"/>
  <c r="O32" i="34" a="1"/>
  <c r="AP118" i="34" a="1"/>
  <c r="AZ63" i="34" a="1"/>
  <c r="Q71" i="34" a="1"/>
  <c r="AU78" i="34" a="1"/>
  <c r="F140" i="34" a="1"/>
  <c r="BA91" i="34" a="1"/>
  <c r="AE119" i="34" a="1"/>
  <c r="BF137" i="34" a="1"/>
  <c r="BM34" i="34" a="1"/>
  <c r="BA98" i="34" a="1"/>
  <c r="AV142" i="34" a="1"/>
  <c r="R67" i="34" a="1"/>
  <c r="AF119" i="34" a="1"/>
  <c r="AA77" i="34" a="1"/>
  <c r="AG33" i="34" a="1"/>
  <c r="X48" i="34" a="1"/>
  <c r="AT77" i="34" a="1"/>
  <c r="X104" i="34" a="1"/>
  <c r="AQ137" i="34" a="1"/>
  <c r="AO142" i="34" a="1"/>
  <c r="W138" i="34" a="1"/>
  <c r="AW141" i="34" a="1"/>
  <c r="AX139" i="34" a="1"/>
  <c r="BD120" i="34" a="1"/>
  <c r="AI138" i="34" a="1"/>
  <c r="AV122" i="34" a="1"/>
  <c r="Z119" i="34" a="1"/>
  <c r="BM112" i="34" a="1"/>
  <c r="W91" i="34" a="1"/>
  <c r="N26" i="34" a="1"/>
  <c r="AV40" i="34" a="1"/>
  <c r="AV66" i="34" a="1"/>
  <c r="F36" i="34" a="1"/>
  <c r="BF126" i="34" a="1"/>
  <c r="AV84" i="34" a="1"/>
  <c r="R101" i="34" a="1"/>
  <c r="E33" i="34" a="1"/>
  <c r="AD59" i="34" a="1"/>
  <c r="AP135" i="34" a="1"/>
  <c r="AZ53" i="34" a="1"/>
  <c r="R143" i="34" a="1"/>
  <c r="BD127" i="34" a="1"/>
  <c r="L38" i="34" a="1"/>
  <c r="T45" i="34" a="1"/>
  <c r="AS141" i="34" a="1"/>
  <c r="Y96" i="34" a="1"/>
  <c r="BE112" i="34" a="1"/>
  <c r="BM87" i="34" a="1"/>
  <c r="W86" i="34" a="1"/>
  <c r="BE80" i="34" a="1"/>
  <c r="S61" i="34" a="1"/>
  <c r="AI117" i="34" a="1"/>
  <c r="Y92" i="34" a="1"/>
  <c r="V56" i="34" a="1"/>
  <c r="BG63" i="34" a="1"/>
  <c r="BA49" i="34" a="1"/>
  <c r="AF100" i="34" a="1"/>
  <c r="BC87" i="34" a="1"/>
  <c r="R140" i="34" a="1"/>
  <c r="BE111" i="34" a="1"/>
  <c r="M110" i="34" a="1"/>
  <c r="AR105" i="34" a="1"/>
  <c r="AZ139" i="34" a="1"/>
  <c r="P59" i="34" a="1"/>
  <c r="O85" i="34" a="1"/>
  <c r="T69" i="34" a="1"/>
  <c r="AP27" i="34" a="1"/>
  <c r="AC37" i="34" a="1"/>
  <c r="P135" i="34" a="1"/>
  <c r="AO121" i="34" a="1"/>
  <c r="AU65" i="34" a="1"/>
  <c r="AE112" i="34" a="1"/>
  <c r="S70" i="34" a="1"/>
  <c r="G119" i="34" a="1"/>
  <c r="AT65" i="34" a="1"/>
  <c r="W126" i="34" a="1"/>
  <c r="AU82" i="34" a="1"/>
  <c r="R43" i="34" a="1"/>
  <c r="AN133" i="34" a="1"/>
  <c r="AL60" i="34" a="1"/>
  <c r="BE28" i="34" a="1"/>
  <c r="BN77" i="34" a="1"/>
  <c r="AX114" i="34" a="1"/>
  <c r="AJ55" i="34" a="1"/>
  <c r="L113" i="34" a="1"/>
  <c r="AW117" i="34" a="1"/>
  <c r="AS57" i="34" a="1"/>
  <c r="BA58" i="34" a="1"/>
  <c r="T132" i="34" a="1"/>
  <c r="BM68" i="34" a="1"/>
  <c r="AF68" i="34" a="1"/>
  <c r="AE36" i="34" a="1"/>
  <c r="BG32" i="34" a="1"/>
  <c r="AH29" i="34" a="1"/>
  <c r="AF127" i="34" a="1"/>
  <c r="AF58" i="34" a="1"/>
  <c r="V70" i="34" a="1"/>
  <c r="BK89" i="34" a="1"/>
  <c r="BM80" i="34" a="1"/>
  <c r="Y72" i="34" a="1"/>
  <c r="AZ76" i="34" a="1"/>
  <c r="D127" i="34" a="1"/>
  <c r="Y85" i="34" a="1"/>
  <c r="BD144" i="34" a="1"/>
  <c r="BI119" i="34" a="1"/>
  <c r="BD71" i="34" a="1"/>
  <c r="U71" i="34" a="1"/>
  <c r="BH93" i="34" a="1"/>
  <c r="AI123" i="34" a="1"/>
  <c r="BD125" i="34" a="1"/>
  <c r="AB69" i="34" a="1"/>
  <c r="AX96" i="34" a="1"/>
  <c r="BA52" i="34" a="1"/>
  <c r="O79" i="34" a="1"/>
  <c r="AF87" i="34" a="1"/>
  <c r="BM124" i="34" a="1"/>
  <c r="E35" i="34" a="1"/>
  <c r="G116" i="34" a="1"/>
  <c r="K73" i="34" a="1"/>
  <c r="AK37" i="34" a="1"/>
  <c r="BC71" i="34" a="1"/>
  <c r="Y137" i="34" a="1"/>
  <c r="AM73" i="34" a="1"/>
  <c r="Y90" i="34" a="1"/>
  <c r="Y46" i="34" a="1"/>
  <c r="Y30" i="34" a="1"/>
  <c r="Z78" i="34" a="1"/>
  <c r="BC65" i="34" a="1"/>
  <c r="BH143" i="34" a="1"/>
  <c r="AW98" i="34" a="1"/>
  <c r="Q83" i="34" a="1"/>
  <c r="AP88" i="34" a="1"/>
  <c r="AE38" i="34" a="1"/>
  <c r="R145" i="34" a="1"/>
  <c r="AT79" i="34" a="1"/>
  <c r="AG135" i="34" a="1"/>
  <c r="Y51" i="34" a="1"/>
  <c r="X107" i="34" a="1"/>
  <c r="BL27" i="34" a="1"/>
  <c r="N48" i="34" a="1"/>
  <c r="BA30" i="34" a="1"/>
  <c r="G41" i="34" a="1"/>
  <c r="J37" i="34" a="1"/>
  <c r="AB52" i="34" a="1"/>
  <c r="U46" i="34" a="1"/>
  <c r="AJ105" i="34" a="1"/>
  <c r="AE126" i="34" a="1"/>
  <c r="AE113" i="34" a="1"/>
  <c r="BF49" i="34" a="1"/>
  <c r="BL66" i="34" a="1"/>
  <c r="BK62" i="34" a="1"/>
  <c r="N98" i="34" a="1"/>
  <c r="S137" i="34" a="1"/>
  <c r="J118" i="34" a="1"/>
  <c r="AR114" i="34" a="1"/>
  <c r="BM48" i="34" a="1"/>
  <c r="Q23" i="34" a="1"/>
  <c r="X115" i="34" a="1"/>
  <c r="BN59" i="34" a="1"/>
  <c r="BB138" i="34" a="1"/>
  <c r="AB41" i="34" a="1"/>
  <c r="AT24" i="34" a="1"/>
  <c r="S117" i="34" a="1"/>
  <c r="AG55" i="34" a="1"/>
  <c r="E38" i="34" a="1"/>
  <c r="K23" i="34" a="1"/>
  <c r="BM51" i="34" a="1"/>
  <c r="AP120" i="34" a="1"/>
  <c r="AX55" i="34" a="1"/>
  <c r="J81" i="34" a="1"/>
  <c r="S50" i="34" a="1"/>
  <c r="O117" i="34" a="1"/>
  <c r="AM40" i="34" a="1"/>
  <c r="AW28" i="34" a="1"/>
  <c r="AM122" i="34" a="1"/>
  <c r="K79" i="34" a="1"/>
  <c r="AK115" i="34" a="1"/>
  <c r="U112" i="34" a="1"/>
  <c r="W113" i="34" a="1"/>
  <c r="BH69" i="34" a="1"/>
  <c r="T49" i="34" a="1"/>
  <c r="Y103" i="34" a="1"/>
  <c r="AR63" i="34" a="1"/>
  <c r="AJ54" i="34" a="1"/>
  <c r="BM35" i="34" a="1"/>
  <c r="N33" i="34" a="1"/>
  <c r="AH58" i="34" a="1"/>
  <c r="Q28" i="34" a="1"/>
  <c r="AD34" i="34" a="1"/>
  <c r="BE119" i="34" a="1"/>
  <c r="S48" i="34" a="1"/>
  <c r="AG37" i="34" a="1"/>
  <c r="AI56" i="34" a="1"/>
  <c r="AF76" i="34" a="1"/>
  <c r="S128" i="34" a="1"/>
  <c r="W33" i="34" a="1"/>
  <c r="AG36" i="34" a="1"/>
  <c r="BE58" i="34" a="1"/>
  <c r="AB112" i="34" a="1"/>
  <c r="X123" i="34" a="1"/>
  <c r="U141" i="34" a="1"/>
  <c r="AT78" i="34" a="1"/>
  <c r="AY126" i="34" a="1"/>
  <c r="BA28" i="34" a="1"/>
  <c r="AZ26" i="34" a="1"/>
  <c r="AT71" i="34" a="1"/>
  <c r="BE70" i="34" a="1"/>
  <c r="AD35" i="34" a="1"/>
  <c r="S51" i="34" a="1"/>
  <c r="BH89" i="34" a="1"/>
  <c r="R95" i="34" a="1"/>
  <c r="BH73" i="34" a="1"/>
  <c r="BL37" i="34" a="1"/>
  <c r="BE52" i="34" a="1"/>
  <c r="AL43" i="34" a="1"/>
  <c r="AY76" i="34" a="1"/>
  <c r="BD34" i="34" a="1"/>
  <c r="AR116" i="34" a="1"/>
  <c r="BH142" i="34" a="1"/>
  <c r="Z47" i="34" a="1"/>
  <c r="AJ87" i="34" a="1"/>
  <c r="AO105" i="34" a="1"/>
  <c r="AS81" i="34" a="1"/>
  <c r="AQ123" i="34" a="1"/>
  <c r="AY90" i="34" a="1"/>
  <c r="BE85" i="34" a="1"/>
  <c r="U80" i="34" a="1"/>
  <c r="AG46" i="34" a="1"/>
  <c r="AN24" i="34" a="1"/>
  <c r="AI38" i="34" a="1"/>
  <c r="R130" i="34" a="1"/>
  <c r="U139" i="34" a="1"/>
  <c r="AO83" i="34" a="1"/>
  <c r="AS103" i="34" a="1"/>
  <c r="AI55" i="34" a="1"/>
  <c r="AG105" i="34" a="1"/>
  <c r="BD73" i="34" a="1"/>
  <c r="BH117" i="34" a="1"/>
  <c r="Q66" i="34" a="1"/>
  <c r="AK50" i="34" a="1"/>
  <c r="AT90" i="34" a="1"/>
  <c r="AO131" i="34" a="1"/>
  <c r="L116" i="34" a="1"/>
  <c r="AF101" i="34" a="1"/>
  <c r="R144" i="34" a="1"/>
  <c r="AL91" i="34" a="1"/>
  <c r="W92" i="34" a="1"/>
  <c r="AD135" i="34" a="1"/>
  <c r="AC97" i="34" a="1"/>
  <c r="AD92" i="34" a="1"/>
  <c r="L121" i="34" a="1"/>
  <c r="AT129" i="34" a="1"/>
  <c r="Q111" i="34" a="1"/>
  <c r="S112" i="34" a="1"/>
  <c r="AB37" i="34" a="1"/>
  <c r="AF95" i="34" a="1"/>
  <c r="BJ122" i="34" a="1"/>
  <c r="AP102" i="34" a="1"/>
  <c r="W24" i="34" a="1"/>
  <c r="O105" i="34" a="1"/>
  <c r="M119" i="34" a="1"/>
  <c r="AY115" i="34" a="1"/>
  <c r="T54" i="34" a="1"/>
  <c r="G40" i="34" a="1"/>
  <c r="AS102" i="34" a="1"/>
  <c r="E135" i="34" a="1"/>
  <c r="AT69" i="34" a="1"/>
  <c r="BN84" i="34" a="1"/>
  <c r="BJ123" i="34" a="1"/>
  <c r="BJ82" i="34" a="1"/>
  <c r="Z89" i="34" a="1"/>
  <c r="AQ65" i="34" a="1"/>
  <c r="AB126" i="34" a="1"/>
  <c r="U128" i="34" a="1"/>
  <c r="AE124" i="34" a="1"/>
  <c r="R46" i="34" a="1"/>
  <c r="AA62" i="34" a="1"/>
  <c r="AC58" i="34" a="1"/>
  <c r="BB32" i="34" a="1"/>
  <c r="D122" i="34" a="1"/>
  <c r="AR28" i="34" a="1"/>
  <c r="AW67" i="34" a="1"/>
  <c r="X130" i="34" a="1"/>
  <c r="BK116" i="34" a="1"/>
  <c r="H143" i="34" a="1"/>
  <c r="K135" i="34" a="1"/>
  <c r="AI135" i="34" a="1"/>
  <c r="L82" i="34" a="1"/>
  <c r="N95" i="34" a="1"/>
  <c r="Y125" i="34" a="1"/>
  <c r="BH55" i="34" a="1"/>
  <c r="BB57" i="34" a="1"/>
  <c r="AT132" i="34" a="1"/>
  <c r="AT49" i="34" a="1"/>
  <c r="V142" i="34" a="1"/>
  <c r="AZ37" i="34" a="1"/>
  <c r="AX64" i="34" a="1"/>
  <c r="V143" i="34" a="1"/>
  <c r="S40" i="34" a="1"/>
  <c r="W119" i="34" a="1"/>
  <c r="Y106" i="34" a="1"/>
  <c r="AT75" i="34" a="1"/>
  <c r="AH104" i="34" a="1"/>
  <c r="Y79" i="34" a="1"/>
  <c r="L80" i="34" a="1"/>
  <c r="AS144" i="34" a="1"/>
  <c r="H32" i="34" a="1"/>
  <c r="BH86" i="34" a="1"/>
  <c r="BN80" i="34" a="1"/>
  <c r="AM96" i="34" a="1"/>
  <c r="J144" i="34" a="1"/>
  <c r="H23" i="34" a="1"/>
  <c r="BM99" i="34" a="1"/>
  <c r="AE61" i="34" a="1"/>
  <c r="W82" i="34" a="1"/>
  <c r="T88" i="34" a="1"/>
  <c r="BJ125" i="34" a="1"/>
  <c r="AU83" i="34" a="1"/>
  <c r="BL57" i="34" a="1"/>
  <c r="P45" i="34" a="1"/>
  <c r="AI75" i="34" a="1"/>
  <c r="BF90" i="34" a="1"/>
  <c r="T24" i="34" a="1"/>
  <c r="S29" i="34" a="1"/>
  <c r="AF67" i="34" a="1"/>
  <c r="AJ103" i="34" a="1"/>
  <c r="BJ137" i="34" a="1"/>
  <c r="BH130" i="34" a="1"/>
  <c r="N88" i="34" a="1"/>
  <c r="U58" i="34" a="1"/>
  <c r="K130" i="34" a="1"/>
  <c r="J117" i="34" a="1"/>
  <c r="AR86" i="34" a="1"/>
  <c r="D136" i="34" a="1"/>
  <c r="AS26" i="34" a="1"/>
  <c r="Q40" i="34" a="1"/>
  <c r="AO115" i="34" a="1"/>
  <c r="AS48" i="34" a="1"/>
  <c r="U105" i="34" a="1"/>
  <c r="N130" i="34" a="1"/>
  <c r="AZ121" i="34" a="1"/>
  <c r="AE143" i="34" a="1"/>
  <c r="AV65" i="34" a="1"/>
  <c r="W26" i="34" a="1"/>
  <c r="BJ78" i="34" a="1"/>
  <c r="AS121" i="34" a="1"/>
  <c r="BA48" i="34" a="1"/>
  <c r="AH118" i="34" a="1"/>
  <c r="AR70" i="34" a="1"/>
  <c r="AD69" i="34" a="1"/>
  <c r="L104" i="34" a="1"/>
  <c r="J41" i="34" a="1"/>
  <c r="AH116" i="34" a="1"/>
  <c r="AB73" i="34" a="1"/>
  <c r="AB91" i="34" a="1"/>
  <c r="F29" i="34" a="1"/>
  <c r="AP133" i="34" a="1"/>
  <c r="BI54" i="34" a="1"/>
  <c r="BH40" i="34" a="1"/>
  <c r="AO60" i="34" a="1"/>
  <c r="BC98" i="34" a="1"/>
  <c r="AA43" i="34" a="1"/>
  <c r="BH135" i="34" a="1"/>
  <c r="BE49" i="34" a="1"/>
  <c r="K80" i="34" a="1"/>
  <c r="BI95" i="34" a="1"/>
  <c r="Y61" i="34" a="1"/>
  <c r="AE93" i="34" a="1"/>
  <c r="BJ44" i="34" a="1"/>
  <c r="AH129" i="34" a="1"/>
  <c r="AA24" i="34" a="1"/>
  <c r="V57" i="34" a="1"/>
  <c r="BF43" i="34" a="1"/>
  <c r="AZ60" i="34" a="1"/>
  <c r="AL50" i="34" a="1"/>
  <c r="AE80" i="34" a="1"/>
  <c r="K127" i="34" a="1"/>
  <c r="BF70" i="34" a="1"/>
  <c r="AB92" i="34" a="1"/>
  <c r="V79" i="34" a="1"/>
  <c r="BI125" i="34" a="1"/>
  <c r="V130" i="34" a="1"/>
  <c r="X64" i="34" a="1"/>
  <c r="J126" i="34" a="1"/>
  <c r="H30" i="34" a="1"/>
  <c r="BF41" i="34" a="1"/>
  <c r="M53" i="34" a="1"/>
  <c r="AP119" i="34" a="1"/>
  <c r="N113" i="34" a="1"/>
  <c r="BB26" i="34" a="1"/>
  <c r="U127" i="34" a="1"/>
  <c r="S59" i="34" a="1"/>
  <c r="BE101" i="34" a="1"/>
  <c r="AZ77" i="34" a="1"/>
  <c r="AI72" i="34" a="1"/>
  <c r="AZ58" i="34" a="1"/>
  <c r="AZ34" i="34" a="1"/>
  <c r="AV131" i="34" a="1"/>
  <c r="AO111" i="34" a="1"/>
  <c r="AP56" i="34" a="1"/>
  <c r="BJ102" i="34" a="1"/>
  <c r="AC86" i="34" a="1"/>
  <c r="W109" i="34" a="1"/>
  <c r="AW91" i="34" a="1"/>
  <c r="AO100" i="34" a="1"/>
  <c r="M56" i="34" a="1"/>
  <c r="AK66" i="34" a="1"/>
  <c r="AT39" i="34" a="1"/>
  <c r="AC73" i="34" a="1"/>
  <c r="BL35" i="34" a="1"/>
  <c r="AQ64" i="34" a="1"/>
  <c r="AZ35" i="34" a="1"/>
  <c r="X106" i="34" a="1"/>
  <c r="BN88" i="34" a="1"/>
  <c r="AC27" i="34" a="1"/>
  <c r="BH58" i="34" a="1"/>
  <c r="AC91" i="34" a="1"/>
  <c r="AX128" i="34" a="1"/>
  <c r="Z77" i="34" a="1"/>
  <c r="T70" i="34" a="1"/>
  <c r="AF73" i="34" a="1"/>
  <c r="AN139" i="34" a="1"/>
  <c r="BN130" i="34" a="1"/>
  <c r="BL67" i="34" a="1"/>
  <c r="BI105" i="34" a="1"/>
  <c r="BC83" i="34" a="1"/>
  <c r="X45" i="34" a="1"/>
  <c r="AF69" i="34" a="1"/>
  <c r="U44" i="34" a="1"/>
  <c r="BC47" i="34" a="1"/>
  <c r="O127" i="34" a="1"/>
  <c r="BJ86" i="34" a="1"/>
  <c r="Y95" i="34" a="1"/>
  <c r="BH45" i="34" a="1"/>
  <c r="Y73" i="34" a="1"/>
  <c r="BC36" i="34" a="1"/>
  <c r="Z26" i="34" a="1"/>
  <c r="Y33" i="34" a="1"/>
  <c r="AT127" i="34" a="1"/>
  <c r="BJ87" i="34" a="1"/>
  <c r="AH75" i="34" a="1"/>
  <c r="BK132" i="34" a="1"/>
  <c r="N27" i="34" a="1"/>
  <c r="AW50" i="34" a="1"/>
  <c r="U121" i="34" a="1"/>
  <c r="AM25" i="34" a="1"/>
  <c r="BM115" i="34" a="1"/>
  <c r="AM24" i="34" a="1"/>
  <c r="BD105" i="34" a="1"/>
  <c r="AG44" i="34" a="1"/>
  <c r="N35" i="34" a="1"/>
  <c r="X86" i="34" a="1"/>
  <c r="L108" i="34" a="1"/>
  <c r="AH102" i="34" a="1"/>
  <c r="BD138" i="34" a="1"/>
  <c r="BK144" i="34" a="1"/>
  <c r="BN47" i="34" a="1"/>
  <c r="BI74" i="34" a="1"/>
  <c r="G141" i="34" a="1"/>
  <c r="AH77" i="34" a="1"/>
  <c r="V53" i="34" a="1"/>
  <c r="AP44" i="34" a="1"/>
  <c r="D28" i="34" a="1"/>
  <c r="BK54" i="34" a="1"/>
  <c r="AN53" i="34" a="1"/>
  <c r="O74" i="34" a="1"/>
  <c r="AJ94" i="34" a="1"/>
  <c r="M52" i="34" a="1"/>
  <c r="V137" i="34" a="1"/>
  <c r="AP65" i="34" a="1"/>
  <c r="AP83" i="34" a="1"/>
  <c r="R129" i="34" a="1"/>
  <c r="BJ101" i="34" a="1"/>
  <c r="BA65" i="34" a="1"/>
  <c r="BC94" i="34" a="1"/>
  <c r="V31" i="34" a="1"/>
  <c r="AE34" i="34" a="1"/>
  <c r="AL74" i="34" a="1"/>
  <c r="AC88" i="34" a="1"/>
  <c r="AI69" i="34" a="1"/>
  <c r="AL86" i="34" a="1"/>
  <c r="AJ96" i="34" a="1"/>
  <c r="BJ66" i="34" a="1"/>
  <c r="BA43" i="34" a="1"/>
  <c r="BF54" i="34" a="1"/>
  <c r="S43" i="34" a="1"/>
  <c r="BM105" i="34" a="1"/>
  <c r="BE41" i="34" a="1"/>
  <c r="AW86" i="34" a="1"/>
  <c r="S63" i="34" a="1"/>
  <c r="AN38" i="34" a="1"/>
  <c r="O52" i="34" a="1"/>
  <c r="AJ138" i="34" a="1"/>
  <c r="AV72" i="34" a="1"/>
  <c r="AL62" i="34" a="1"/>
  <c r="L41" i="34" a="1"/>
  <c r="BJ94" i="34" a="1"/>
  <c r="AS74" i="34" a="1"/>
  <c r="AA102" i="34" a="1"/>
  <c r="AG89" i="34" a="1"/>
  <c r="Y124" i="34" a="1"/>
  <c r="AS32" i="34" a="1"/>
  <c r="AF53" i="34" a="1"/>
  <c r="AJ104" i="34" a="1"/>
  <c r="AJ131" i="34" a="1"/>
  <c r="AQ26" i="34" a="1"/>
  <c r="P57" i="34" a="1"/>
  <c r="BN138" i="34" a="1"/>
  <c r="AK118" i="34" a="1"/>
  <c r="P137" i="34" a="1"/>
  <c r="AQ51" i="34" a="1"/>
  <c r="Y117" i="34" a="1"/>
  <c r="BC52" i="34" a="1"/>
  <c r="AB131" i="34" a="1"/>
  <c r="BN64" i="34" a="1"/>
  <c r="AK31" i="34" a="1"/>
  <c r="AL104" i="34" a="1"/>
  <c r="BA111" i="34" a="1"/>
  <c r="BI113" i="34" a="1"/>
  <c r="Q118" i="34" a="1"/>
  <c r="AU56" i="34" a="1"/>
  <c r="AV63" i="34" a="1"/>
  <c r="AL27" i="34" a="1"/>
  <c r="M146" i="34" a="1"/>
  <c r="N103" i="34" a="1"/>
  <c r="Z75" i="34" a="1"/>
  <c r="N70" i="34" a="1"/>
  <c r="BM127" i="34" a="1"/>
  <c r="BK27" i="34" a="1"/>
  <c r="L67" i="34" a="1"/>
  <c r="AN78" i="34" a="1"/>
  <c r="BK96" i="34" a="1"/>
  <c r="BH120" i="34" a="1"/>
  <c r="BM61" i="34" a="1"/>
  <c r="BM23" i="34" a="1"/>
  <c r="BM41" i="34" a="1"/>
  <c r="L66" i="34" a="1"/>
  <c r="T62" i="34" a="1"/>
  <c r="N110" i="34" a="1"/>
  <c r="AE96" i="34" a="1"/>
  <c r="AC76" i="34" a="1"/>
  <c r="AB72" i="34" a="1"/>
  <c r="BH47" i="34" a="1"/>
  <c r="N93" i="34" a="1"/>
  <c r="AW92" i="34" a="1"/>
  <c r="AD84" i="34" a="1"/>
  <c r="AA67" i="34" a="1"/>
  <c r="K99" i="34" a="1"/>
  <c r="BC75" i="34" a="1"/>
  <c r="BN42" i="34" a="1"/>
  <c r="AB65" i="34" a="1"/>
  <c r="AO80" i="34" a="1"/>
  <c r="BK84" i="34" a="1"/>
  <c r="U117" i="34" a="1"/>
  <c r="BD36" i="34" a="1"/>
  <c r="AM121" i="34" a="1"/>
  <c r="K45" i="34" a="1"/>
  <c r="AV92" i="34" a="1"/>
  <c r="X65" i="34" a="1"/>
  <c r="D41" i="34" a="1"/>
  <c r="BE45" i="34" a="1"/>
  <c r="AM75" i="34" a="1"/>
  <c r="AO51" i="34" a="1"/>
  <c r="AY38" i="34" a="1"/>
  <c r="BF81" i="34" a="1"/>
  <c r="AL51" i="34" a="1"/>
  <c r="Q109" i="34" a="1"/>
  <c r="BJ56" i="34" a="1"/>
  <c r="AF62" i="34" a="1"/>
  <c r="AI76" i="34" a="1"/>
  <c r="J102" i="34" a="1"/>
  <c r="S65" i="34" a="1"/>
  <c r="AC96" i="34" a="1"/>
  <c r="AW48" i="34" a="1"/>
  <c r="Y82" i="34" a="1"/>
  <c r="AQ54" i="34" a="1"/>
  <c r="AI86" i="34" a="1"/>
  <c r="BF28" i="34" a="1"/>
  <c r="S85" i="34" a="1"/>
  <c r="BC95" i="34" a="1"/>
  <c r="Y75" i="34" a="1"/>
  <c r="F31" i="34" a="1"/>
  <c r="AE97" i="34" a="1"/>
  <c r="V72" i="34" a="1"/>
  <c r="AY99" i="34" a="1"/>
  <c r="AV47" i="34" a="1"/>
  <c r="E114" i="34" a="1"/>
  <c r="BG47" i="34" a="1"/>
  <c r="AE85" i="34" a="1"/>
  <c r="AA124" i="34" a="1"/>
  <c r="D38" i="34" a="1"/>
  <c r="AV79" i="34" a="1"/>
  <c r="BG125" i="34" a="1"/>
  <c r="W83" i="34" a="1"/>
  <c r="AK43" i="34" a="1"/>
  <c r="BG116" i="34" a="1"/>
  <c r="AD85" i="34" a="1"/>
  <c r="R109" i="34" a="1"/>
  <c r="T130" i="34" a="1"/>
  <c r="K69" i="34" a="1"/>
  <c r="T96" i="34" a="1"/>
  <c r="BN144" i="34" a="1"/>
  <c r="P128" i="34" a="1"/>
  <c r="AP39" i="34" a="1"/>
  <c r="AO88" i="34" a="1"/>
  <c r="O59" i="34" a="1"/>
  <c r="AX40" i="34" a="1"/>
  <c r="P72" i="34" a="1"/>
  <c r="AN122" i="34" a="1"/>
  <c r="AF29" i="34" a="1"/>
  <c r="Z29" i="34" a="1"/>
  <c r="BN101" i="34" a="1"/>
  <c r="AB30" i="34" a="1"/>
  <c r="BI61" i="34" a="1"/>
  <c r="U24" i="34" a="1"/>
  <c r="AR139" i="34" a="1"/>
  <c r="AP35" i="34" a="1"/>
  <c r="P117" i="34" a="1"/>
  <c r="BC142" i="34" a="1"/>
  <c r="BE27" i="34" a="1"/>
  <c r="H122" i="34" a="1"/>
  <c r="AH74" i="34" a="1"/>
  <c r="AZ70" i="34" a="1"/>
  <c r="N143" i="34" a="1"/>
  <c r="AB50" i="34" a="1"/>
  <c r="T47" i="34" a="1"/>
  <c r="P146" i="34" a="1"/>
  <c r="Z74" i="34" a="1"/>
  <c r="K37" i="34" a="1"/>
  <c r="AH88" i="34" a="1"/>
  <c r="AV115" i="34" a="1"/>
  <c r="O38" i="34" a="1"/>
  <c r="AS114" i="34" a="1"/>
  <c r="BN126" i="34" a="1"/>
  <c r="AI130" i="34" a="1"/>
  <c r="BN98" i="34" a="1"/>
  <c r="T84" i="34" a="1"/>
  <c r="BB56" i="34" a="1"/>
  <c r="BI70" i="34" a="1"/>
  <c r="O33" i="34" a="1"/>
  <c r="V45" i="34" a="1"/>
  <c r="M107" i="34" a="1"/>
  <c r="AK75" i="34" a="1"/>
  <c r="U122" i="34" a="1"/>
  <c r="J141" i="34" a="1"/>
  <c r="W42" i="34" a="1"/>
  <c r="AZ131" i="34" a="1"/>
  <c r="AQ81" i="34" a="1"/>
  <c r="AL53" i="34" a="1"/>
  <c r="AD63" i="34" a="1"/>
  <c r="O128" i="34" a="1"/>
  <c r="AM44" i="34" a="1"/>
  <c r="AT112" i="34" a="1"/>
  <c r="AC116" i="34" a="1"/>
  <c r="X117" i="34" a="1"/>
  <c r="O36" i="34" a="1"/>
  <c r="BF144" i="34" a="1"/>
  <c r="V97" i="34" a="1"/>
  <c r="J67" i="34" a="1"/>
  <c r="Y45" i="34" a="1"/>
  <c r="AQ93" i="34" a="1"/>
  <c r="L118" i="34" a="1"/>
  <c r="AA109" i="34" a="1"/>
  <c r="AT86" i="34" a="1"/>
  <c r="AO94" i="34" a="1"/>
  <c r="AE60" i="34" a="1"/>
  <c r="AO122" i="34" a="1"/>
  <c r="AQ75" i="34" a="1"/>
  <c r="BL70" i="34" a="1"/>
  <c r="AE89" i="34" a="1"/>
  <c r="BE84" i="34" a="1"/>
  <c r="AD41" i="34" a="1"/>
  <c r="AX93" i="34" a="1"/>
  <c r="AE29" i="34" a="1"/>
  <c r="AG100" i="34" a="1"/>
  <c r="AC107" i="34" a="1"/>
  <c r="AC114" i="34" a="1"/>
  <c r="J88" i="34" a="1"/>
  <c r="Q139" i="34" a="1"/>
  <c r="H114" i="34" a="1"/>
  <c r="Q102" i="34" a="1"/>
  <c r="AA144" i="34" a="1"/>
  <c r="AV43" i="34" a="1"/>
  <c r="BC74" i="34" a="1"/>
  <c r="AE114" i="34" a="1"/>
  <c r="AO36" i="34" a="1"/>
  <c r="K49" i="34" a="1"/>
  <c r="H118" i="34" a="1"/>
  <c r="Q63" i="34" a="1"/>
  <c r="AI102" i="34" a="1"/>
  <c r="AP74" i="34" a="1"/>
  <c r="AW101" i="34" a="1"/>
  <c r="BH84" i="34" a="1"/>
  <c r="AV138" i="34" a="1"/>
  <c r="BK99" i="34" a="1"/>
  <c r="AU81" i="34" a="1"/>
  <c r="AU53" i="34" a="1"/>
  <c r="Z97" i="34" a="1"/>
  <c r="J84" i="34" a="1"/>
  <c r="W137" i="34" a="1"/>
  <c r="BE54" i="34" a="1"/>
  <c r="AZ62" i="34" a="1"/>
  <c r="K108" i="34" a="1"/>
  <c r="BF44" i="34" a="1"/>
  <c r="AG85" i="34" a="1"/>
  <c r="BN79" i="34" a="1"/>
  <c r="BF51" i="34" a="1"/>
  <c r="BL54" i="34" a="1"/>
  <c r="Q117" i="34" a="1"/>
  <c r="H35" i="34" a="1"/>
  <c r="M97" i="34" a="1"/>
  <c r="AJ119" i="34" a="1"/>
  <c r="Q53" i="34" a="1"/>
  <c r="D30" i="34" a="1"/>
  <c r="AT67" i="34" a="1"/>
  <c r="Y80" i="34" a="1"/>
  <c r="AJ76" i="34" a="1"/>
  <c r="AR49" i="34" a="1"/>
  <c r="AL102" i="34" a="1"/>
  <c r="BJ81" i="34" a="1"/>
  <c r="V36" i="34" a="1"/>
  <c r="AU88" i="34" a="1"/>
  <c r="BL116" i="34" a="1"/>
  <c r="AE51" i="34" a="1"/>
  <c r="AW45" i="34" a="1"/>
  <c r="O64" i="34" a="1"/>
  <c r="T63" i="34" a="1"/>
  <c r="AX105" i="34" a="1"/>
  <c r="X57" i="34" a="1"/>
  <c r="BG56" i="34" a="1"/>
  <c r="BH51" i="34" a="1"/>
  <c r="BC66" i="34" a="1"/>
  <c r="AF27" i="34" a="1"/>
  <c r="AE72" i="34" a="1"/>
  <c r="AT81" i="34" a="1"/>
  <c r="U131" i="34" a="1"/>
  <c r="W65" i="34" a="1"/>
  <c r="AE58" i="34" a="1"/>
  <c r="Z120" i="34" a="1"/>
  <c r="AF139" i="34" a="1"/>
  <c r="BC45" i="34" a="1"/>
  <c r="BJ38" i="34" a="1"/>
  <c r="U88" i="34" a="1"/>
  <c r="BI128" i="34" a="1"/>
  <c r="AN63" i="34" a="1"/>
  <c r="AF71" i="34" a="1"/>
  <c r="AJ89" i="34" a="1"/>
  <c r="BI129" i="34" a="1"/>
  <c r="AY28" i="34" a="1"/>
  <c r="G31" i="34" a="1"/>
  <c r="AA86" i="34" a="1"/>
  <c r="AP81" i="34" a="1"/>
  <c r="AQ92" i="34" a="1"/>
  <c r="U118" i="34" a="1"/>
  <c r="J115" i="34" a="1"/>
  <c r="AY68" i="34" a="1"/>
  <c r="AJ84" i="34" a="1"/>
  <c r="AA118" i="34" a="1"/>
  <c r="BF71" i="34" a="1"/>
  <c r="AX144" i="34" a="1"/>
  <c r="BI130" i="34" a="1"/>
  <c r="BM96" i="34" a="1"/>
  <c r="BM44" i="34" a="1"/>
  <c r="AR118" i="34" a="1"/>
  <c r="AV69" i="34" a="1"/>
  <c r="BM120" i="34" a="1"/>
  <c r="O133" i="34" a="1"/>
  <c r="AX124" i="34" a="1"/>
  <c r="F26" i="34" a="1"/>
  <c r="V41" i="34" a="1"/>
  <c r="AK85" i="34" a="1"/>
  <c r="BI133" i="34" a="1"/>
  <c r="BI51" i="34" a="1"/>
  <c r="AS64" i="34" a="1"/>
  <c r="BA37" i="34" a="1"/>
  <c r="AV132" i="34" a="1"/>
  <c r="AX65" i="34" a="1"/>
  <c r="U40" i="34" a="1"/>
  <c r="L73" i="34" a="1"/>
  <c r="AY45" i="34" a="1"/>
  <c r="K57" i="34" a="1"/>
  <c r="AJ143" i="34" a="1"/>
  <c r="N54" i="34" a="1"/>
  <c r="AR42" i="34" a="1"/>
  <c r="AV139" i="34" a="1"/>
  <c r="K33" i="34" a="1"/>
  <c r="BI112" i="34" a="1"/>
  <c r="AM132" i="34" a="1"/>
  <c r="BG114" i="34" a="1"/>
  <c r="AQ71" i="34" a="1"/>
  <c r="AQ33" i="34" a="1"/>
  <c r="AK46" i="34" a="1"/>
  <c r="I27" i="22" a="1"/>
  <c r="J31" i="34" a="1"/>
  <c r="BH132" i="34" a="1"/>
  <c r="BM65" i="34" a="1"/>
  <c r="BE125" i="34" a="1"/>
  <c r="BJ93" i="34" a="1"/>
  <c r="F136" i="34" a="1"/>
  <c r="K72" i="34" a="1"/>
  <c r="M69" i="34" a="1"/>
  <c r="R141" i="34" a="1"/>
  <c r="BB126" i="34" a="1"/>
  <c r="U120" i="34" a="1"/>
  <c r="P43" i="34" a="1"/>
  <c r="AE130" i="34" a="1"/>
  <c r="L89" i="34" a="1"/>
  <c r="AO98" i="34" a="1"/>
  <c r="Z66" i="34" a="1"/>
  <c r="AH46" i="34" a="1"/>
  <c r="BB116" i="34" a="1"/>
  <c r="Y84" i="34" a="1"/>
  <c r="BH38" i="34" a="1"/>
  <c r="BG42" i="34" a="1"/>
  <c r="AQ49" i="34" a="1"/>
  <c r="BL44" i="34" a="1"/>
  <c r="T66" i="34" a="1"/>
  <c r="M114" i="34" a="1"/>
  <c r="M48" i="34" a="1"/>
  <c r="S110" i="34" a="1"/>
  <c r="AJ65" i="34" a="1"/>
  <c r="AU85" i="34" a="1"/>
  <c r="AJ42" i="34" a="1"/>
  <c r="AB40" i="34" a="1"/>
  <c r="BK104" i="34" a="1"/>
  <c r="AJ51" i="34" a="1"/>
  <c r="AM74" i="34" a="1"/>
  <c r="AU57" i="34" a="1"/>
  <c r="BK72" i="34" a="1"/>
  <c r="AN44" i="34" a="1"/>
  <c r="Z50" i="34" a="1"/>
  <c r="J113" i="34" a="1"/>
  <c r="AW73" i="34" a="1"/>
  <c r="AQ115" i="34" a="1"/>
  <c r="R99" i="34" a="1"/>
  <c r="BF67" i="34" a="1"/>
  <c r="Z76" i="34" a="1"/>
  <c r="BM122" i="34" a="1"/>
  <c r="Y86" i="34" a="1"/>
  <c r="BG62" i="34" a="1"/>
  <c r="AM103" i="34" a="1"/>
  <c r="BN100" i="34" a="1"/>
  <c r="V43" i="34" a="1"/>
  <c r="AD116" i="34" a="1"/>
  <c r="BH134" i="34" a="1"/>
  <c r="AH36" i="34" a="1"/>
  <c r="K86" i="34" a="1"/>
  <c r="AY41" i="34" a="1"/>
  <c r="AS24" i="34" a="1"/>
  <c r="AY83" i="34" a="1"/>
  <c r="BK36" i="34" a="1"/>
  <c r="AM78" i="34" a="1"/>
  <c r="BN133" i="34" a="1"/>
  <c r="AJ45" i="34" a="1"/>
  <c r="AB109" i="34" a="1"/>
  <c r="AF77" i="34" a="1"/>
  <c r="BA51" i="34" a="1"/>
  <c r="AT118" i="34" a="1"/>
  <c r="AS125" i="34" a="1"/>
  <c r="M85" i="34" a="1"/>
  <c r="Q129" i="34" a="1"/>
  <c r="G127" i="34" a="1"/>
  <c r="X113" i="34" a="1"/>
  <c r="Y63" i="34" a="1"/>
  <c r="AV67" i="34" a="1"/>
  <c r="X71" i="34" a="1"/>
  <c r="AX70" i="34" a="1"/>
  <c r="BL118" i="34" a="1"/>
  <c r="AM36" i="34" a="1"/>
  <c r="AX30" i="34" a="1"/>
  <c r="P110" i="34" a="1"/>
  <c r="X109" i="34" a="1"/>
  <c r="O73" i="34" a="1"/>
  <c r="BG61" i="34" a="1"/>
  <c r="AC121" i="34" a="1"/>
  <c r="S47" i="34" a="1"/>
  <c r="W48" i="34" a="1"/>
  <c r="AZ73" i="34" a="1"/>
  <c r="R27" i="34" a="1"/>
  <c r="T80" i="34" a="1"/>
  <c r="AG84" i="34" a="1"/>
  <c r="AW66" i="34" a="1"/>
  <c r="AH113" i="34" a="1"/>
  <c r="BJ111" i="34" a="1"/>
  <c r="P103" i="34" a="1"/>
  <c r="BE68" i="34" a="1"/>
  <c r="R56" i="34" a="1"/>
  <c r="V98" i="34" a="1"/>
  <c r="AY62" i="34" a="1"/>
  <c r="AO95" i="34" a="1"/>
  <c r="BK42" i="34" a="1"/>
  <c r="N101" i="34" a="1"/>
  <c r="AV34" i="34" a="1"/>
  <c r="Y89" i="34" a="1"/>
  <c r="AH45" i="34" a="1"/>
  <c r="AD103" i="34" a="1"/>
  <c r="AF45" i="34" a="1"/>
  <c r="AG78" i="34" a="1"/>
  <c r="BC101" i="34" a="1"/>
  <c r="AX119" i="34" a="1"/>
  <c r="AC133" i="34" a="1"/>
  <c r="AV89" i="34" a="1"/>
  <c r="AN73" i="34" a="1"/>
  <c r="BD57" i="34" a="1"/>
  <c r="BL122" i="34" a="1"/>
  <c r="AS113" i="34" a="1"/>
  <c r="AJ98" i="34" a="1"/>
  <c r="AL54" i="34" a="1"/>
  <c r="N100" i="34" a="1"/>
  <c r="BJ51" i="34" a="1"/>
  <c r="AP80" i="34" a="1"/>
  <c r="X92" i="34" a="1"/>
  <c r="BM29" i="34" a="1"/>
  <c r="AL72" i="34" a="1"/>
  <c r="BG41" i="34" a="1"/>
  <c r="AI113" i="34" a="1"/>
  <c r="Q134" i="34" a="1"/>
  <c r="V91" i="34" a="1"/>
  <c r="AQ47" i="34" a="1"/>
  <c r="R128" i="34" a="1"/>
  <c r="AP70" i="34" a="1"/>
  <c r="AD114" i="34" a="1"/>
  <c r="BN61" i="34" a="1"/>
  <c r="AC112" i="34" a="1"/>
  <c r="T106" i="34" a="1"/>
  <c r="AK142" i="34" a="1"/>
  <c r="R132" i="34" a="1"/>
  <c r="Y91" i="34" a="1"/>
  <c r="AR125" i="34" a="1"/>
  <c r="AD88" i="34" a="1"/>
  <c r="U70" i="34" a="1"/>
  <c r="BA32" i="34" a="1"/>
  <c r="BA99" i="34" a="1"/>
  <c r="W114" i="34" a="1"/>
  <c r="K71" i="34" a="1"/>
  <c r="AE53" i="34" a="1"/>
  <c r="AI70" i="34" a="1"/>
  <c r="AS100" i="34" a="1"/>
  <c r="BM66" i="34" a="1"/>
  <c r="AY143" i="34" a="1"/>
  <c r="AK28" i="34" a="1"/>
  <c r="AO112" i="34" a="1"/>
  <c r="J44" i="34" a="1"/>
  <c r="BH92" i="34" a="1"/>
  <c r="BI32" i="34" a="1"/>
  <c r="AV93" i="34" a="1"/>
  <c r="AO68" i="34" a="1"/>
  <c r="BB42" i="34" a="1"/>
  <c r="AL32" i="34" a="1"/>
  <c r="M26" i="34" a="1"/>
  <c r="T60" i="34" a="1"/>
  <c r="AO103" i="34" a="1"/>
  <c r="AS58" i="34" a="1"/>
  <c r="BC24" i="34" a="1"/>
  <c r="S99" i="34" a="1"/>
  <c r="H34" i="34" a="1"/>
  <c r="AI139" i="34" a="1"/>
  <c r="AL93" i="34" a="1"/>
  <c r="M24" i="34" a="1"/>
  <c r="AL75" i="34" a="1"/>
  <c r="AM31" i="34" a="1"/>
  <c r="BN89" i="34" a="1"/>
  <c r="X32" i="34" a="1"/>
  <c r="S88" i="34" a="1"/>
  <c r="H43" i="34" a="1"/>
  <c r="AO117" i="34" a="1"/>
  <c r="BK64" i="34" a="1"/>
  <c r="AG95" i="34" a="1"/>
  <c r="H40" i="34" a="1"/>
  <c r="AE90" i="34" a="1"/>
  <c r="BJ27" i="34" a="1"/>
  <c r="AW116" i="34" a="1"/>
  <c r="Z133" i="34" a="1"/>
  <c r="AP57" i="34" a="1"/>
  <c r="K44" i="34" a="1"/>
  <c r="AP92" i="34" a="1"/>
  <c r="S115" i="34" a="1"/>
  <c r="AN91" i="34" a="1"/>
  <c r="T46" i="34" a="1"/>
  <c r="BG131" i="34" a="1"/>
  <c r="AF91" i="34" a="1"/>
  <c r="BE104" i="34" a="1"/>
  <c r="AM30" i="34" a="1"/>
  <c r="AY29" i="34" a="1"/>
  <c r="G121" i="34" a="1"/>
  <c r="AH70" i="34" a="1"/>
  <c r="AF102" i="34" a="1"/>
  <c r="BF58" i="34" a="1"/>
  <c r="G142" i="34" a="1"/>
  <c r="R58" i="34" a="1"/>
  <c r="BH105" i="34" a="1"/>
  <c r="AE102" i="34" a="1"/>
  <c r="O91" i="34" a="1"/>
  <c r="N68" i="34" a="1"/>
  <c r="AV50" i="34" a="1"/>
  <c r="AI84" i="34" a="1"/>
  <c r="X80" i="34" a="1"/>
  <c r="AQ43" i="34" a="1"/>
  <c r="BH126" i="34" a="1"/>
  <c r="AS23" i="34" a="1"/>
  <c r="AH27" i="34" a="1"/>
  <c r="AP30" i="34" a="1"/>
  <c r="BK92" i="34" a="1"/>
  <c r="S120" i="34" a="1"/>
  <c r="AR30" i="34" a="1"/>
  <c r="AC62" i="34" a="1"/>
  <c r="R88" i="34" a="1"/>
  <c r="AX84" i="34" a="1"/>
  <c r="U53" i="34" a="1"/>
  <c r="AW139" i="34" a="1"/>
  <c r="U119" i="34" a="1"/>
  <c r="BA70" i="34" a="1"/>
  <c r="N50" i="34" a="1"/>
  <c r="AC48" i="34" a="1"/>
  <c r="M39" i="34" a="1"/>
  <c r="AW129" i="34" a="1"/>
  <c r="AC108" i="34" a="1"/>
  <c r="AR43" i="34" a="1"/>
  <c r="BH37" i="34" a="1"/>
  <c r="X61" i="34" a="1"/>
  <c r="H128" i="34" a="1"/>
  <c r="BJ127" i="34" a="1"/>
  <c r="AF31" i="34" a="1"/>
  <c r="J50" i="34" a="1"/>
  <c r="V126" i="34" a="1"/>
  <c r="D141" i="34" a="1"/>
  <c r="W142" i="34" a="1"/>
  <c r="BJ92" i="34" a="1"/>
  <c r="AD144" i="34" a="1"/>
  <c r="O107" i="34" a="1"/>
  <c r="AK48" i="34" a="1"/>
  <c r="AK79" i="34" a="1"/>
  <c r="K53" i="34" a="1"/>
  <c r="AU92" i="34" a="1"/>
  <c r="BL85" i="34" a="1"/>
  <c r="AQ86" i="34" a="1"/>
  <c r="BD111" i="34" a="1"/>
  <c r="X39" i="34" a="1"/>
  <c r="AO57" i="34" a="1"/>
  <c r="Y65" i="34" a="1"/>
  <c r="AE56" i="34" a="1"/>
  <c r="AA89" i="34" a="1"/>
  <c r="AV99" i="34" a="1"/>
  <c r="AL126" i="34" a="1"/>
  <c r="AO24" i="34" a="1"/>
  <c r="AU69" i="34" a="1"/>
  <c r="BC92" i="34" a="1"/>
  <c r="L62" i="34" a="1"/>
  <c r="BL95" i="34" a="1"/>
  <c r="U28" i="34" a="1"/>
  <c r="AF98" i="34" a="1"/>
  <c r="U66" i="34" a="1"/>
  <c r="W139" i="34" a="1"/>
  <c r="AS127" i="34" a="1"/>
  <c r="AV74" i="34" a="1"/>
  <c r="AY35" i="34" a="1"/>
  <c r="AC60" i="34" a="1"/>
  <c r="AS96" i="34" a="1"/>
  <c r="AA72" i="34" a="1"/>
  <c r="AG63" i="34" a="1"/>
  <c r="AY127" i="34" a="1"/>
  <c r="AK41" i="34" a="1"/>
  <c r="S134" i="34" a="1"/>
  <c r="S53" i="34" a="1"/>
  <c r="BE123" i="34" a="1"/>
  <c r="O34" i="34" a="1"/>
  <c r="M36" i="34" a="1"/>
  <c r="BL71" i="34" a="1"/>
  <c r="AL46" i="34" a="1"/>
  <c r="AJ52" i="34" a="1"/>
  <c r="S142" i="34" a="1"/>
  <c r="BA125" i="34" a="1"/>
  <c r="AX34" i="34" a="1"/>
  <c r="BH54" i="34" a="1"/>
  <c r="AG79" i="34" a="1"/>
  <c r="X111" i="34" a="1"/>
  <c r="BH85" i="34" a="1"/>
  <c r="BA103" i="34" a="1"/>
  <c r="AQ29" i="34" a="1"/>
  <c r="BF65" i="34" a="1"/>
  <c r="M102" i="34" a="1"/>
  <c r="AD27" i="34" a="1"/>
  <c r="AG144" i="34" a="1"/>
  <c r="AC104" i="34" a="1"/>
  <c r="AB48" i="34" a="1"/>
  <c r="O80" i="34" a="1"/>
  <c r="G134" i="34" a="1"/>
  <c r="S75" i="34" a="1"/>
  <c r="AF46" i="34" a="1"/>
  <c r="T30" i="34" a="1"/>
  <c r="AY44" i="34" a="1"/>
  <c r="BC54" i="34" a="1"/>
  <c r="X25" i="34" a="1"/>
  <c r="T44" i="34" a="1"/>
  <c r="BB48" i="34" a="1"/>
  <c r="AR134" i="34" a="1"/>
  <c r="AF94" i="34" a="1"/>
  <c r="BM133" i="34" a="1"/>
  <c r="AK112" i="34" a="1"/>
  <c r="N77" i="34" a="1"/>
  <c r="P77" i="34" a="1"/>
  <c r="AC64" i="34" a="1"/>
  <c r="BM89" i="34" a="1"/>
  <c r="AE142" i="34" a="1"/>
  <c r="P130" i="34" a="1"/>
  <c r="AL57" i="34" a="1"/>
  <c r="BK97" i="34" a="1"/>
  <c r="BL34" i="34" a="1"/>
  <c r="AQ130" i="34" a="1"/>
  <c r="AW39" i="34" a="1"/>
  <c r="AM88" i="34" a="1"/>
  <c r="H37" i="34" a="1"/>
  <c r="W106" i="34" a="1"/>
  <c r="W60" i="34" a="1"/>
  <c r="F44" i="34" a="1"/>
  <c r="AN134" i="34" a="1"/>
  <c r="Q98" i="34" a="1"/>
  <c r="O124" i="34" a="1"/>
  <c r="Z72" i="34" a="1"/>
  <c r="BJ138" i="34" a="1"/>
  <c r="M94" i="34" a="1"/>
  <c r="U41" i="34" a="1"/>
  <c r="AS94" i="34" a="1"/>
  <c r="AR100" i="34" a="1"/>
  <c r="BG140" i="34" a="1"/>
  <c r="BC77" i="34" a="1"/>
  <c r="BK56" i="34" a="1"/>
  <c r="J33" i="34" a="1"/>
  <c r="AV103" i="34" a="1"/>
  <c r="S83" i="34" a="1"/>
  <c r="AA26" i="34" a="1"/>
  <c r="BA40" i="34" a="1"/>
  <c r="AL37" i="34" a="1"/>
  <c r="E141" i="34" a="1"/>
  <c r="F24" i="34" a="1"/>
  <c r="E40" i="34" a="1"/>
  <c r="AQ122" i="34" a="1"/>
  <c r="BL101" i="34" a="1"/>
  <c r="AA97" i="34" a="1"/>
  <c r="BH83" i="34" a="1"/>
  <c r="AL56" i="34" a="1"/>
  <c r="AZ88" i="34" a="1"/>
  <c r="AY91" i="34" a="1"/>
  <c r="AH101" i="34" a="1"/>
  <c r="AN99" i="34" a="1"/>
  <c r="Y140" i="34" a="1"/>
  <c r="F113" i="34" a="1"/>
  <c r="BH87" i="34" a="1"/>
  <c r="O93" i="34" a="1"/>
  <c r="AV62" i="34" a="1"/>
  <c r="AW120" i="34" a="1"/>
  <c r="BC143" i="34" a="1"/>
  <c r="AZ89" i="34" a="1"/>
  <c r="AV104" i="34" a="1"/>
  <c r="AZ43" i="34" a="1"/>
  <c r="AD97" i="34" a="1"/>
  <c r="P84" i="34" a="1"/>
  <c r="W89" i="34" a="1"/>
  <c r="BI28" i="34" a="1"/>
  <c r="G23" i="34" a="1"/>
  <c r="BE72" i="34" a="1"/>
  <c r="P126" i="34" a="1"/>
  <c r="AP37" i="34" a="1"/>
  <c r="AI95" i="34" a="1"/>
  <c r="AZ44" i="34" a="1"/>
  <c r="Y27" i="34" a="1"/>
  <c r="V76" i="34" a="1"/>
  <c r="Q27" i="34" a="1"/>
  <c r="Z67" i="34" a="1"/>
  <c r="K104" i="34" a="1"/>
  <c r="Z32" i="34" a="1"/>
  <c r="BI64" i="34" a="1"/>
  <c r="BA124" i="34" a="1"/>
  <c r="BH133" i="34" a="1"/>
  <c r="M61" i="34" a="1"/>
  <c r="BN32" i="34" a="1"/>
  <c r="AR83" i="34" a="1"/>
  <c r="AR51" i="34" a="1"/>
  <c r="BD103" i="34" a="1"/>
  <c r="X79" i="34" a="1"/>
  <c r="AJ71" i="34" a="1"/>
  <c r="W62" i="34" a="1"/>
  <c r="AJ102" i="34" a="1"/>
  <c r="Y99" i="34" a="1"/>
  <c r="AC29" i="34" a="1"/>
  <c r="Z81" i="34" a="1"/>
  <c r="BA59" i="34" a="1"/>
  <c r="AS112" i="34" a="1"/>
  <c r="BJ75" i="34" a="1"/>
  <c r="J87" i="34" a="1"/>
  <c r="J27" i="22" a="1"/>
  <c r="BK112" i="34" a="1"/>
  <c r="BH91" i="34" a="1"/>
  <c r="AB113" i="34" a="1"/>
  <c r="AC34" i="34" a="1"/>
  <c r="W110" i="34" a="1"/>
  <c r="BB105" i="34" a="1"/>
  <c r="Q33" i="34" a="1"/>
  <c r="BI135" i="34" a="1"/>
  <c r="J110" i="34" a="1"/>
  <c r="BH53" i="34" a="1"/>
  <c r="AG42" i="34" a="1"/>
  <c r="AP43" i="34" a="1"/>
  <c r="AV28" i="34" a="1"/>
  <c r="AO55" i="34" a="1"/>
  <c r="AR131" i="34" a="1"/>
  <c r="AQ134" i="34" a="1"/>
  <c r="BI46" i="34" a="1"/>
  <c r="AV105" i="34" a="1"/>
  <c r="AZ29" i="34" a="1"/>
  <c r="L130" i="34" a="1"/>
  <c r="U111" i="34" a="1"/>
  <c r="Q132" i="34" a="1"/>
  <c r="BJ140" i="34" a="1"/>
  <c r="AV98" i="34" a="1"/>
  <c r="AG50" i="34" a="1"/>
  <c r="N57" i="34" a="1"/>
  <c r="BN132" i="34" a="1"/>
  <c r="BB75" i="34" a="1"/>
  <c r="BK138" i="34" a="1"/>
  <c r="W132" i="34" a="1"/>
  <c r="AO104" i="34" a="1"/>
  <c r="J28" i="34" a="1"/>
  <c r="AP127" i="34" a="1"/>
  <c r="Z55" i="34" a="1"/>
  <c r="V120" i="34" a="1"/>
  <c r="I28" i="22" a="1"/>
  <c r="AS55" i="34" a="1"/>
  <c r="AE33" i="34" a="1"/>
  <c r="Y98" i="34" a="1"/>
  <c r="BD115" i="34" a="1"/>
  <c r="AS72" i="34" a="1"/>
  <c r="BG45" i="34" a="1"/>
  <c r="AP75" i="34" a="1"/>
  <c r="BM128" i="34" a="1"/>
  <c r="Y59" i="34" a="1"/>
  <c r="AB97" i="34" a="1"/>
  <c r="U42" i="34" a="1"/>
  <c r="AB103" i="34" a="1"/>
  <c r="F135" i="34" a="1"/>
  <c r="AL98" i="34" a="1"/>
  <c r="S119" i="34" a="1"/>
  <c r="AD44" i="34" a="1"/>
  <c r="AB60" i="34" a="1"/>
  <c r="U32" i="34" a="1"/>
  <c r="R54" i="34" a="1"/>
  <c r="BB49" i="34" a="1"/>
  <c r="BF53" i="34" a="1"/>
  <c r="AD96" i="34" a="1"/>
  <c r="AA32" i="34" a="1"/>
  <c r="AF112" i="34" a="1"/>
  <c r="AC113" i="34" a="1"/>
  <c r="N146" i="34" a="1"/>
  <c r="AF93" i="34" a="1"/>
  <c r="BC135" i="34" a="1"/>
  <c r="AH80" i="34" a="1"/>
  <c r="AR93" i="34" a="1"/>
  <c r="O77" i="34" a="1"/>
  <c r="J57" i="34" a="1"/>
  <c r="AT66" i="34" a="1"/>
  <c r="BK113" i="34" a="1"/>
  <c r="BE121" i="34" a="1"/>
  <c r="M106" i="34" a="1"/>
  <c r="AC25" i="34" a="1"/>
  <c r="AG38" i="34" a="1"/>
  <c r="AF65" i="34" a="1"/>
  <c r="T103" i="34" a="1"/>
  <c r="BC85" i="34" a="1"/>
  <c r="AW142" i="34" a="1"/>
  <c r="AV57" i="34" a="1"/>
  <c r="U144" i="34" a="1"/>
  <c r="AT97" i="34" a="1"/>
  <c r="V26" i="34" a="1"/>
  <c r="M122" i="34" a="1"/>
  <c r="Q24" i="34" a="1"/>
  <c r="AN45" i="34" a="1"/>
  <c r="BC127" i="34" a="1"/>
  <c r="AS56" i="34" a="1"/>
  <c r="BD84" i="34" a="1"/>
  <c r="BC53" i="34" a="1"/>
  <c r="S91" i="34" a="1"/>
  <c r="AH63" i="34" a="1"/>
  <c r="AE37" i="34" a="1"/>
  <c r="AO86" i="34" a="1"/>
  <c r="BG91" i="34" a="1"/>
  <c r="AZ27" i="34" a="1"/>
  <c r="X44" i="34" a="1"/>
  <c r="K96" i="34" a="1"/>
  <c r="T72" i="34" a="1"/>
  <c r="AY59" i="34" a="1"/>
  <c r="AY140" i="34" a="1"/>
  <c r="AT44" i="34" a="1"/>
  <c r="AY125" i="34" a="1"/>
  <c r="BE64" i="34" a="1"/>
  <c r="AP53" i="34" a="1"/>
  <c r="V92" i="34" a="1"/>
  <c r="H136" i="34" a="1"/>
  <c r="AG101" i="34" a="1"/>
  <c r="AS142" i="34" a="1"/>
  <c r="AV130" i="34" a="1"/>
  <c r="AP61" i="34" a="1"/>
  <c r="AB66" i="34" a="1"/>
  <c r="AN130" i="34" a="1"/>
  <c r="AA70" i="34" a="1"/>
  <c r="AV55" i="34" a="1"/>
  <c r="AJ100" i="34" a="1"/>
  <c r="U26" i="34" a="1"/>
  <c r="BK47" i="34" a="1"/>
  <c r="Y43" i="34" a="1"/>
  <c r="P142" i="34" a="1"/>
  <c r="AF124" i="34" a="1"/>
  <c r="AV86" i="34" a="1"/>
  <c r="AS132" i="34" a="1"/>
  <c r="BB68" i="34" a="1"/>
  <c r="BG112" i="34" a="1"/>
  <c r="BI122" i="34" a="1"/>
  <c r="Y112" i="34" a="1"/>
  <c r="AG41" i="34" a="1"/>
  <c r="J28" i="22" a="1"/>
  <c r="AF105" i="34" a="1"/>
  <c r="AA108" i="34" a="1"/>
  <c r="AI50" i="34" a="1"/>
  <c r="AL118" i="34" a="1"/>
  <c r="BD90" i="34" a="1"/>
  <c r="AZ119" i="34" a="1"/>
  <c r="BE139" i="34" a="1"/>
  <c r="AW127" i="34" a="1"/>
  <c r="BC78" i="34" a="1"/>
  <c r="H26" i="34" a="1"/>
  <c r="BM26" i="34" a="1"/>
  <c r="T110" i="34" a="1"/>
  <c r="X46" i="34" a="1"/>
  <c r="F34" i="34" a="1"/>
  <c r="AT101" i="34" a="1"/>
  <c r="AM134" i="34" a="1"/>
  <c r="N49" i="34" a="1"/>
  <c r="AT56" i="34" a="1"/>
  <c r="AX101" i="34" a="1"/>
  <c r="AN39" i="34" a="1"/>
  <c r="H26" i="22" a="1"/>
  <c r="BF96" i="34" a="1"/>
  <c r="AQ112" i="34" a="1"/>
  <c r="AG26" i="34" a="1"/>
  <c r="O28" i="34" a="1"/>
  <c r="AB56" i="34" a="1"/>
  <c r="Y29" i="34" a="1"/>
  <c r="AG98" i="34" a="1"/>
  <c r="BD27" i="34" a="1"/>
  <c r="K82" i="34" a="1"/>
  <c r="AI51" i="34" a="1"/>
  <c r="AK57" i="34" a="1"/>
  <c r="AX98" i="34" a="1"/>
  <c r="AS41" i="34" a="1"/>
  <c r="O111" i="34" a="1"/>
  <c r="R107" i="34" a="1"/>
  <c r="AZ80" i="34" a="1"/>
  <c r="AP98" i="34" a="1"/>
  <c r="AX73" i="34" a="1"/>
  <c r="AZ24" i="34" a="1"/>
  <c r="AM144" i="34" a="1"/>
  <c r="AI116" i="34" a="1"/>
  <c r="BC35" i="34" a="1"/>
  <c r="AO96" i="34" a="1"/>
  <c r="R68" i="34" a="1"/>
  <c r="Y116" i="34" a="1"/>
  <c r="O118" i="34" a="1"/>
  <c r="BL40" i="34" a="1"/>
  <c r="BM84" i="34" a="1"/>
  <c r="O82" i="34" a="1"/>
  <c r="AI71" i="34" a="1"/>
  <c r="AX111" i="34" a="1"/>
  <c r="AO99" i="34" a="1"/>
  <c r="BI79" i="34" a="1"/>
  <c r="V141" i="34" a="1"/>
  <c r="AR55" i="34" a="1"/>
  <c r="BM37" i="34" a="1"/>
  <c r="K121" i="34" a="1"/>
  <c r="P26" i="34" a="1"/>
  <c r="AL113" i="34" a="1"/>
  <c r="G32" i="34" a="1"/>
  <c r="N114" i="34" a="1"/>
  <c r="Z105" i="34" a="1"/>
  <c r="R24" i="34" a="1"/>
  <c r="BJ131" i="34" a="1"/>
  <c r="AO87" i="34" a="1"/>
  <c r="AZ128" i="34" a="1"/>
  <c r="AM34" i="34" a="1"/>
  <c r="AF132" i="34" a="1"/>
  <c r="AY141" i="34" a="1"/>
  <c r="V40" i="34" a="1"/>
  <c r="AC141" i="34" a="1"/>
  <c r="BI127" i="34" a="1"/>
  <c r="BJ41" i="34" a="1"/>
  <c r="AQ63" i="34" a="1"/>
  <c r="S102" i="34" a="1"/>
  <c r="AM138" i="34" a="1"/>
  <c r="AM99" i="34" a="1"/>
  <c r="AF96" i="34" a="1"/>
  <c r="AN114" i="34" a="1"/>
  <c r="AJ117" i="34" a="1"/>
  <c r="K29" i="34" a="1"/>
  <c r="AP64" i="34" a="1"/>
  <c r="R60" i="34" a="1"/>
  <c r="BK119" i="34" a="1"/>
  <c r="T71" i="34" a="1"/>
  <c r="BE103" i="34" a="1"/>
  <c r="AA95" i="34" a="1"/>
  <c r="U34" i="34" a="1"/>
  <c r="AJ124" i="34" a="1"/>
  <c r="AZ47" i="34" a="1"/>
  <c r="Y53" i="34" a="1"/>
  <c r="Z130" i="34" a="1"/>
  <c r="AJ114" i="34" a="1"/>
  <c r="BA90" i="34" a="1"/>
  <c r="Z46" i="34" a="1"/>
  <c r="BH24" i="34" a="1"/>
  <c r="AM32" i="34" a="1"/>
  <c r="AE95" i="34" a="1"/>
  <c r="U83" i="34" a="1"/>
  <c r="O146" i="34" a="1"/>
  <c r="BA74" i="34" a="1"/>
  <c r="X133" i="34" a="1"/>
  <c r="AG57" i="34" a="1"/>
  <c r="AR88" i="34" a="1"/>
  <c r="AX46" i="34" a="1"/>
  <c r="S36" i="34" a="1"/>
  <c r="AW64" i="34" a="1"/>
  <c r="AO79" i="34" a="1"/>
  <c r="BH77" i="34" a="1"/>
  <c r="AZ95" i="34" a="1"/>
  <c r="BA131" i="34" a="1"/>
  <c r="AO102" i="34" a="1"/>
  <c r="AH61" i="34" a="1"/>
  <c r="AO144" i="34" a="1"/>
  <c r="AA134" i="34" a="1"/>
  <c r="AC109" i="34" a="1"/>
  <c r="AP104" i="34" a="1"/>
  <c r="BD41" i="34" a="1"/>
  <c r="Y71" i="34" a="1"/>
  <c r="AQ143" i="34" a="1"/>
  <c r="S33" i="34" a="1"/>
  <c r="BD65" i="34" a="1"/>
  <c r="AK77" i="34" a="1"/>
  <c r="BN35" i="34" a="1"/>
  <c r="BD78" i="34" a="1"/>
  <c r="AH66" i="34" a="1"/>
  <c r="AW37" i="34" a="1"/>
  <c r="BN116" i="34" a="1"/>
  <c r="V118" i="34" a="1"/>
  <c r="F39" i="34" a="1"/>
  <c r="AA111" i="34" a="1"/>
  <c r="R84" i="34" a="1"/>
  <c r="Y119" i="34" a="1"/>
  <c r="AQ119" i="34" a="1"/>
  <c r="AL127" i="34" a="1"/>
  <c r="BI25" i="34" a="1"/>
  <c r="W85" i="34" a="1"/>
  <c r="AF24" i="34" a="1"/>
  <c r="AI36" i="34" a="1"/>
  <c r="AR65" i="34" a="1"/>
  <c r="M127" i="34" a="1"/>
  <c r="AN56" i="34" a="1"/>
  <c r="J128" i="34" a="1"/>
  <c r="BN28" i="34" a="1"/>
  <c r="BB129" i="34" a="1"/>
  <c r="AG68" i="34" a="1"/>
  <c r="BA77" i="34" a="1"/>
  <c r="BL55" i="34" a="1"/>
  <c r="BE117" i="34" a="1"/>
  <c r="Y68" i="34" a="1"/>
  <c r="BD92" i="34" a="1"/>
  <c r="BJ73" i="34" a="1"/>
  <c r="K35" i="34" a="1"/>
  <c r="BL103" i="34" a="1"/>
  <c r="K61" i="34" a="1"/>
  <c r="BF35" i="34" a="1"/>
  <c r="K113" i="34" a="1"/>
  <c r="AS77" i="34" a="1"/>
  <c r="AC61" i="34" a="1"/>
  <c r="AW49" i="34" a="1"/>
  <c r="K83" i="34" a="1"/>
  <c r="AR89" i="34" a="1"/>
  <c r="M95" i="34" a="1"/>
  <c r="X29" i="34" a="1"/>
  <c r="L134" i="34" a="1"/>
  <c r="M45" i="34" a="1"/>
  <c r="AP73" i="34" a="1"/>
  <c r="AT117" i="34" a="1"/>
  <c r="U102" i="34" a="1"/>
  <c r="AB95" i="34" a="1"/>
  <c r="J38" i="34" a="1"/>
  <c r="BC43" i="34" a="1"/>
  <c r="AW144" i="34" a="1"/>
  <c r="J32" i="34" a="1"/>
  <c r="V94" i="34" a="1"/>
  <c r="M115" i="34" a="1"/>
  <c r="BA68" i="34" a="1"/>
  <c r="BD63" i="34" a="1"/>
  <c r="F33" i="34" a="1"/>
  <c r="AT120" i="34" a="1"/>
  <c r="BG142" i="34" a="1"/>
  <c r="AI134" i="34" a="1"/>
  <c r="BH31" i="34" a="1"/>
  <c r="AN64" i="34" a="1"/>
  <c r="AX120" i="34" a="1"/>
  <c r="AD72" i="34" a="1"/>
  <c r="Z98" i="34" a="1"/>
  <c r="Z58" i="34" a="1"/>
  <c r="R100" i="34" a="1"/>
  <c r="U23" i="34" a="1"/>
  <c r="F134" i="34" a="1"/>
  <c r="BJ144" i="34" a="1"/>
  <c r="AY30" i="34" a="1"/>
  <c r="N28" i="34" a="1"/>
  <c r="W120" i="34" a="1"/>
  <c r="AN54" i="34" a="1"/>
  <c r="O121" i="34" a="1"/>
  <c r="V33" i="34" a="1"/>
  <c r="AQ74" i="34" a="1"/>
  <c r="BC123" i="34" a="1"/>
  <c r="AO69" i="34" a="1"/>
  <c r="AK94" i="34" a="1"/>
  <c r="R91" i="34" a="1"/>
  <c r="X108" i="34" a="1"/>
  <c r="Z51" i="34" a="1"/>
  <c r="BF40" i="34" a="1"/>
  <c r="D126" i="34" a="1"/>
  <c r="AK80" i="34" a="1"/>
  <c r="AT73" i="34" a="1"/>
  <c r="AA61" i="34" a="1"/>
  <c r="N107" i="34" a="1"/>
  <c r="Y54" i="34" a="1"/>
  <c r="L35" i="34" a="1"/>
  <c r="T33" i="34" a="1"/>
  <c r="Q130" i="34" a="1"/>
  <c r="Z90" i="34" a="1"/>
  <c r="AE99" i="34" a="1"/>
  <c r="AP117" i="34" a="1"/>
  <c r="R114" i="34" a="1"/>
  <c r="BI94" i="34" a="1"/>
  <c r="AL68" i="34" a="1"/>
  <c r="BH119" i="34" a="1"/>
  <c r="BF100" i="34" a="1"/>
  <c r="AL99" i="34" a="1"/>
  <c r="AC95" i="34" a="1"/>
  <c r="H134" i="34" a="1"/>
  <c r="T107" i="34" a="1"/>
  <c r="AG81" i="34" a="1"/>
  <c r="Q100" i="34" a="1"/>
  <c r="J124" i="34" a="1"/>
  <c r="AQ94" i="34" a="1"/>
  <c r="BL87" i="34" a="1"/>
  <c r="D139" i="34" a="1"/>
  <c r="BN96" i="34" a="1"/>
  <c r="BM123" i="34" a="1"/>
  <c r="AA80" i="34" a="1"/>
  <c r="AG65" i="34" a="1"/>
  <c r="BJ129" i="34" a="1"/>
  <c r="AJ99" i="34" a="1"/>
  <c r="R65" i="34" a="1"/>
  <c r="BJ120" i="34" a="1"/>
  <c r="H24" i="22" a="1"/>
  <c r="AL34" i="34" a="1"/>
  <c r="AD111" i="34" a="1"/>
  <c r="AF84" i="34" a="1"/>
  <c r="AE132" i="34" a="1"/>
  <c r="BC121" i="34" a="1"/>
  <c r="BH81" i="34" a="1"/>
  <c r="AM139" i="34" a="1"/>
  <c r="J72" i="34" a="1"/>
  <c r="U81" i="34" a="1"/>
  <c r="F32" i="34" a="1"/>
  <c r="AI61" i="34" a="1"/>
  <c r="AY52" i="34" a="1"/>
  <c r="AT144" i="34" a="1"/>
  <c r="AT139" i="34" a="1"/>
  <c r="AT48" i="34" a="1"/>
  <c r="BE36" i="34" a="1"/>
  <c r="Q89" i="34" a="1"/>
  <c r="AT141" i="34" a="1"/>
  <c r="AK113" i="34" a="1"/>
  <c r="BI57" i="34" a="1"/>
  <c r="K106" i="34" a="1"/>
  <c r="BM49" i="34" a="1"/>
  <c r="AG134" i="34" a="1"/>
  <c r="BK49" i="34" a="1"/>
  <c r="S133" i="34" a="1"/>
  <c r="O56" i="34" a="1"/>
  <c r="AJ59" i="34" a="1"/>
  <c r="AD61" i="34" a="1"/>
  <c r="BK77" i="34" a="1"/>
  <c r="AC138" i="34" a="1"/>
  <c r="BF122" i="34" a="1"/>
  <c r="BI35" i="34" a="1"/>
  <c r="P107" i="34" a="1"/>
  <c r="AV54" i="34" a="1"/>
  <c r="BB127" i="34" a="1"/>
  <c r="W64" i="34" a="1"/>
  <c r="BI93" i="34" a="1"/>
  <c r="AT99" i="34" a="1"/>
  <c r="AT84" i="34" a="1"/>
  <c r="AX82" i="34" a="1"/>
  <c r="BE140" i="34" a="1"/>
  <c r="AS89" i="34" a="1"/>
  <c r="BI52" i="34" a="1"/>
  <c r="BD100" i="34" a="1"/>
  <c r="Q115" i="34" a="1"/>
  <c r="AJ67" i="34" a="1"/>
  <c r="AO41" i="34" a="1"/>
  <c r="AV51" i="34" a="1"/>
  <c r="E121" i="34" a="1"/>
  <c r="V80" i="34" a="1"/>
  <c r="BL124" i="34" a="1"/>
  <c r="AE45" i="34" a="1"/>
  <c r="BM117" i="34" a="1"/>
  <c r="BN65" i="34" a="1"/>
  <c r="AJ72" i="34" a="1"/>
  <c r="BE74" i="34" a="1"/>
  <c r="BL38" i="34" a="1"/>
  <c r="P54" i="34" a="1"/>
  <c r="AH135" i="34" a="1"/>
  <c r="Q94" i="34" a="1"/>
  <c r="R52" i="34" a="1"/>
  <c r="R78" i="34" a="1"/>
  <c r="G42" i="34" a="1"/>
  <c r="AB108" i="34" a="1"/>
  <c r="BK82" i="34" a="1"/>
  <c r="L58" i="34" a="1"/>
  <c r="BJ133" i="34" a="1"/>
  <c r="AD55" i="34" a="1"/>
  <c r="AR132" i="34" a="1"/>
  <c r="AV23" i="34" a="1"/>
  <c r="BL39" i="34" a="1"/>
  <c r="T142" i="34" a="1"/>
  <c r="AR31" i="34" a="1"/>
  <c r="BK30" i="34" a="1"/>
  <c r="S97" i="34" a="1"/>
  <c r="P32" i="34" a="1"/>
  <c r="Y135" i="34" a="1"/>
  <c r="AX126" i="34" a="1"/>
  <c r="AM81" i="34" a="1"/>
  <c r="AS140" i="34" a="1"/>
  <c r="BI141" i="34" a="1"/>
  <c r="AN65" i="34" a="1"/>
  <c r="AE86" i="34" a="1"/>
  <c r="S31" i="34" a="1"/>
  <c r="BA127" i="34" a="1"/>
  <c r="AI143" i="34" a="1"/>
  <c r="AY89" i="34" a="1"/>
  <c r="AF99" i="34" a="1"/>
  <c r="AK131" i="34" a="1"/>
  <c r="AP71" i="34" a="1"/>
  <c r="AX39" i="34" a="1"/>
  <c r="AG96" i="34" a="1"/>
  <c r="BE114" i="34" a="1"/>
  <c r="S38" i="34" a="1"/>
  <c r="E24" i="34" a="1"/>
  <c r="BC115" i="34" a="1"/>
  <c r="AH30" i="34" a="1"/>
  <c r="K52" i="34" a="1"/>
  <c r="AU89" i="34" a="1"/>
  <c r="AT64" i="34" a="1"/>
  <c r="AY135" i="34" a="1"/>
  <c r="O126" i="34" a="1"/>
  <c r="AR81" i="34" a="1"/>
  <c r="AF55" i="34" a="1"/>
  <c r="BN57" i="34" a="1"/>
  <c r="L101" i="34" a="1"/>
  <c r="AV36" i="34" a="1"/>
  <c r="BG65" i="34" a="1"/>
  <c r="BD43" i="34" a="1"/>
  <c r="X93" i="34" a="1"/>
  <c r="BB50" i="34" a="1"/>
  <c r="BN60" i="34" a="1"/>
  <c r="BD104" i="34" a="1"/>
  <c r="Y127" i="34" a="1"/>
  <c r="BN23" i="34" a="1"/>
  <c r="AY93" i="34" a="1"/>
  <c r="AB107" i="34" a="1"/>
  <c r="AE69" i="34" a="1"/>
  <c r="AQ77" i="34" a="1"/>
  <c r="AT74" i="34" a="1"/>
  <c r="K25" i="22" a="1"/>
  <c r="AI81" i="34" a="1"/>
  <c r="P129" i="34" a="1"/>
  <c r="AY102" i="34" a="1"/>
  <c r="AF50" i="34" a="1"/>
  <c r="AR126" i="34" a="1"/>
  <c r="W100" i="34" a="1"/>
  <c r="AV124" i="34" a="1"/>
  <c r="BD30" i="34" a="1"/>
  <c r="AF141" i="34" a="1"/>
  <c r="BK28" i="34" a="1"/>
  <c r="BI97" i="34" a="1"/>
  <c r="BK125" i="34" a="1"/>
  <c r="AD89" i="34" a="1"/>
  <c r="BD91" i="34" a="1"/>
  <c r="BM125" i="34" a="1"/>
  <c r="BN102" i="34" a="1"/>
  <c r="AZ123" i="34" a="1"/>
  <c r="D24" i="34" a="1"/>
  <c r="BF48" i="34" a="1"/>
  <c r="AJ82" i="34" a="1"/>
  <c r="AO118" i="34" a="1"/>
  <c r="BD44" i="34" a="1"/>
  <c r="X59" i="34" a="1"/>
  <c r="U76" i="34" a="1"/>
  <c r="BE82" i="34" a="1"/>
  <c r="BI87" i="34" a="1"/>
  <c r="AM27" i="34" a="1"/>
  <c r="AM89" i="34" a="1"/>
  <c r="L139" i="34" a="1"/>
  <c r="AO73" i="34" a="1"/>
  <c r="R105" i="34" a="1"/>
  <c r="AZ101" i="34" a="1"/>
  <c r="Z137" i="34" a="1"/>
  <c r="AB75" i="34" a="1"/>
  <c r="J104" i="34" a="1"/>
  <c r="AF48" i="34" a="1"/>
  <c r="BF125" i="34" a="1"/>
  <c r="BH59" i="34" a="1"/>
  <c r="V122" i="34" a="1"/>
  <c r="AD87" i="34" a="1"/>
  <c r="AW44" i="34" a="1"/>
  <c r="AM39" i="34" a="1"/>
  <c r="BE126" i="34" a="1"/>
  <c r="BD114" i="34" a="1"/>
  <c r="K36" i="34" a="1"/>
  <c r="AS60" i="34" a="1"/>
  <c r="Q81" i="34" a="1"/>
  <c r="AK29" i="34" a="1"/>
  <c r="AC79" i="34" a="1"/>
  <c r="AQ85" i="34" a="1"/>
  <c r="BH61" i="34" a="1"/>
  <c r="AT104" i="34" a="1"/>
  <c r="Y48" i="34" a="1"/>
  <c r="V109" i="34" a="1"/>
  <c r="BD112" i="34" a="1"/>
  <c r="S68" i="34" a="1"/>
  <c r="AL70" i="34" a="1"/>
  <c r="AF120" i="34" a="1"/>
  <c r="AE75" i="34" a="1"/>
  <c r="BI55" i="34" a="1"/>
  <c r="X143" i="34" a="1"/>
  <c r="Y64" i="34" a="1"/>
  <c r="AE121" i="34" a="1"/>
  <c r="J73" i="34" a="1"/>
  <c r="X95" i="34" a="1"/>
  <c r="BG105" i="34" a="1"/>
  <c r="AJ28" i="34" a="1"/>
  <c r="N144" i="34" a="1"/>
  <c r="H42" i="34" a="1"/>
  <c r="K65" i="34" a="1"/>
  <c r="AY80" i="34" a="1"/>
  <c r="N102" i="34" a="1"/>
  <c r="AL124" i="34" a="1"/>
  <c r="R38" i="34" a="1"/>
  <c r="AD30" i="34" a="1"/>
  <c r="AT123" i="34" a="1"/>
  <c r="AM55" i="34" a="1"/>
  <c r="BI90" i="34" a="1"/>
  <c r="BG120" i="34" a="1"/>
  <c r="W49" i="34" a="1"/>
  <c r="AL132" i="34" a="1"/>
  <c r="K40" i="34" a="1"/>
  <c r="BG128" i="34" a="1"/>
  <c r="BE62" i="34" a="1"/>
  <c r="AA98" i="34" a="1"/>
  <c r="N142" i="34" a="1"/>
  <c r="AG73" i="34" a="1"/>
  <c r="AS130" i="34" a="1"/>
  <c r="X127" i="34" a="1"/>
  <c r="BD131" i="34" a="1"/>
  <c r="J52" i="34" a="1"/>
  <c r="BI78" i="34" a="1"/>
  <c r="BI88" i="34" a="1"/>
  <c r="AK26" i="34" a="1"/>
  <c r="AN137" i="34" a="1"/>
  <c r="Q60" i="34" a="1"/>
  <c r="U85" i="34" a="1"/>
  <c r="AR53" i="34" a="1"/>
  <c r="P51" i="34" a="1"/>
  <c r="T39" i="34" a="1"/>
  <c r="M34" i="34" a="1"/>
  <c r="AM137" i="34" a="1"/>
  <c r="BK87" i="34" a="1"/>
  <c r="BB87" i="34" a="1"/>
  <c r="H39" i="34" a="1"/>
  <c r="AB44" i="34" a="1"/>
  <c r="BG132" i="34" a="1"/>
  <c r="AW112" i="34" a="1"/>
  <c r="BI118" i="34" a="1"/>
  <c r="AQ126" i="34" a="1"/>
  <c r="AR37" i="34" a="1"/>
  <c r="BI124" i="34" a="1"/>
  <c r="AE82" i="34" a="1"/>
  <c r="Q88" i="34" a="1"/>
  <c r="J125" i="34" a="1"/>
  <c r="AQ44" i="34" a="1"/>
  <c r="BM142" i="34" a="1"/>
  <c r="AN49" i="34" a="1"/>
  <c r="BI66" i="34" a="1"/>
  <c r="Q56" i="34" a="1"/>
  <c r="U101" i="34" a="1"/>
  <c r="L91" i="34" a="1"/>
  <c r="AR78" i="34" a="1"/>
  <c r="AE106" i="34" a="1"/>
  <c r="W133" i="34" a="1"/>
  <c r="AL96" i="34" a="1"/>
  <c r="BB82" i="34" a="1"/>
  <c r="AV81" i="34" a="1"/>
  <c r="AF30" i="34" a="1"/>
  <c r="BH56" i="34" a="1"/>
  <c r="Q42" i="34" a="1"/>
  <c r="BE143" i="34" a="1"/>
  <c r="AQ128" i="34" a="1"/>
  <c r="O69" i="34" a="1"/>
  <c r="AI65" i="34" a="1"/>
  <c r="AM79" i="34" a="1"/>
  <c r="BK59" i="34" a="1"/>
  <c r="BL112" i="34" a="1"/>
  <c r="Z109" i="34" a="1"/>
  <c r="BJ48" i="34" a="1"/>
  <c r="BM95" i="34" a="1"/>
  <c r="Q136" i="34" a="1"/>
  <c r="BE102" i="34" a="1"/>
  <c r="M35" i="34" a="1"/>
  <c r="AZ45" i="34" a="1"/>
  <c r="Y76" i="34" a="1"/>
  <c r="AL78" i="34" a="1"/>
  <c r="K31" i="34" a="1"/>
  <c r="BG103" i="34" a="1"/>
  <c r="AP46" i="34" a="1"/>
  <c r="AY79" i="34" a="1"/>
  <c r="AI28" i="34" a="1"/>
  <c r="P74" i="34" a="1"/>
  <c r="BC32" i="34" a="1"/>
  <c r="Q38" i="34" a="1"/>
  <c r="BD135" i="34" a="1"/>
  <c r="AY112" i="34" a="1"/>
  <c r="AG31" i="34" a="1"/>
  <c r="K43" i="34" a="1"/>
  <c r="AF143" i="34" a="1"/>
  <c r="O50" i="34" a="1"/>
  <c r="AA54" i="34" a="1"/>
  <c r="AV44" i="34" a="1"/>
  <c r="N104" i="34" a="1"/>
  <c r="BD59" i="34" a="1"/>
  <c r="V144" i="34" a="1"/>
  <c r="BI72" i="34" a="1"/>
  <c r="M54" i="34" a="1"/>
  <c r="N125" i="34" a="1"/>
  <c r="AX83" i="34" a="1"/>
  <c r="V81" i="34" a="1"/>
  <c r="P124" i="34" a="1"/>
  <c r="AQ95" i="34" a="1"/>
  <c r="AM38" i="34" a="1"/>
  <c r="AK93" i="34" a="1"/>
  <c r="AA112" i="34" a="1"/>
  <c r="K77" i="34" a="1"/>
  <c r="T128" i="34" a="1"/>
  <c r="AX94" i="34" a="1"/>
  <c r="AF26" i="34" a="1"/>
  <c r="AC78" i="34" a="1"/>
  <c r="O97" i="34" a="1"/>
  <c r="Y142" i="34" a="1"/>
  <c r="AA42" i="34" a="1"/>
  <c r="AE62" i="34" a="1"/>
  <c r="AF122" i="34" a="1"/>
  <c r="AX141" i="34" a="1"/>
  <c r="BB35" i="34" a="1"/>
  <c r="BD133" i="34" a="1"/>
  <c r="U133" i="34" a="1"/>
  <c r="V99" i="34" a="1"/>
  <c r="W25" i="34" a="1"/>
  <c r="AW55" i="34" a="1"/>
  <c r="V61" i="34" a="1"/>
  <c r="BI83" i="34" a="1"/>
  <c r="AS68" i="34" a="1"/>
  <c r="D43" i="34" a="1"/>
  <c r="P79" i="34" a="1"/>
  <c r="J76" i="34" a="1"/>
  <c r="AH76" i="34" a="1"/>
  <c r="S113" i="34" a="1"/>
  <c r="AW133" i="34" a="1"/>
  <c r="BF57" i="34" a="1"/>
  <c r="BL77" i="34" a="1"/>
  <c r="AN144" i="34" a="1"/>
  <c r="F27" i="34" a="1"/>
  <c r="BA78" i="34" a="1"/>
  <c r="AJ141" i="34" a="1"/>
  <c r="AA66" i="34" a="1"/>
  <c r="P64" i="34" a="1"/>
  <c r="AU54" i="34" a="1"/>
  <c r="R134" i="34" a="1"/>
  <c r="K95" i="34" a="1"/>
  <c r="T64" i="34" a="1"/>
  <c r="U96" i="34" a="1"/>
  <c r="BM46" i="34" a="1"/>
  <c r="AV96" i="34" a="1"/>
  <c r="AQ78" i="34" a="1"/>
  <c r="L145" i="34" a="1"/>
  <c r="AR76" i="34" a="1"/>
  <c r="R64" i="34" a="1"/>
  <c r="O46" i="34" a="1"/>
  <c r="N139" i="34" a="1"/>
  <c r="AG43" i="34" a="1"/>
  <c r="AJ125" i="34" a="1"/>
  <c r="BI67" i="34" a="1"/>
  <c r="AB74" i="34" a="1"/>
  <c r="BH60" i="34" a="1"/>
  <c r="AA120" i="34" a="1"/>
  <c r="AH34" i="34" a="1"/>
  <c r="BM92" i="34" a="1"/>
  <c r="AH103" i="34" a="1"/>
  <c r="AO135" i="34" a="1"/>
  <c r="Y121" i="34" a="1"/>
  <c r="AR23" i="34" a="1"/>
  <c r="BL86" i="34" a="1"/>
  <c r="AJ128" i="34" a="1"/>
  <c r="BG26" i="34" a="1"/>
  <c r="J127" i="34" a="1"/>
  <c r="AJ85" i="34" a="1"/>
  <c r="AV25" i="34" a="1"/>
  <c r="AC130" i="34" a="1"/>
  <c r="H137" i="34" a="1"/>
  <c r="N72" i="34" a="1"/>
  <c r="AN61" i="34" a="1"/>
  <c r="AQ41" i="34" a="1"/>
  <c r="AB71" i="34" a="1"/>
  <c r="BF89" i="34" a="1"/>
  <c r="S100" i="34" a="1"/>
  <c r="J25" i="22" a="1"/>
  <c r="AH65" i="34" a="1"/>
  <c r="AZ36" i="34" a="1"/>
  <c r="BE73" i="34" a="1"/>
  <c r="L78" i="34" a="1"/>
  <c r="V68" i="34" a="1"/>
  <c r="BL133" i="34" a="1"/>
  <c r="BH140" i="34" a="1"/>
  <c r="L68" i="34" a="1"/>
  <c r="AQ56" i="34" a="1"/>
  <c r="BF98" i="34" a="1"/>
  <c r="AU86" i="34" a="1"/>
  <c r="AI105" i="34" a="1"/>
  <c r="Y133" i="34" a="1"/>
  <c r="AW84" i="34" a="1"/>
  <c r="BA121" i="34" a="1"/>
  <c r="AY27" i="34" a="1"/>
  <c r="AQ38" i="34" a="1"/>
  <c r="N41" i="34" a="1"/>
  <c r="AN35" i="34" a="1"/>
  <c r="K128" i="34" a="1"/>
  <c r="BF76" i="34" a="1"/>
  <c r="BB140" i="34" a="1"/>
  <c r="AJ23" i="34" a="1"/>
  <c r="P99" i="34" a="1"/>
  <c r="AQ37" i="34" a="1"/>
  <c r="Y36" i="34" a="1"/>
  <c r="AK88" i="34" a="1"/>
  <c r="AN81" i="34" a="1"/>
  <c r="G113" i="34" a="1"/>
  <c r="AV111" i="34" a="1"/>
  <c r="G35" i="34" a="1"/>
  <c r="AM87" i="34" a="1"/>
  <c r="AP142" i="34" a="1"/>
  <c r="AA50" i="34" a="1"/>
  <c r="BA29" i="34" a="1"/>
  <c r="AR91" i="34" a="1"/>
  <c r="P34" i="34" a="1"/>
  <c r="G36" i="34" a="1"/>
  <c r="BI100" i="34" a="1"/>
  <c r="AW34" i="34" a="1"/>
  <c r="AY58" i="34" a="1"/>
  <c r="AB101" i="34" a="1"/>
  <c r="AZ90" i="34" a="1"/>
  <c r="BC73" i="34" a="1"/>
  <c r="T27" i="34" a="1"/>
  <c r="AY34" i="34" a="1"/>
  <c r="AW138" i="34" a="1"/>
  <c r="BL140" i="34" a="1"/>
  <c r="AB139" i="34" a="1"/>
  <c r="AD126" i="34" a="1"/>
  <c r="AE98" i="34" a="1"/>
  <c r="AW87" i="34" a="1"/>
  <c r="Q143" i="34" a="1"/>
  <c r="L53" i="34" a="1"/>
  <c r="X131" i="34" a="1"/>
  <c r="BC23" i="34" a="1"/>
  <c r="BC114" i="34" a="1"/>
  <c r="R102" i="34" a="1"/>
  <c r="AR77" i="34" a="1"/>
  <c r="BJ91" i="34" a="1"/>
  <c r="BL138" i="34" a="1"/>
  <c r="BK74" i="34" a="1"/>
  <c r="AI31" i="34" a="1"/>
  <c r="J55" i="34" a="1"/>
  <c r="M33" i="34" a="1"/>
  <c r="AC137" i="34" a="1"/>
  <c r="BG87" i="34" a="1"/>
  <c r="AT43" i="34" a="1"/>
  <c r="W67" i="34" a="1"/>
  <c r="AF57" i="34" a="1"/>
  <c r="AZ42" i="34" a="1"/>
  <c r="AI49" i="34" a="1"/>
  <c r="AD99" i="34" a="1"/>
  <c r="AL92" i="34" a="1"/>
  <c r="AW102" i="34" a="1"/>
  <c r="N90" i="34" a="1"/>
  <c r="BC49" i="34" a="1"/>
  <c r="BG72" i="34" a="1"/>
  <c r="U206" i="34"/>
  <c r="Y66" i="34" a="1"/>
  <c r="P70" i="34" a="1"/>
  <c r="BD126" i="34" a="1"/>
  <c r="O114" i="34" a="1"/>
  <c r="R80" i="34" a="1"/>
  <c r="AT100" i="34" a="1"/>
  <c r="BA67" i="34" a="1"/>
  <c r="BG133" i="34" a="1"/>
  <c r="AP94" i="34" a="1"/>
  <c r="BB114" i="34" a="1"/>
  <c r="BK127" i="34" a="1"/>
  <c r="AI59" i="34" a="1"/>
  <c r="AB111" i="34" a="1"/>
  <c r="AZ91" i="34" a="1"/>
  <c r="AY77" i="34" a="1"/>
  <c r="AQ68" i="34" a="1"/>
  <c r="U69" i="34" a="1"/>
  <c r="AG54" i="34" a="1"/>
  <c r="AW99" i="34" a="1"/>
  <c r="AK101" i="34" a="1"/>
  <c r="AE70" i="34" a="1"/>
  <c r="Q113" i="34" a="1"/>
  <c r="BD143" i="34" a="1"/>
  <c r="BI126" i="34" a="1"/>
  <c r="BJ33" i="34" a="1"/>
  <c r="L25" i="22" a="1"/>
  <c r="AZ59" i="34" a="1"/>
  <c r="BG64" i="34" a="1"/>
  <c r="BG75" i="34" a="1"/>
  <c r="BE87" i="34" a="1"/>
  <c r="L96" i="34" a="1"/>
  <c r="BF127" i="34" a="1"/>
  <c r="AP32" i="34" a="1"/>
  <c r="E122" i="34" a="1"/>
  <c r="J120" i="34" a="1"/>
  <c r="G131" i="34" a="1"/>
  <c r="BC131" i="34" a="1"/>
  <c r="AQ124" i="34" a="1"/>
  <c r="AA73" i="34" a="1"/>
  <c r="BF32" i="34" a="1"/>
  <c r="AG40" i="34" a="1"/>
  <c r="AU80" i="34" a="1"/>
  <c r="Q128" i="34" a="1"/>
  <c r="K55" i="34" a="1"/>
  <c r="AA34" i="34" a="1"/>
  <c r="AN75" i="34" a="1"/>
  <c r="Q52" i="34" a="1"/>
  <c r="BB81" i="34" a="1"/>
  <c r="AQ59" i="34" a="1"/>
  <c r="AV91" i="34" a="1"/>
  <c r="BF27" i="34" a="1"/>
  <c r="AB58" i="34" a="1"/>
  <c r="AE71" i="34" a="1"/>
  <c r="BM71" i="34" a="1"/>
  <c r="BK41" i="34" a="1"/>
  <c r="Q26" i="34" a="1"/>
  <c r="AO75" i="34" a="1"/>
  <c r="BH70" i="34" a="1"/>
  <c r="AQ117" i="34" a="1"/>
  <c r="R48" i="34" a="1"/>
  <c r="AQ24" i="34" a="1"/>
  <c r="AS37" i="34" a="1"/>
  <c r="X55" i="34" a="1"/>
  <c r="BM103" i="34" a="1"/>
  <c r="U92" i="34" a="1"/>
  <c r="BK24" i="34" a="1"/>
  <c r="W34" i="34" a="1"/>
  <c r="T126" i="34" a="1"/>
  <c r="F129" i="34" a="1"/>
  <c r="AG29" i="34" a="1"/>
  <c r="AN132" i="34" a="1"/>
  <c r="D118" i="34" a="1"/>
  <c r="Q121" i="34" a="1"/>
  <c r="Q86" i="34" a="1"/>
  <c r="W50" i="34" a="1"/>
  <c r="T77" i="34" a="1"/>
  <c r="P44" i="34" a="1"/>
  <c r="L109" i="34" a="1"/>
  <c r="T31" i="34" a="1"/>
  <c r="P102" i="34" a="1"/>
  <c r="O48" i="34" a="1"/>
  <c r="AK35" i="34" a="1"/>
  <c r="V29" i="34" a="1"/>
  <c r="AQ135" i="34" a="1"/>
  <c r="O61" i="34" a="1"/>
  <c r="AC63" i="34" a="1"/>
  <c r="AV60" i="34" a="1"/>
  <c r="AC54" i="34" a="1"/>
  <c r="N42" i="34" a="1"/>
  <c r="AL79" i="34" a="1"/>
  <c r="AX62" i="34" a="1"/>
  <c r="Z125" i="34" a="1"/>
  <c r="AK130" i="34" a="1"/>
  <c r="BB130" i="34" a="1"/>
  <c r="BN69" i="34" a="1"/>
  <c r="AB49" i="34" a="1"/>
  <c r="U143" i="34" a="1"/>
  <c r="AS69" i="34" a="1"/>
  <c r="BI47" i="34" a="1"/>
  <c r="AR122" i="34" a="1"/>
  <c r="AC135" i="34" a="1"/>
  <c r="BE32" i="34" a="1"/>
  <c r="M112" i="34" a="1"/>
  <c r="AR94" i="34" a="1"/>
  <c r="AX37" i="34" a="1"/>
  <c r="AB34" i="34" a="1"/>
  <c r="BC39" i="34" a="1"/>
  <c r="AF142" i="34" a="1"/>
  <c r="V38" i="34" a="1"/>
  <c r="AK71" i="34" a="1"/>
  <c r="BI75" i="34" a="1"/>
  <c r="Y23" i="34" a="1"/>
  <c r="BG121" i="34" a="1"/>
  <c r="AO93" i="34" a="1"/>
  <c r="AG66" i="34" a="1"/>
  <c r="AP126" i="34" a="1"/>
  <c r="BJ76" i="34" a="1"/>
  <c r="AM140" i="34" a="1"/>
  <c r="U106" i="34" a="1"/>
  <c r="AD49" i="34" a="1"/>
  <c r="L23" i="34" a="1"/>
  <c r="AR82" i="34" a="1"/>
  <c r="BE133" i="34" a="1"/>
  <c r="BF116" i="34" a="1"/>
  <c r="AH24" i="34" a="1"/>
  <c r="R53" i="34" a="1"/>
  <c r="AE129" i="34" a="1"/>
  <c r="AD43" i="34" a="1"/>
  <c r="AY54" i="34" a="1"/>
  <c r="AW38" i="34" a="1"/>
  <c r="AY42" i="34" a="1"/>
  <c r="AC99" i="34" a="1"/>
  <c r="BJ77" i="34" a="1"/>
  <c r="BF30" i="34" a="1"/>
  <c r="BL94" i="34" a="1"/>
  <c r="AU105" i="34" a="1"/>
  <c r="W134" i="34" a="1"/>
  <c r="N85" i="34" a="1"/>
  <c r="AG87" i="34" a="1"/>
  <c r="AJ40" i="34" a="1"/>
  <c r="AP86" i="34" a="1"/>
  <c r="V131" i="34" a="1"/>
  <c r="AA101" i="34" a="1"/>
  <c r="T113" i="34" a="1"/>
  <c r="J131" i="34" a="1"/>
  <c r="BL121" i="34" a="1"/>
  <c r="T40" i="34" a="1"/>
  <c r="AX69" i="34" a="1"/>
  <c r="R146" i="34" a="1"/>
  <c r="J30" i="34" a="1"/>
  <c r="O92" i="34" a="1"/>
  <c r="AM42" i="34" a="1"/>
  <c r="N97" i="34" a="1"/>
  <c r="AA106" i="34" a="1"/>
  <c r="G27" i="34" a="1"/>
  <c r="BB128" i="34" a="1"/>
  <c r="V205" i="34"/>
  <c r="BD46" i="34" a="1"/>
  <c r="AV144" i="34" a="1"/>
  <c r="W118" i="34" a="1"/>
  <c r="J82" i="34" a="1"/>
  <c r="AL88" i="34" a="1"/>
  <c r="E125" i="34" a="1"/>
  <c r="AL33" i="34" a="1"/>
  <c r="AK125" i="34" a="1"/>
  <c r="AP143" i="34" a="1"/>
  <c r="BE34" i="34" a="1"/>
  <c r="BD32" i="34" a="1"/>
  <c r="BA82" i="34" a="1"/>
  <c r="AP112" i="34" a="1"/>
  <c r="F40" i="34" a="1"/>
  <c r="AT115" i="34" a="1"/>
  <c r="BK69" i="34" a="1"/>
  <c r="BG36" i="34" a="1"/>
  <c r="R51" i="34" a="1"/>
  <c r="AA125" i="34" a="1"/>
  <c r="H31" i="34" a="1"/>
  <c r="BK103" i="34" a="1"/>
  <c r="AM60" i="34" a="1"/>
  <c r="BI111" i="34" a="1"/>
  <c r="P33" i="34" a="1"/>
  <c r="AO43" i="34" a="1"/>
  <c r="AH81" i="34" a="1"/>
  <c r="U140" i="34" a="1"/>
  <c r="AO92" i="34" a="1"/>
  <c r="R36" i="34" a="1"/>
  <c r="AA126" i="34" a="1"/>
  <c r="AU75" i="34" a="1"/>
  <c r="Y41" i="34" a="1"/>
  <c r="BJ98" i="34" a="1"/>
  <c r="L60" i="34" a="1"/>
  <c r="AP26" i="34" a="1"/>
  <c r="BA102" i="34" a="1"/>
  <c r="BL119" i="34" a="1"/>
  <c r="BE33" i="34" a="1"/>
  <c r="Q48" i="34" a="1"/>
  <c r="AK60" i="34" a="1"/>
  <c r="BI38" i="34" a="1"/>
  <c r="AJ86" i="34" a="1"/>
  <c r="G111" i="34" a="1"/>
  <c r="N137" i="34" a="1"/>
  <c r="AM131" i="34" a="1"/>
  <c r="AU73" i="34" a="1"/>
  <c r="F35" i="34" a="1"/>
  <c r="AP116" i="34" a="1"/>
  <c r="BL56" i="34" a="1"/>
  <c r="AK95" i="34" a="1"/>
  <c r="AL81" i="34" a="1"/>
  <c r="AR96" i="34" a="1"/>
  <c r="BF101" i="34" a="1"/>
  <c r="AH41" i="34" a="1"/>
  <c r="AT28" i="34" a="1"/>
  <c r="L70" i="34" a="1"/>
  <c r="X129" i="34" a="1"/>
  <c r="BJ89" i="34" a="1"/>
  <c r="L133" i="34" a="1"/>
  <c r="AI94" i="34" a="1"/>
  <c r="E43" i="34" a="1"/>
  <c r="AU95" i="34" a="1"/>
  <c r="BF23" i="34" a="1"/>
  <c r="AQ72" i="34" a="1"/>
  <c r="AL131" i="34" a="1"/>
  <c r="M138" i="34" a="1"/>
  <c r="AS35" i="34" a="1"/>
  <c r="AV68" i="34" a="1"/>
  <c r="V119" i="34" a="1"/>
  <c r="T90" i="34" a="1"/>
  <c r="AG30" i="34" a="1"/>
  <c r="BB141" i="34" a="1"/>
  <c r="AM46" i="34" a="1"/>
  <c r="T143" i="34" a="1"/>
  <c r="AJ80" i="34" a="1"/>
  <c r="AX57" i="34" a="1"/>
  <c r="Z43" i="34" a="1"/>
  <c r="AA110" i="34" a="1"/>
  <c r="AO114" i="34" a="1"/>
  <c r="AN96" i="34" a="1"/>
  <c r="BI29" i="34" a="1"/>
  <c r="P25" i="34" a="1"/>
  <c r="BE83" i="34" a="1"/>
  <c r="AP45" i="34" a="1"/>
  <c r="AR124" i="34" a="1"/>
  <c r="BJ128" i="34" a="1"/>
  <c r="BK139" i="34" a="1"/>
  <c r="J60" i="34" a="1"/>
  <c r="Y47" i="34" a="1"/>
  <c r="N43" i="34" a="1"/>
  <c r="BF129" i="34" a="1"/>
  <c r="AI27" i="34" a="1"/>
  <c r="BM45" i="34" a="1"/>
  <c r="AL49" i="34" a="1"/>
  <c r="N134" i="34" a="1"/>
  <c r="AL24" i="34" a="1"/>
  <c r="J74" i="34" a="1"/>
  <c r="O84" i="34" a="1"/>
  <c r="AP100" i="34" a="1"/>
  <c r="T104" i="34" a="1"/>
  <c r="X90" i="34" a="1"/>
  <c r="AM54" i="34" a="1"/>
  <c r="BJ46" i="34" a="1"/>
  <c r="AV100" i="34" a="1"/>
  <c r="BL125" i="34" a="1"/>
  <c r="M47" i="34" a="1"/>
  <c r="AM118" i="34" a="1"/>
  <c r="BD96" i="34" a="1"/>
  <c r="AM57" i="34" a="1"/>
  <c r="BH64" i="34" a="1"/>
  <c r="AP132" i="34" a="1"/>
  <c r="L87" i="34" a="1"/>
  <c r="AG56" i="34" a="1"/>
  <c r="L33" i="34" a="1"/>
  <c r="K27" i="22" a="1"/>
  <c r="BN63" i="34" a="1"/>
  <c r="BN99" i="34" a="1"/>
  <c r="BJ119" i="34" a="1"/>
  <c r="K122" i="34" a="1"/>
  <c r="BK141" i="34" a="1"/>
  <c r="BG123" i="34" a="1"/>
  <c r="AS67" i="34" a="1"/>
  <c r="BN40" i="34" a="1"/>
  <c r="W124" i="34" a="1"/>
  <c r="V128" i="34" a="1"/>
  <c r="T120" i="34" a="1"/>
  <c r="AF135" i="34" a="1"/>
  <c r="Y131" i="34" a="1"/>
  <c r="AC94" i="34" a="1"/>
  <c r="AG93" i="34" a="1"/>
  <c r="AF89" i="34" a="1"/>
  <c r="S121" i="34" a="1"/>
  <c r="BD94" i="34" a="1"/>
  <c r="J134" i="34" a="1"/>
  <c r="AD107" i="34" a="1"/>
  <c r="AT82" i="34" a="1"/>
  <c r="AY132" i="34" a="1"/>
  <c r="L112" i="34" a="1"/>
  <c r="BB45" i="34" a="1"/>
  <c r="AS131" i="34" a="1"/>
  <c r="AX59" i="34" a="1"/>
  <c r="F41" i="34" a="1"/>
  <c r="AX87" i="34" a="1"/>
  <c r="AI90" i="34" a="1"/>
  <c r="BE59" i="34" a="1"/>
  <c r="AI83" i="34" a="1"/>
  <c r="K94" i="34" a="1"/>
  <c r="S135" i="34" a="1"/>
  <c r="AX90" i="34" a="1"/>
  <c r="AV134" i="34" a="1"/>
  <c r="AG67" i="34" a="1"/>
  <c r="R30" i="34" a="1"/>
  <c r="BD82" i="34" a="1"/>
  <c r="AX54" i="34" a="1"/>
  <c r="BF111" i="34" a="1"/>
  <c r="AM50" i="34" a="1"/>
  <c r="AH139" i="34" a="1"/>
  <c r="J83" i="34" a="1"/>
  <c r="AF118" i="34" a="1"/>
  <c r="AI96" i="34" a="1"/>
  <c r="AI133" i="34" a="1"/>
  <c r="M66" i="34" a="1"/>
  <c r="AZ144" i="34" a="1"/>
  <c r="V54" i="34" a="1"/>
  <c r="BJ80" i="34" a="1"/>
  <c r="J119" i="34" a="1"/>
  <c r="AW51" i="34" a="1"/>
  <c r="AW119" i="34" a="1"/>
  <c r="AQ89" i="34" a="1"/>
  <c r="AE138" i="34" a="1"/>
  <c r="AK30" i="34" a="1"/>
  <c r="AX137" i="34" a="1"/>
  <c r="AG52" i="34" a="1"/>
  <c r="AQ28" i="34" a="1"/>
  <c r="AP84" i="34" a="1"/>
  <c r="BM36" i="34" a="1"/>
  <c r="V108" i="34" a="1"/>
  <c r="AH99" i="34" a="1"/>
  <c r="U29" i="34" a="1"/>
  <c r="BF69" i="34" a="1"/>
  <c r="N109" i="34" a="1"/>
  <c r="BC28" i="34" a="1"/>
  <c r="R70" i="34" a="1"/>
  <c r="W103" i="34" a="1"/>
  <c r="AQ121" i="34" a="1"/>
  <c r="BC111" i="34" a="1"/>
  <c r="BN125" i="34" a="1"/>
  <c r="AH121" i="34" a="1"/>
  <c r="S118" i="34" a="1"/>
  <c r="AL115" i="34" a="1"/>
  <c r="T82" i="34" a="1"/>
  <c r="AN113" i="34" a="1"/>
  <c r="AP138" i="34" a="1"/>
  <c r="AJ111" i="34" a="1"/>
  <c r="AH42" i="34" a="1"/>
  <c r="BB97" i="34" a="1"/>
  <c r="AD71" i="34" a="1"/>
  <c r="AS90" i="34" a="1"/>
  <c r="BJ88" i="34" a="1"/>
  <c r="AR56" i="34" a="1"/>
  <c r="Z100" i="34" a="1"/>
  <c r="AG141" i="34" a="1"/>
  <c r="AH55" i="34" a="1"/>
  <c r="V105" i="34" a="1"/>
  <c r="K145" i="34" a="1"/>
  <c r="AF32" i="34" a="1"/>
  <c r="T109" i="34" a="1"/>
  <c r="AZ67" i="34" a="1"/>
  <c r="AH111" i="34" a="1"/>
  <c r="BB120" i="34" a="1"/>
  <c r="AJ39" i="34" a="1"/>
  <c r="BM101" i="34" a="1"/>
  <c r="M25" i="34" a="1"/>
  <c r="U95" i="34" a="1"/>
  <c r="BM130" i="34" a="1"/>
  <c r="BJ28" i="34" a="1"/>
  <c r="BM132" i="34" a="1"/>
  <c r="AA82" i="34" a="1"/>
  <c r="BI37" i="34" a="1"/>
  <c r="D140" i="34" a="1"/>
  <c r="S129" i="34" a="1"/>
  <c r="AR74" i="34" a="1"/>
  <c r="AM128" i="34" a="1"/>
  <c r="AJ25" i="34" a="1"/>
  <c r="J94" i="34" a="1"/>
  <c r="BG127" i="34" a="1"/>
  <c r="M145" i="34" a="1"/>
  <c r="BG27" i="34" a="1"/>
  <c r="BB112" i="34" a="1"/>
  <c r="BD42" i="34" a="1"/>
  <c r="AI29" i="34" a="1"/>
  <c r="J92" i="34" a="1"/>
  <c r="Q64" i="34" a="1"/>
  <c r="AC123" i="34" a="1"/>
  <c r="AE64" i="34" a="1"/>
  <c r="AX47" i="34" a="1"/>
  <c r="M64" i="34" a="1"/>
  <c r="O120" i="34" a="1"/>
  <c r="BB77" i="34" a="1"/>
  <c r="T57" i="34" a="1"/>
  <c r="AC118" i="34" a="1"/>
  <c r="BB59" i="34" a="1"/>
  <c r="AH125" i="34" a="1"/>
  <c r="AB47" i="34" a="1"/>
  <c r="BH137" i="34" a="1"/>
  <c r="R75" i="34" a="1"/>
  <c r="AH78" i="34" a="1"/>
  <c r="AJ41" i="34" a="1"/>
  <c r="Q105" i="34" a="1"/>
  <c r="AE55" i="34" a="1"/>
  <c r="AP36" i="34" a="1"/>
  <c r="AC92" i="34" a="1"/>
  <c r="AN40" i="34" a="1"/>
  <c r="AW77" i="34" a="1"/>
  <c r="BF75" i="34" a="1"/>
  <c r="AR48" i="34" a="1"/>
  <c r="S87" i="34" a="1"/>
  <c r="AC71" i="34" a="1"/>
  <c r="BH128" i="34" a="1"/>
  <c r="AY122" i="34" a="1"/>
  <c r="U115" i="34" a="1"/>
  <c r="Y55" i="34" a="1"/>
  <c r="T38" i="34" a="1"/>
  <c r="AP97" i="34" a="1"/>
  <c r="S44" i="34" a="1"/>
  <c r="M75" i="34" a="1"/>
  <c r="BB104" i="34" a="1"/>
  <c r="W44" i="34" a="1"/>
  <c r="O51" i="34" a="1"/>
  <c r="AW75" i="34" a="1"/>
  <c r="AS47" i="34" a="1"/>
  <c r="X84" i="34" a="1"/>
  <c r="R121" i="34" a="1"/>
  <c r="AM141" i="34" a="1"/>
  <c r="X72" i="34" a="1"/>
  <c r="AY33" i="34" a="1"/>
  <c r="BA119" i="34" a="1"/>
  <c r="AI41" i="34" a="1"/>
  <c r="BB33" i="34" a="1"/>
  <c r="M129" i="34" a="1"/>
  <c r="AI126" i="34" a="1"/>
  <c r="M120" i="34" a="1"/>
  <c r="BM116" i="34" a="1"/>
  <c r="S56" i="34" a="1"/>
  <c r="AO54" i="34" a="1"/>
  <c r="R34" i="34" a="1"/>
  <c r="AG88" i="34" a="1"/>
  <c r="X67" i="34" a="1"/>
  <c r="AL64" i="34" a="1"/>
  <c r="AN129" i="34" a="1"/>
  <c r="AN98" i="34" a="1"/>
  <c r="D37" i="34" a="1"/>
  <c r="AC126" i="34" a="1"/>
  <c r="BB101" i="34" a="1"/>
  <c r="Q30" i="34" a="1"/>
  <c r="V55" i="34" a="1"/>
  <c r="F111" i="34" a="1"/>
  <c r="X75" i="34" a="1"/>
  <c r="BH36" i="34" a="1"/>
  <c r="R131" i="34" a="1"/>
  <c r="BJ61" i="34" a="1"/>
  <c r="K78" i="34" a="1"/>
  <c r="K38" i="34" a="1"/>
  <c r="V107" i="34" a="1"/>
  <c r="AM117" i="34" a="1"/>
  <c r="N32" i="34" a="1"/>
  <c r="L92" i="34" a="1"/>
  <c r="BI89" i="34" a="1"/>
  <c r="AQ53" i="34" a="1"/>
  <c r="AH38" i="34" a="1"/>
  <c r="X33" i="34" a="1"/>
  <c r="AB110" i="34" a="1"/>
  <c r="F128" i="34" a="1"/>
  <c r="BF131" i="34" a="1"/>
  <c r="H120" i="34" a="1"/>
  <c r="AI34" i="34" a="1"/>
  <c r="P115" i="34" a="1"/>
  <c r="J112" i="34" a="1"/>
  <c r="Y141" i="34" a="1"/>
  <c r="AE47" i="34" a="1"/>
  <c r="BB30" i="34" a="1"/>
  <c r="AN30" i="34" a="1"/>
  <c r="BK38" i="34" a="1"/>
  <c r="AY92" i="34" a="1"/>
  <c r="AB127" i="34" a="1"/>
  <c r="AV88" i="34" a="1"/>
  <c r="AI64" i="34" a="1"/>
  <c r="AH120" i="34" a="1"/>
  <c r="BK33" i="34" a="1"/>
  <c r="S124" i="34" a="1"/>
  <c r="AZ132" i="34" a="1"/>
  <c r="M81" i="34" a="1"/>
  <c r="G28" i="34" a="1"/>
  <c r="AE77" i="34" a="1"/>
  <c r="W102" i="34" a="1"/>
  <c r="AH91" i="34" a="1"/>
  <c r="AY118" i="34" a="1"/>
  <c r="AH73" i="34" a="1"/>
  <c r="AS28" i="34" a="1"/>
  <c r="BH115" i="34" a="1"/>
  <c r="BE94" i="34" a="1"/>
  <c r="BB100" i="34" a="1"/>
  <c r="Z48" i="34" a="1"/>
  <c r="BD56" i="34" a="1"/>
  <c r="AF54" i="34" a="1"/>
  <c r="AM52" i="34" a="1"/>
  <c r="AY105" i="34" a="1"/>
  <c r="R135" i="34" a="1"/>
  <c r="S30" i="34" a="1"/>
  <c r="S78" i="34" a="1"/>
  <c r="Z107" i="34" a="1"/>
  <c r="K118" i="34" a="1"/>
  <c r="W143" i="34" a="1"/>
  <c r="AA58" i="34" a="1"/>
  <c r="P139" i="34" a="1"/>
  <c r="J95" i="34" a="1"/>
  <c r="BF141" i="34" a="1"/>
  <c r="O83" i="34" a="1"/>
  <c r="AO35" i="34" a="1"/>
  <c r="BF80" i="34" a="1"/>
  <c r="AD94" i="34" a="1"/>
  <c r="BA140" i="34" a="1"/>
  <c r="AS80" i="34" a="1"/>
  <c r="M23" i="34" a="1"/>
  <c r="AY129" i="34" a="1"/>
  <c r="AD91" i="34" a="1"/>
  <c r="O109" i="34" a="1"/>
  <c r="AY97" i="34" a="1"/>
  <c r="BM139" i="34" a="1"/>
  <c r="AO27" i="34" a="1"/>
  <c r="BC117" i="34" a="1"/>
  <c r="AC52" i="34" a="1"/>
  <c r="V84" i="34" a="1"/>
  <c r="BD26" i="34" a="1"/>
  <c r="AZ92" i="34" a="1"/>
  <c r="AO132" i="34" a="1"/>
  <c r="N87" i="34" a="1"/>
  <c r="G24" i="34" a="1"/>
  <c r="AS54" i="34" a="1"/>
  <c r="AW140" i="34" a="1"/>
  <c r="AF64" i="34" a="1"/>
  <c r="BD83" i="34" a="1"/>
  <c r="AB117" i="34" a="1"/>
  <c r="P118" i="34" a="1"/>
  <c r="M37" i="34" a="1"/>
  <c r="BE96" i="34" a="1"/>
  <c r="U109" i="34" a="1"/>
  <c r="BA92" i="34" a="1"/>
  <c r="AA74" i="34" a="1"/>
  <c r="BI76" i="34" a="1"/>
  <c r="AO45" i="34" a="1"/>
  <c r="AP123" i="34" a="1"/>
  <c r="AJ144" i="34" a="1"/>
  <c r="P60" i="34" a="1"/>
  <c r="U84" i="34" a="1"/>
  <c r="BM73" i="34" a="1"/>
  <c r="BN26" i="34" a="1"/>
  <c r="BH131" i="34" a="1"/>
  <c r="AB63" i="34" a="1"/>
  <c r="P69" i="34" a="1"/>
  <c r="AG35" i="34" a="1"/>
  <c r="BA105" i="34" a="1"/>
  <c r="BD35" i="34" a="1"/>
  <c r="AS75" i="34" a="1"/>
  <c r="M29" i="34" a="1"/>
  <c r="L46" i="34" a="1"/>
  <c r="AV70" i="34" a="1"/>
  <c r="AA127" i="34" a="1"/>
  <c r="AP95" i="34" a="1"/>
  <c r="J58" i="34" a="1"/>
  <c r="V90" i="34" a="1"/>
  <c r="AF125" i="34" a="1"/>
  <c r="AK62" i="34" a="1"/>
  <c r="V23" i="34" a="1"/>
  <c r="Q124" i="34" a="1"/>
  <c r="BD97" i="34" a="1"/>
  <c r="Z121" i="34" a="1"/>
  <c r="AA44" i="34" a="1"/>
  <c r="H138" i="34" a="1"/>
  <c r="AI142" i="34" a="1"/>
  <c r="AN82" i="34" a="1"/>
  <c r="BJ69" i="34" a="1"/>
  <c r="BN111" i="34" a="1"/>
  <c r="Z80" i="34" a="1"/>
  <c r="AZ65" i="34" a="1"/>
  <c r="AL40" i="34" a="1"/>
  <c r="AU77" i="34" a="1"/>
  <c r="P120" i="34" a="1"/>
  <c r="BH99" i="34" a="1"/>
  <c r="AT40" i="34" a="1"/>
  <c r="L83" i="34" a="1"/>
  <c r="L107" i="34" a="1"/>
  <c r="BF61" i="34" a="1"/>
  <c r="L71" i="34" a="1"/>
  <c r="AG91" i="34" a="1"/>
  <c r="BE38" i="34" a="1"/>
  <c r="AJ137" i="34" a="1"/>
  <c r="N133" i="34" a="1"/>
  <c r="AJ35" i="34" a="1"/>
  <c r="BB85" i="34" a="1"/>
  <c r="V49" i="34" a="1"/>
  <c r="AP85" i="34" a="1"/>
  <c r="AX132" i="34" a="1"/>
  <c r="BM83" i="34" a="1"/>
  <c r="AD47" i="34" a="1"/>
  <c r="O54" i="34" a="1"/>
  <c r="BB46" i="34" a="1"/>
  <c r="K125" i="34" a="1"/>
  <c r="P101" i="34" a="1"/>
  <c r="AN116" i="34" a="1"/>
  <c r="AA107" i="34" a="1"/>
  <c r="AO78" i="34" a="1"/>
  <c r="BB76" i="34" a="1"/>
  <c r="M60" i="34" a="1"/>
  <c r="BA72" i="34" a="1"/>
  <c r="AL94" i="34" a="1"/>
  <c r="AJ58" i="34" a="1"/>
  <c r="BC129" i="34" a="1"/>
  <c r="O37" i="34" a="1"/>
  <c r="AJ30" i="34" a="1"/>
  <c r="BF119" i="34" a="1"/>
  <c r="AA128" i="34" a="1"/>
  <c r="BF114" i="34" a="1"/>
  <c r="AX24" i="34" a="1"/>
  <c r="BK73" i="34" a="1"/>
  <c r="BD116" i="34" a="1"/>
  <c r="AD127" i="34" a="1"/>
  <c r="AK34" i="34" a="1"/>
  <c r="AD86" i="34" a="1"/>
  <c r="AG104" i="34" a="1"/>
  <c r="AG80" i="34" a="1"/>
  <c r="AT111" i="34" a="1"/>
  <c r="Q65" i="34" a="1"/>
  <c r="T101" i="34" a="1"/>
  <c r="M118" i="34" a="1"/>
  <c r="T34" i="34" a="1"/>
  <c r="G125" i="34" a="1"/>
  <c r="N65" i="34" a="1"/>
  <c r="T131" i="34" a="1"/>
  <c r="BJ60" i="34" a="1"/>
  <c r="BL28" i="34" a="1"/>
  <c r="AM47" i="34" a="1"/>
  <c r="AS44" i="34" a="1"/>
  <c r="AA49" i="34" a="1"/>
  <c r="W71" i="34" a="1"/>
  <c r="BK60" i="34" a="1"/>
  <c r="X42" i="34" a="1"/>
  <c r="AQ50" i="34" a="1"/>
  <c r="M55" i="34" a="1"/>
  <c r="J51" i="34" a="1"/>
  <c r="BE71" i="34" a="1"/>
  <c r="AY100" i="34" a="1"/>
  <c r="BH127" i="34" a="1"/>
  <c r="AV97" i="34" a="1"/>
  <c r="K102" i="34" a="1"/>
  <c r="AK61" i="34" a="1"/>
  <c r="R108" i="34" a="1"/>
  <c r="AD48" i="34" a="1"/>
  <c r="AD32" i="34" a="1"/>
  <c r="T133" i="34" a="1"/>
  <c r="AS73" i="34" a="1"/>
  <c r="AZ23" i="34" a="1"/>
  <c r="AZ79" i="34" a="1"/>
  <c r="AZ93" i="34" a="1"/>
  <c r="AR90" i="34" a="1"/>
  <c r="AV127" i="34" a="1"/>
  <c r="AS139" i="34" a="1"/>
  <c r="G122" i="34" a="1"/>
  <c r="L141" i="34" a="1"/>
  <c r="BJ83" i="34" a="1"/>
  <c r="BD66" i="34" a="1"/>
  <c r="Z118" i="34" a="1"/>
  <c r="Z138" i="34" a="1"/>
  <c r="BB90" i="34" a="1"/>
  <c r="BM28" i="34" a="1"/>
  <c r="M83" i="34" a="1"/>
  <c r="F116" i="34" a="1"/>
  <c r="AD108" i="34" a="1"/>
  <c r="AG77" i="34" a="1"/>
  <c r="AA113" i="34" a="1"/>
  <c r="AI124" i="34" a="1"/>
  <c r="AE116" i="34" a="1"/>
  <c r="D34" i="34" a="1"/>
  <c r="V47" i="34" a="1"/>
  <c r="BB43" i="34" a="1"/>
  <c r="BH28" i="34" a="1"/>
  <c r="Y67" i="34" a="1"/>
  <c r="T43" i="34" a="1"/>
  <c r="S127" i="34" a="1"/>
  <c r="AG103" i="34" a="1"/>
  <c r="BL62" i="34" a="1"/>
  <c r="BC42" i="34" a="1"/>
  <c r="AF129" i="34" a="1"/>
  <c r="BM144" i="34" a="1"/>
  <c r="AQ114" i="34" a="1"/>
  <c r="AQ102" i="34" a="1"/>
  <c r="BJ134" i="34" a="1"/>
  <c r="Z93" i="34" a="1"/>
  <c r="K28" i="22" a="1"/>
  <c r="AO37" i="34" a="1"/>
  <c r="T86" i="34" a="1"/>
  <c r="BG58" i="34" a="1"/>
  <c r="O76" i="34" a="1"/>
  <c r="S82" i="34" a="1"/>
  <c r="AQ125" i="34" a="1"/>
  <c r="P30" i="34" a="1"/>
  <c r="M50" i="34" a="1"/>
  <c r="BM43" i="34" a="1"/>
  <c r="AH72" i="34" a="1"/>
  <c r="AO23" i="34" a="1"/>
  <c r="BA80" i="34" a="1"/>
  <c r="AZ135" i="34" a="1"/>
  <c r="R26" i="34" a="1"/>
  <c r="AL134" i="34" a="1"/>
  <c r="T79" i="34" a="1"/>
  <c r="BM47" i="34" a="1"/>
  <c r="AA122" i="34" a="1"/>
  <c r="AM69" i="34" a="1"/>
  <c r="AE128" i="34" a="1"/>
  <c r="AH117" i="34" a="1"/>
  <c r="BF102" i="34" a="1"/>
  <c r="AE122" i="34" a="1"/>
  <c r="BH27" i="34" a="1"/>
  <c r="AY134" i="34" a="1"/>
  <c r="AF128" i="34" a="1"/>
  <c r="X121" i="34" a="1"/>
  <c r="BB79" i="34" a="1"/>
  <c r="E39" i="34" a="1"/>
  <c r="AW56" i="34" a="1"/>
  <c r="BL42" i="34" a="1"/>
  <c r="BB58" i="34" a="1"/>
  <c r="AT35" i="34" a="1"/>
  <c r="BK102" i="34" a="1"/>
  <c r="BA26" i="34" a="1"/>
  <c r="AI87" i="34" a="1"/>
  <c r="O40" i="34" a="1"/>
  <c r="AT26" i="34" a="1"/>
  <c r="M132" i="34" a="1"/>
  <c r="AR113" i="34" a="1"/>
  <c r="AP48" i="34" a="1"/>
  <c r="W128" i="34" a="1"/>
  <c r="E112" i="34" a="1"/>
  <c r="AO90" i="34" a="1"/>
  <c r="U55" i="34" a="1"/>
  <c r="AR92" i="34" a="1"/>
  <c r="AC85" i="34" a="1"/>
  <c r="AG115" i="34" a="1"/>
  <c r="AP121" i="34" a="1"/>
  <c r="BG113" i="34" a="1"/>
  <c r="AO113" i="34" a="1"/>
  <c r="T81" i="34" a="1"/>
  <c r="H131" i="34" a="1"/>
  <c r="AT59" i="34" a="1"/>
  <c r="AR98" i="34" a="1"/>
  <c r="U72" i="34" a="1"/>
  <c r="S126" i="34" a="1"/>
  <c r="BK55" i="34" a="1"/>
  <c r="J61" i="34" a="1"/>
  <c r="BC30" i="34" a="1"/>
  <c r="AN69" i="34" a="1"/>
  <c r="AO128" i="34" a="1"/>
  <c r="AN68" i="34" a="1"/>
  <c r="V32" i="34" a="1"/>
  <c r="N34" i="34" a="1"/>
  <c r="L55" i="34" a="1"/>
  <c r="AS138" i="34" a="1"/>
  <c r="X63" i="34" a="1"/>
  <c r="M76" i="34" a="1"/>
  <c r="W54" i="34" a="1"/>
  <c r="AG118" i="34" a="1"/>
  <c r="R127" i="34" a="1"/>
  <c r="Q103" i="34" a="1"/>
  <c r="R142" i="34" a="1"/>
  <c r="T102" i="34" a="1"/>
  <c r="BL84" i="34" a="1"/>
  <c r="BC130" i="34" a="1"/>
  <c r="S66" i="34" a="1"/>
  <c r="W47" i="34" a="1"/>
  <c r="M131" i="34" a="1"/>
  <c r="P98" i="34" a="1"/>
  <c r="BL143" i="34" a="1"/>
  <c r="AC74" i="34" a="1"/>
  <c r="AG34" i="34" a="1"/>
  <c r="AI48" i="34" a="1"/>
  <c r="BM62" i="34" a="1"/>
  <c r="AJ29" i="34" a="1"/>
  <c r="AC110" i="34" a="1"/>
  <c r="BB123" i="34" a="1"/>
  <c r="BJ58" i="34" a="1"/>
  <c r="AT31" i="34" a="1"/>
  <c r="AN92" i="34" a="1"/>
  <c r="AX88" i="34" a="1"/>
  <c r="Q126" i="34" a="1"/>
  <c r="P109" i="34" a="1"/>
  <c r="N25" i="34" a="1"/>
  <c r="AX100" i="34" a="1"/>
  <c r="BN81" i="34" a="1"/>
  <c r="BK128" i="34" a="1"/>
  <c r="BJ25" i="34" a="1"/>
  <c r="R74" i="34" a="1"/>
  <c r="AL38" i="34" a="1"/>
  <c r="W97" i="34" a="1"/>
  <c r="BM91" i="34" a="1"/>
  <c r="BI30" i="34" a="1"/>
  <c r="L117" i="34" a="1"/>
  <c r="BB139" i="34" a="1"/>
  <c r="AQ140" i="34" a="1"/>
  <c r="AM56" i="34" a="1"/>
  <c r="BE69" i="34" a="1"/>
  <c r="BJ139" i="34" a="1"/>
  <c r="AA87" i="34" a="1"/>
  <c r="AF123" i="34" a="1"/>
  <c r="AM94" i="34" a="1"/>
  <c r="AN100" i="34" a="1"/>
  <c r="AC90" i="34" a="1"/>
  <c r="BH23" i="34" a="1"/>
  <c r="R63" i="34" a="1"/>
  <c r="AE101" i="34" a="1"/>
  <c r="AZ74" i="34" a="1"/>
  <c r="BD52" i="34" a="1"/>
  <c r="AV140" i="34" a="1"/>
  <c r="AQ118" i="34" a="1"/>
  <c r="AX130" i="34" a="1"/>
  <c r="AB28" i="34" a="1"/>
  <c r="AM58" i="34" a="1"/>
  <c r="BD79" i="34" a="1"/>
  <c r="AR68" i="34" a="1"/>
  <c r="S58" i="34" a="1"/>
  <c r="BG84" i="34" a="1"/>
  <c r="AY84" i="34" a="1"/>
  <c r="AA91" i="34" a="1"/>
  <c r="J71" i="34" a="1"/>
  <c r="Y42" i="34" a="1"/>
  <c r="AF121" i="34" a="1"/>
  <c r="AF104" i="34" a="1"/>
  <c r="AE27" i="34" a="1"/>
  <c r="S130" i="34" a="1"/>
  <c r="Y111" i="34" a="1"/>
  <c r="AS33" i="34" a="1"/>
  <c r="BC41" i="34" a="1"/>
  <c r="U75" i="34" a="1"/>
  <c r="L37" i="34" a="1"/>
  <c r="AN118" i="34" a="1"/>
  <c r="AD70" i="34" a="1"/>
  <c r="P134" i="34" a="1"/>
  <c r="P82" i="34" a="1"/>
  <c r="Q57" i="34" a="1"/>
  <c r="T134" i="34" a="1"/>
  <c r="BD24" i="34" a="1"/>
  <c r="L90" i="34" a="1"/>
  <c r="AT32" i="34" a="1"/>
  <c r="BM52" i="34" a="1"/>
  <c r="AP141" i="34" a="1"/>
  <c r="BG111" i="34" a="1"/>
  <c r="AK53" i="34" a="1"/>
  <c r="L110" i="34" a="1"/>
  <c r="T118" i="34" a="1"/>
  <c r="BH96" i="34" a="1"/>
  <c r="V206" i="34"/>
  <c r="AL112" i="34" a="1"/>
  <c r="Y101" i="34" a="1"/>
  <c r="T116" i="34" a="1"/>
  <c r="BI117" i="34" a="1"/>
  <c r="X94" i="34" a="1"/>
  <c r="BL130" i="34" a="1"/>
  <c r="AI115" i="34" a="1"/>
  <c r="AA40" i="34" a="1"/>
  <c r="AO48" i="34" a="1"/>
  <c r="BD74" i="34" a="1"/>
  <c r="AX104" i="34" a="1"/>
  <c r="Y104" i="34" a="1"/>
  <c r="AQ46" i="34" a="1"/>
  <c r="AO124" i="34" a="1"/>
  <c r="BL144" i="34" a="1"/>
  <c r="AC24" i="34" a="1"/>
  <c r="AC65" i="34" a="1"/>
  <c r="AQ60" i="34" a="1"/>
  <c r="BC31" i="34" a="1"/>
  <c r="AN51" i="34" a="1"/>
  <c r="E111" i="34" a="1"/>
  <c r="X139" i="34" a="1"/>
  <c r="V123" i="34" a="1"/>
  <c r="AO63" i="34" a="1"/>
  <c r="AY82" i="34" a="1"/>
  <c r="AN135" i="34" a="1"/>
  <c r="AO134" i="34" a="1"/>
  <c r="AB76" i="34" a="1"/>
  <c r="AR27" i="34" a="1"/>
  <c r="J40" i="34" a="1"/>
  <c r="U99" i="34" a="1"/>
  <c r="AD102" i="34" a="1"/>
  <c r="AJ61" i="34" a="1"/>
  <c r="AT37" i="34" a="1"/>
  <c r="O75" i="34" a="1"/>
  <c r="AV90" i="34" a="1"/>
  <c r="X28" i="34" a="1"/>
  <c r="AC30" i="34" a="1"/>
  <c r="T56" i="34" a="1"/>
  <c r="K139" i="34" a="1"/>
  <c r="AN37" i="34" a="1"/>
  <c r="AJ116" i="34" a="1"/>
  <c r="AO101" i="34" a="1"/>
  <c r="L103" i="34" a="1"/>
  <c r="BN120" i="34" a="1"/>
  <c r="G112" i="34" a="1"/>
  <c r="AX28" i="34" a="1"/>
  <c r="O30" i="34" a="1"/>
  <c r="AI26" i="34" a="1"/>
  <c r="AR26" i="34" a="1"/>
  <c r="AW74" i="34" a="1"/>
  <c r="E139" i="34" a="1"/>
  <c r="L138" i="34" a="1"/>
  <c r="N44" i="34" a="1"/>
  <c r="J23" i="34" a="1"/>
  <c r="AH26" i="34" a="1"/>
  <c r="BF112" i="34" a="1"/>
  <c r="BF83" i="34" a="1"/>
  <c r="AX123" i="34" a="1"/>
  <c r="AA83" i="34" a="1"/>
  <c r="W57" i="34" a="1"/>
  <c r="AR123" i="34" a="1"/>
  <c r="BK90" i="34" a="1"/>
  <c r="T93" i="34" a="1"/>
  <c r="S93" i="34" a="1"/>
  <c r="AD115" i="34" a="1"/>
  <c r="S55" i="34" a="1"/>
  <c r="AR119" i="34" a="1"/>
  <c r="N30" i="34" a="1"/>
  <c r="BI80" i="34" a="1"/>
  <c r="AA27" i="34" a="1"/>
  <c r="AB129" i="34" a="1"/>
  <c r="N67" i="34" a="1"/>
  <c r="AV78" i="34" a="1"/>
  <c r="BD69" i="34" a="1"/>
  <c r="BD95" i="34" a="1"/>
  <c r="AA45" i="34" a="1"/>
  <c r="S84" i="34" a="1"/>
  <c r="AV61" i="34" a="1"/>
  <c r="AO25" i="34" a="1"/>
  <c r="AK74" i="34" a="1"/>
  <c r="AQ52" i="34" a="1"/>
  <c r="AL36" i="34" a="1"/>
  <c r="AY120" i="34" a="1"/>
  <c r="X137" i="34" a="1"/>
  <c r="S26" i="34" a="1"/>
  <c r="AZ68" i="34" a="1"/>
  <c r="K103" i="34" a="1"/>
  <c r="BB94" i="34" a="1"/>
  <c r="M30" i="34" a="1"/>
  <c r="AA79" i="34" a="1"/>
  <c r="AN131" i="34" a="1"/>
  <c r="AX51" i="34" a="1"/>
  <c r="Q76" i="34" a="1"/>
  <c r="Z144" i="34" a="1"/>
  <c r="M65" i="34" a="1"/>
  <c r="AL129" i="34" a="1"/>
  <c r="AL111" i="34" a="1"/>
  <c r="BG24" i="34" a="1"/>
  <c r="X141" i="34" a="1"/>
  <c r="X50" i="34" a="1"/>
  <c r="Y120" i="34" a="1"/>
  <c r="BG135" i="34" a="1"/>
  <c r="T127" i="34" a="1"/>
  <c r="AL76" i="34" a="1"/>
  <c r="AV24" i="34" a="1"/>
  <c r="AE88" i="34" a="1"/>
  <c r="BG94" i="34" a="1"/>
  <c r="AW125" i="34" a="1"/>
  <c r="J80" i="34" a="1"/>
  <c r="AA129" i="34" a="1"/>
  <c r="AF78" i="34" a="1"/>
  <c r="AK102" i="34" a="1"/>
  <c r="Q59" i="34" a="1"/>
  <c r="AJ77" i="34" a="1"/>
  <c r="AY71" i="34" a="1"/>
  <c r="AO126" i="34" a="1"/>
  <c r="BA132" i="34" a="1"/>
  <c r="BL96" i="34" a="1"/>
  <c r="BB99" i="34" a="1"/>
  <c r="AC127" i="34" a="1"/>
  <c r="AY69" i="34" a="1"/>
  <c r="BJ96" i="34" a="1"/>
  <c r="Y93" i="34" a="1"/>
  <c r="AF79" i="34" a="1"/>
  <c r="BN82" i="34" a="1"/>
  <c r="AC38" i="34" a="1"/>
  <c r="L94" i="34" a="1"/>
  <c r="AQ23" i="34" a="1"/>
  <c r="AW103" i="34" a="1"/>
  <c r="T112" i="34" a="1"/>
  <c r="AS85" i="34" a="1"/>
  <c r="BN97" i="34" a="1"/>
  <c r="Q50" i="34" a="1"/>
  <c r="AO133" i="34" a="1"/>
  <c r="BG137" i="34" a="1"/>
  <c r="U30" i="34" a="1"/>
  <c r="AN66" i="34" a="1"/>
  <c r="AG119" i="34" a="1"/>
  <c r="AD74" i="34" a="1"/>
  <c r="J42" i="34" a="1"/>
  <c r="X73" i="34" a="1"/>
  <c r="Y44" i="34" a="1"/>
  <c r="BC60" i="34" a="1"/>
  <c r="AX116" i="34" a="1"/>
  <c r="BJ105" i="34" a="1"/>
  <c r="AL119" i="34" a="1"/>
  <c r="AQ144" i="34" a="1"/>
  <c r="AK124" i="34" a="1"/>
  <c r="AV85" i="34" a="1"/>
  <c r="BA128" i="34" a="1"/>
  <c r="S114" i="34" a="1"/>
  <c r="BF132" i="34" a="1"/>
  <c r="BM111" i="34" a="1"/>
  <c r="BC112" i="34" a="1"/>
  <c r="H33" i="34" a="1"/>
  <c r="AQ48" i="34" a="1"/>
  <c r="N75" i="34" a="1"/>
  <c r="BK121" i="34" a="1"/>
  <c r="AF70" i="34" a="1"/>
  <c r="U98" i="34" a="1"/>
  <c r="BG35" i="34" a="1"/>
  <c r="AI129" i="34" a="1"/>
  <c r="W101" i="34" a="1"/>
  <c r="W39" i="34" a="1"/>
  <c r="AC83" i="34" a="1"/>
  <c r="O88" i="34" a="1"/>
  <c r="BM137" i="34" a="1"/>
  <c r="AY66" i="34" a="1"/>
  <c r="U137" i="34" a="1"/>
  <c r="BK32" i="34" a="1"/>
  <c r="D128" i="34" a="1"/>
  <c r="Z134" i="34" a="1"/>
  <c r="AJ49" i="34" a="1"/>
  <c r="AW70" i="34" a="1"/>
  <c r="BE105" i="34" a="1"/>
  <c r="V86" i="34" a="1"/>
  <c r="BI91" i="34" a="1"/>
  <c r="BL47" i="34" a="1"/>
  <c r="BH50" i="34" a="1"/>
  <c r="AK40" i="34" a="1"/>
  <c r="O101" i="34" a="1"/>
  <c r="AG92" i="34" a="1"/>
  <c r="AM95" i="34" a="1"/>
  <c r="BE118" i="34" a="1"/>
  <c r="J39" i="34" a="1"/>
  <c r="N129" i="34" a="1"/>
  <c r="J53" i="34" a="1"/>
  <c r="BE35" i="34" a="1"/>
  <c r="AP103" i="34" a="1"/>
  <c r="BH104" i="34" a="1"/>
  <c r="L146" i="34" a="1"/>
  <c r="BA138" i="34" a="1"/>
  <c r="BI101" i="34" a="1"/>
  <c r="BA64" i="34" a="1"/>
  <c r="AG97" i="34" a="1"/>
  <c r="M73" i="34" a="1"/>
  <c r="BJ45" i="34" a="1"/>
  <c r="AA68" i="34" a="1"/>
  <c r="AR142" i="34" a="1"/>
  <c r="W73" i="34" a="1"/>
  <c r="AD83" i="34" a="1"/>
  <c r="AP47" i="34" a="1"/>
  <c r="AG113" i="34" a="1"/>
  <c r="AC131" i="34" a="1"/>
  <c r="AH127" i="34" a="1"/>
  <c r="AF126" i="34" a="1"/>
  <c r="BB66" i="34" a="1"/>
  <c r="O44" i="34" a="1"/>
  <c r="BF37" i="34" a="1"/>
  <c r="P76" i="34" a="1"/>
  <c r="AB31" i="34" a="1"/>
  <c r="T23" i="34" a="1"/>
  <c r="AE23" i="34" a="1"/>
  <c r="K117" i="34" a="1"/>
  <c r="AW79" i="34" a="1"/>
  <c r="AB46" i="34" a="1"/>
  <c r="M135" i="34" a="1"/>
  <c r="AC41" i="34" a="1"/>
  <c r="L30" i="34" a="1"/>
  <c r="BI142" i="34" a="1"/>
  <c r="BC90" i="34" a="1"/>
  <c r="S23" i="34" a="1"/>
  <c r="E123" i="34" a="1"/>
  <c r="AK67" i="34" a="1"/>
  <c r="AI131" i="34" a="1"/>
  <c r="AY137" i="34" a="1"/>
  <c r="S94" i="34" a="1"/>
  <c r="Y56" i="34" a="1"/>
  <c r="X53" i="34" a="1"/>
  <c r="AQ82" i="34" a="1"/>
  <c r="V135" i="34" a="1"/>
  <c r="BN122" i="34" a="1"/>
  <c r="H25" i="22" a="1"/>
  <c r="Q77" i="34" a="1"/>
  <c r="AV45" i="34" a="1"/>
  <c r="P108" i="34" a="1"/>
  <c r="F25" i="34" a="1"/>
  <c r="AQ90" i="34" a="1"/>
  <c r="AE104" i="34" a="1"/>
  <c r="U36" i="34" a="1"/>
  <c r="AZ120" i="34" a="1"/>
  <c r="AG23" i="34" a="1"/>
  <c r="AB106" i="34" a="1"/>
  <c r="BB60" i="34" a="1"/>
  <c r="AN33" i="34" a="1"/>
  <c r="BA46" i="34" a="1"/>
  <c r="AD33" i="34" a="1"/>
  <c r="BG49" i="34" a="1"/>
  <c r="AA41" i="34" a="1"/>
  <c r="AX127" i="34" a="1"/>
  <c r="R33" i="34" a="1"/>
  <c r="BA38" i="34" a="1"/>
  <c r="Q61" i="34" a="1"/>
  <c r="K62" i="34" a="1"/>
  <c r="AC33" i="34" a="1"/>
  <c r="F127" i="34" a="1"/>
  <c r="BK101" i="34" a="1"/>
  <c r="AB118" i="34" a="1"/>
  <c r="BL132" i="34" a="1"/>
  <c r="R87" i="34" a="1"/>
  <c r="AI45" i="34" a="1"/>
  <c r="BB63" i="34" a="1"/>
  <c r="BE31" i="34" a="1"/>
  <c r="AR57" i="34" a="1"/>
  <c r="BK39" i="34" a="1"/>
  <c r="AN95" i="34" a="1"/>
  <c r="AD93" i="34" a="1"/>
  <c r="BD67" i="34" a="1"/>
  <c r="AT98" i="34" a="1"/>
  <c r="AG114" i="34" a="1"/>
  <c r="AG138" i="34" a="1"/>
  <c r="BB53" i="34" a="1"/>
  <c r="AR72" i="34" a="1"/>
  <c r="AE140" i="34" a="1"/>
  <c r="AG47" i="34" a="1"/>
  <c r="Z34" i="34" a="1"/>
  <c r="AO89" i="34" a="1"/>
  <c r="BF135" i="34" a="1"/>
  <c r="AF86" i="34" a="1"/>
  <c r="BN50" i="34" a="1"/>
  <c r="AI118" i="34" a="1"/>
  <c r="AT60" i="34" a="1"/>
  <c r="AA31" i="34" a="1"/>
  <c r="BM64" i="34" a="1"/>
  <c r="L72" i="34" a="1"/>
  <c r="E120" i="34" a="1"/>
  <c r="AX112" i="34" a="1"/>
  <c r="BH98" i="34" a="1"/>
  <c r="S60" i="34" a="1"/>
  <c r="T53" i="34" a="1"/>
  <c r="BB54" i="34" a="1"/>
  <c r="AG137" i="34" a="1"/>
  <c r="BN44" i="34" a="1"/>
  <c r="AL59" i="34" a="1"/>
  <c r="AJ60" i="34" a="1"/>
  <c r="AI132" i="34" a="1"/>
  <c r="BG115" i="34" a="1"/>
  <c r="AE83" i="34" a="1"/>
  <c r="N86" i="34" a="1"/>
  <c r="AZ66" i="34" a="1"/>
  <c r="V103" i="34" a="1"/>
  <c r="O41" i="34" a="1"/>
  <c r="AC77" i="34" a="1"/>
  <c r="J46" i="34" a="1"/>
  <c r="BK105" i="34" a="1"/>
  <c r="AH144" i="34" a="1"/>
  <c r="AX56" i="34" a="1"/>
  <c r="BB84" i="34" a="1"/>
  <c r="R71" i="34" a="1"/>
  <c r="O27" i="34" a="1"/>
  <c r="BC33" i="34" a="1"/>
  <c r="AU62" i="34" a="1"/>
  <c r="AT34" i="34" a="1"/>
  <c r="BL115" i="34" a="1"/>
  <c r="BN56" i="34" a="1"/>
  <c r="BN91" i="34" a="1"/>
  <c r="BJ95" i="34" a="1"/>
  <c r="M124" i="34" a="1"/>
  <c r="AX129" i="34" a="1"/>
  <c r="BN75" i="34" a="1"/>
  <c r="R72" i="34" a="1"/>
  <c r="AP69" i="34" a="1"/>
  <c r="AR58" i="34" a="1"/>
  <c r="P55" i="34" a="1"/>
  <c r="D143" i="34" a="1"/>
  <c r="BI92" i="34" a="1"/>
  <c r="BI43" i="34" a="1"/>
  <c r="BE86" i="34" a="1"/>
  <c r="AA52" i="34" a="1"/>
  <c r="Y50" i="34" a="1"/>
  <c r="BH32" i="34" a="1"/>
  <c r="BG139" i="34" a="1"/>
  <c r="G132" i="34" a="1"/>
  <c r="J130" i="34" a="1"/>
  <c r="AC128" i="34" a="1"/>
  <c r="BF113" i="34" a="1"/>
  <c r="AH69" i="34" a="1"/>
  <c r="P86" i="34" a="1"/>
  <c r="W74" i="34" a="1"/>
  <c r="AD64" i="34" a="1"/>
  <c r="L127" i="34" a="1"/>
  <c r="AW65" i="34" a="1"/>
  <c r="BC133" i="34" a="1"/>
  <c r="AZ141" i="34" a="1"/>
  <c r="BM63" i="34" a="1"/>
  <c r="AK141" i="34" a="1"/>
  <c r="AW58" i="34" a="1"/>
  <c r="M105" i="34" a="1"/>
  <c r="AT23" i="34" a="1"/>
  <c r="BC116" i="34" a="1"/>
  <c r="AI46" i="34" a="1"/>
  <c r="BE39" i="34" a="1"/>
  <c r="AL66" i="34" a="1"/>
  <c r="BD54" i="34" a="1"/>
  <c r="M74" i="34" a="1"/>
  <c r="V113" i="34" a="1"/>
  <c r="AZ100" i="34" a="1"/>
  <c r="G26" i="34" a="1"/>
  <c r="AH89" i="34" a="1"/>
  <c r="BH123" i="34" a="1"/>
  <c r="BA137" i="34" a="1"/>
  <c r="AF75" i="34" a="1"/>
  <c r="AA30" i="34" a="1"/>
  <c r="R81" i="34" a="1"/>
  <c r="AD23" i="34" a="1"/>
  <c r="K111" i="34" a="1"/>
  <c r="AY116" i="34" a="1"/>
  <c r="D26" i="34" a="1"/>
  <c r="W98" i="34" a="1"/>
  <c r="BL78" i="34" a="1"/>
  <c r="AV39" i="34" a="1"/>
  <c r="W68" i="34" a="1"/>
  <c r="Q144" i="34" a="1"/>
  <c r="G143" i="34" a="1"/>
  <c r="BN142" i="34" a="1"/>
  <c r="BA130" i="34" a="1"/>
  <c r="AL90" i="34" a="1"/>
  <c r="W130" i="34" a="1"/>
  <c r="AI24" i="34" a="1"/>
  <c r="AU84" i="34" a="1"/>
  <c r="AJ36" i="34" a="1"/>
  <c r="AW80" i="34" a="1"/>
  <c r="AX44" i="34" a="1"/>
  <c r="BH79" i="34" a="1"/>
  <c r="O87" i="34" a="1"/>
  <c r="M62" i="34" a="1"/>
  <c r="AX48" i="34" a="1"/>
  <c r="AW69" i="34" a="1"/>
  <c r="BB86" i="34" a="1"/>
  <c r="AP41" i="34" a="1"/>
  <c r="Z45" i="34" a="1"/>
  <c r="P63" i="34" a="1"/>
  <c r="AS105" i="34" a="1"/>
  <c r="BC25" i="34" a="1"/>
  <c r="AZ57" i="34" a="1"/>
  <c r="AN85" i="34" a="1"/>
  <c r="S27" i="34" a="1"/>
  <c r="L26" i="34" a="1"/>
  <c r="Z108" i="34" a="1"/>
  <c r="AD28" i="34" a="1"/>
  <c r="AY88" i="34" a="1"/>
  <c r="AJ75" i="34" a="1"/>
  <c r="BG66" i="34" a="1"/>
  <c r="AN70" i="34" a="1"/>
  <c r="AG59" i="34" a="1"/>
  <c r="BK76" i="34" a="1"/>
  <c r="BN121" i="34" a="1"/>
  <c r="BH71" i="34" a="1"/>
  <c r="Y39" i="34" a="1"/>
  <c r="AQ27" i="34" a="1"/>
  <c r="AZ104" i="34" a="1"/>
  <c r="Q114" i="34" a="1"/>
  <c r="AL35" i="34" a="1"/>
  <c r="BK34" i="34" a="1"/>
  <c r="AO38" i="34" a="1"/>
  <c r="BA115" i="34" a="1"/>
  <c r="AC51" i="34" a="1"/>
  <c r="AA25" i="34" a="1"/>
  <c r="BN31" i="34" a="1"/>
  <c r="AX33" i="34" a="1"/>
  <c r="Z115" i="34" a="1"/>
  <c r="BE61" i="34" a="1"/>
  <c r="AV37" i="34" a="1"/>
  <c r="BG85" i="34" a="1"/>
  <c r="AT70" i="34" a="1"/>
  <c r="P87" i="34" a="1"/>
  <c r="BL111" i="34" a="1"/>
  <c r="H139" i="34" a="1"/>
  <c r="V25" i="34" a="1"/>
  <c r="AJ113" i="34" a="1"/>
  <c r="AC66" i="34" a="1"/>
  <c r="BA87" i="34" a="1"/>
  <c r="BE132" i="34" a="1"/>
  <c r="AS118" i="34" a="1"/>
  <c r="AF130" i="34" a="1"/>
  <c r="E41" i="34" a="1"/>
  <c r="AP31" i="34" a="1"/>
  <c r="BA63" i="34" a="1"/>
  <c r="Q46" i="34" a="1"/>
  <c r="AA92" i="34" a="1"/>
  <c r="J138" i="34" a="1"/>
  <c r="BK37" i="34" a="1"/>
  <c r="W96" i="34" a="1"/>
  <c r="BH101" i="34" a="1"/>
  <c r="AE125" i="34" a="1"/>
  <c r="N141" i="34" a="1"/>
  <c r="O58" i="34" a="1"/>
  <c r="Q135" i="34" a="1"/>
  <c r="Z129" i="34" a="1"/>
  <c r="P141" i="34" a="1"/>
  <c r="AJ68" i="34" a="1"/>
  <c r="BL93" i="34" a="1"/>
  <c r="AF51" i="34" a="1"/>
  <c r="AV49" i="34" a="1"/>
  <c r="O95" i="34" a="1"/>
  <c r="W90" i="34" a="1"/>
  <c r="AZ31" i="34" a="1"/>
  <c r="X70" i="34" a="1"/>
  <c r="G25" i="34" a="1"/>
  <c r="AB137" i="34" a="1"/>
  <c r="AC102" i="34" a="1"/>
  <c r="Z142" i="34" a="1"/>
  <c r="BL73" i="34" a="1"/>
  <c r="BB65" i="34" a="1"/>
  <c r="AR84" i="34" a="1"/>
  <c r="T129" i="34" a="1"/>
  <c r="AC106" i="34" a="1"/>
  <c r="BA69" i="34" a="1"/>
  <c r="AL135" i="34" a="1"/>
  <c r="BA94" i="34" a="1"/>
  <c r="AZ49" i="34" a="1"/>
  <c r="AG71" i="34" a="1"/>
  <c r="J89" i="34" a="1"/>
  <c r="AP140" i="34" a="1"/>
  <c r="BG50" i="34" a="1"/>
  <c r="O131" i="34" a="1"/>
  <c r="AT88" i="34" a="1"/>
  <c r="M142" i="34" a="1"/>
  <c r="BK94" i="34" a="1"/>
  <c r="AE120" i="34" a="1"/>
  <c r="AK127" i="34" a="1"/>
  <c r="T124" i="34" a="1"/>
  <c r="M134" i="34" a="1"/>
  <c r="BK31" i="34" a="1"/>
  <c r="BC40" i="34" a="1"/>
  <c r="AZ140" i="34" a="1"/>
  <c r="AF44" i="34" a="1"/>
  <c r="AH96" i="34" a="1"/>
  <c r="O89" i="34" a="1"/>
  <c r="Q79" i="34" a="1"/>
  <c r="D124" i="34" a="1"/>
  <c r="BN34" i="34" a="1"/>
  <c r="AM48" i="34" a="1"/>
  <c r="U31" i="34" a="1"/>
  <c r="AJ90" i="34" a="1"/>
  <c r="Z31" i="34" a="1"/>
  <c r="O103" i="34" a="1"/>
  <c r="P100" i="34" a="1"/>
  <c r="BL26" i="34" a="1"/>
  <c r="BI68" i="34" a="1"/>
  <c r="BL117" i="34" a="1"/>
  <c r="Z82" i="34" a="1"/>
  <c r="F121" i="34" a="1"/>
  <c r="W76" i="34" a="1"/>
  <c r="X24" i="34" a="1"/>
  <c r="BE79" i="34" a="1"/>
  <c r="M133" i="34" a="1"/>
  <c r="Q68" i="34" a="1"/>
  <c r="Y32" i="34" a="1"/>
  <c r="BK57" i="34" a="1"/>
  <c r="BA27" i="34" a="1"/>
  <c r="AO40" i="34" a="1"/>
  <c r="AL128" i="34" a="1"/>
  <c r="N120" i="34" a="1"/>
  <c r="AQ142" i="34" a="1"/>
  <c r="AN62" i="34" a="1"/>
  <c r="Z131" i="34" a="1"/>
  <c r="R89" i="34" a="1"/>
  <c r="R62" i="34" a="1"/>
  <c r="BE77" i="34" a="1"/>
  <c r="AX61" i="34" a="1"/>
  <c r="AB119" i="34" a="1"/>
  <c r="S92" i="34" a="1"/>
  <c r="R93" i="34" a="1"/>
  <c r="AO129" i="34" a="1"/>
  <c r="P56" i="34" a="1"/>
  <c r="BL100" i="34" a="1"/>
  <c r="BA57" i="34" a="1"/>
  <c r="AZ51" i="34" a="1"/>
  <c r="BJ34" i="34" a="1"/>
  <c r="S42" i="34" a="1"/>
  <c r="AW23" i="34" a="1"/>
  <c r="F115" i="34" a="1"/>
  <c r="E131" i="34" a="1"/>
  <c r="AW27" i="34" a="1"/>
  <c r="R96" i="34" a="1"/>
  <c r="Q80" i="34" a="1"/>
  <c r="AM92" i="34" a="1"/>
  <c r="AY78" i="34" a="1"/>
  <c r="AD113" i="34" a="1"/>
  <c r="AJ57" i="34" a="1"/>
  <c r="AL42" i="34" a="1"/>
  <c r="AX29" i="34" a="1"/>
  <c r="BG34" i="34" a="1"/>
  <c r="AO125" i="34" a="1"/>
  <c r="AL114" i="34" a="1"/>
  <c r="R113" i="34" a="1"/>
  <c r="AI57" i="34" a="1"/>
  <c r="U60" i="34" a="1"/>
  <c r="BB38" i="34" a="1"/>
  <c r="S37" i="34" a="1"/>
  <c r="AW95" i="34" a="1"/>
  <c r="T122" i="34" a="1"/>
  <c r="Q138" i="34" a="1"/>
  <c r="AV143" i="34" a="1"/>
  <c r="BC51" i="34" a="1"/>
  <c r="BL79" i="34" a="1"/>
  <c r="Q106" i="34" a="1"/>
  <c r="AH128" i="34" a="1"/>
  <c r="AX115" i="34" a="1"/>
  <c r="R98" i="34" a="1"/>
  <c r="P75" i="34" a="1"/>
  <c r="AG32" i="34" a="1"/>
  <c r="BM138" i="34" a="1"/>
  <c r="L32" i="34" a="1"/>
  <c r="AP60" i="34" a="1"/>
  <c r="AQ70" i="34" a="1"/>
  <c r="V115" i="34" a="1"/>
  <c r="J107" i="34" a="1"/>
  <c r="BM42" i="34" a="1"/>
  <c r="N79" i="34" a="1"/>
  <c r="Y88" i="34" a="1"/>
  <c r="AM127" i="34" a="1"/>
  <c r="K60" i="34" a="1"/>
  <c r="M91" i="34" a="1"/>
  <c r="BE57" i="34" a="1"/>
  <c r="AZ71" i="34" a="1"/>
  <c r="AT87" i="34" a="1"/>
  <c r="BC72" i="34" a="1"/>
  <c r="R23" i="34" a="1"/>
  <c r="AZ25" i="34" a="1"/>
  <c r="Q69" i="34" a="1"/>
  <c r="J91" i="34" a="1"/>
  <c r="R119" i="34" a="1"/>
  <c r="AY47" i="34" a="1"/>
  <c r="BC128" i="34" a="1"/>
  <c r="AP50" i="34" a="1"/>
  <c r="AK104" i="34" a="1"/>
  <c r="P47" i="34" a="1"/>
  <c r="N112" i="34" a="1"/>
  <c r="X135" i="34" a="1"/>
  <c r="AY130" i="34" a="1"/>
  <c r="BK23" i="34" a="1"/>
  <c r="BB122" i="34" a="1"/>
  <c r="U100" i="34" a="1"/>
  <c r="AQ103" i="34" a="1"/>
  <c r="X58" i="34" a="1"/>
  <c r="BB52" i="34" a="1"/>
  <c r="AQ58" i="34" a="1"/>
  <c r="W115" i="34" a="1"/>
  <c r="BA73" i="34" a="1"/>
  <c r="S86" i="34" a="1"/>
  <c r="BL51" i="34" a="1"/>
  <c r="AS120" i="34" a="1"/>
  <c r="N128" i="34" a="1"/>
  <c r="W45" i="34" a="1"/>
  <c r="AO71" i="34" a="1"/>
  <c r="AN74" i="34" a="1"/>
  <c r="BB131" i="34" a="1"/>
  <c r="AC31" i="34" a="1"/>
  <c r="AG61" i="34" a="1"/>
  <c r="R117" i="34" a="1"/>
  <c r="AF115" i="34" a="1"/>
  <c r="BN76" i="34" a="1"/>
  <c r="BE99" i="34" a="1"/>
  <c r="AV135" i="34" a="1"/>
  <c r="BG134" i="34" a="1"/>
  <c r="AO91" i="34" a="1"/>
  <c r="BJ29" i="34" a="1"/>
  <c r="AP90" i="34" a="1"/>
  <c r="BF34" i="34" a="1"/>
  <c r="X144" i="34" a="1"/>
  <c r="Y25" i="34" a="1"/>
  <c r="G124" i="34" a="1"/>
  <c r="AA105" i="34" a="1"/>
  <c r="E124" i="34" a="1"/>
  <c r="AA65" i="34" a="1"/>
  <c r="BN55" i="34" a="1"/>
  <c r="K97" i="34" a="1"/>
  <c r="BM126" i="34" a="1"/>
  <c r="AG51" i="34" a="1"/>
  <c r="AS122" i="34" a="1"/>
  <c r="J132" i="34" a="1"/>
  <c r="BN114" i="34" a="1"/>
  <c r="J36" i="34" a="1"/>
  <c r="AS42" i="34" a="1"/>
  <c r="BF25" i="34" a="1"/>
  <c r="BC38" i="34" a="1"/>
  <c r="AG53" i="34" a="1"/>
  <c r="BD132" i="34" a="1"/>
  <c r="AT114" i="34" a="1"/>
  <c r="BN94" i="34" a="1"/>
  <c r="BK68" i="34" a="1"/>
  <c r="AN57" i="34" a="1"/>
  <c r="AK96" i="34" a="1"/>
  <c r="Z87" i="34" a="1"/>
  <c r="W123" i="34" a="1"/>
  <c r="AX122" i="34" a="1"/>
  <c r="AY70" i="34" a="1"/>
  <c r="BA120" i="34" a="1"/>
  <c r="BN67" i="34" a="1"/>
  <c r="W84" i="34" a="1"/>
  <c r="AS65" i="34" a="1"/>
  <c r="AD98" i="34" a="1"/>
  <c r="AJ46" i="34" a="1"/>
  <c r="Q32" i="34" a="1"/>
  <c r="G135" i="34" a="1"/>
  <c r="L84" i="34" a="1"/>
  <c r="BE120" i="34" a="1"/>
  <c r="AF52" i="34" a="1"/>
  <c r="R59" i="34" a="1"/>
  <c r="BL81" i="34" a="1"/>
  <c r="S108" i="34" a="1"/>
  <c r="AN72" i="34" a="1"/>
  <c r="AS95" i="34" a="1"/>
  <c r="AB43" i="34" a="1"/>
  <c r="AD121" i="34" a="1"/>
  <c r="AE67" i="34" a="1"/>
  <c r="AY85" i="34" a="1"/>
  <c r="AM115" i="34" a="1"/>
  <c r="AW88" i="34" a="1"/>
  <c r="F42" i="34" a="1"/>
  <c r="AL120" i="34" a="1"/>
  <c r="Y57" i="34" a="1"/>
  <c r="AQ105" i="34" a="1"/>
  <c r="R110" i="34" a="1"/>
  <c r="M82" i="34" a="1"/>
  <c r="BA117" i="34" a="1"/>
  <c r="T29" i="34" a="1"/>
  <c r="N69" i="34" a="1"/>
  <c r="AT54" i="34" a="1"/>
  <c r="AI103" i="34" a="1"/>
  <c r="J85" i="34" a="1"/>
  <c r="K34" i="34" a="1"/>
  <c r="AZ113" i="34" a="1"/>
  <c r="J123" i="34" a="1"/>
  <c r="AF90" i="34" a="1"/>
  <c r="AZ87" i="34" a="1"/>
  <c r="AF80" i="34" a="1"/>
  <c r="AE103" i="34" a="1"/>
  <c r="Z140" i="34" a="1"/>
  <c r="Y74" i="34" a="1"/>
  <c r="X69" i="34" a="1"/>
  <c r="P50" i="34" a="1"/>
  <c r="AJ122" i="34" a="1"/>
  <c r="AD76" i="34" a="1"/>
  <c r="AJ139" i="34" a="1"/>
  <c r="AP42" i="34" a="1"/>
  <c r="J59" i="34" a="1"/>
  <c r="K120" i="34" a="1"/>
  <c r="BC96" i="34" a="1"/>
  <c r="AJ70" i="34" a="1"/>
  <c r="AQ55" i="34" a="1"/>
  <c r="AX52" i="34" a="1"/>
  <c r="BH65" i="34" a="1"/>
  <c r="O94" i="34" a="1"/>
  <c r="Y37" i="34" a="1"/>
  <c r="R28" i="34" a="1"/>
  <c r="O134" i="34" a="1"/>
  <c r="AD39" i="34" a="1"/>
  <c r="AR38" i="34" a="1"/>
  <c r="X119" i="34" a="1"/>
  <c r="E137" i="34" a="1"/>
  <c r="S103" i="34" a="1"/>
  <c r="BB27" i="34" a="1"/>
  <c r="AC115" i="34" a="1"/>
  <c r="AZ75" i="34" a="1"/>
  <c r="AT61" i="34" a="1"/>
  <c r="R104" i="34" a="1"/>
  <c r="AZ41" i="34" a="1"/>
  <c r="L123" i="34" a="1"/>
  <c r="AO64" i="34" a="1"/>
  <c r="Z61" i="34" a="1"/>
  <c r="O125" i="34" a="1"/>
  <c r="AM76" i="34" a="1"/>
  <c r="G43" i="34" a="1"/>
  <c r="U126" i="34" a="1"/>
  <c r="R97" i="34" a="1"/>
  <c r="AO127" i="34" a="1"/>
  <c r="S106" i="34" a="1"/>
  <c r="AN126" i="34" a="1"/>
  <c r="AC43" i="34" a="1"/>
  <c r="BL61" i="34" a="1"/>
  <c r="Y83" i="34" a="1"/>
  <c r="BM40" i="34" a="1"/>
  <c r="J63" i="34" a="1"/>
  <c r="BG92" i="34" a="1"/>
  <c r="AM53" i="34" a="1"/>
  <c r="O86" i="34" a="1"/>
  <c r="AM70" i="34" a="1"/>
  <c r="P66" i="34" a="1"/>
  <c r="BJ84" i="34" a="1"/>
  <c r="AX97" i="34" a="1"/>
  <c r="BE124" i="34" a="1"/>
  <c r="U129" i="34" a="1"/>
  <c r="AT50" i="34" a="1"/>
  <c r="R66" i="34" a="1"/>
  <c r="BD25" i="34" a="1"/>
  <c r="AP111" i="34" a="1"/>
  <c r="BD38" i="34" a="1"/>
  <c r="R61" i="34" a="1"/>
  <c r="Q70" i="34" a="1"/>
  <c r="AD100" i="34" a="1"/>
  <c r="AC119" i="34" a="1"/>
  <c r="AW35" i="34" a="1"/>
  <c r="Z103" i="34" a="1"/>
  <c r="K112" i="34" a="1"/>
  <c r="K87" i="34" a="1"/>
  <c r="AM124" i="34" a="1"/>
  <c r="BL75" i="34" a="1"/>
  <c r="BC88" i="34" a="1"/>
  <c r="S141" i="34" a="1"/>
  <c r="AN103" i="34" a="1"/>
  <c r="R35" i="34" a="1"/>
  <c r="AI54" i="34" a="1"/>
  <c r="AO116" i="34" a="1"/>
  <c r="E126" i="34" a="1"/>
  <c r="AA64" i="34" a="1"/>
  <c r="Z143" i="34" a="1"/>
  <c r="M57" i="34" a="1"/>
  <c r="Z139" i="34" a="1"/>
  <c r="BJ52" i="34" a="1"/>
  <c r="Y87" i="34" a="1"/>
  <c r="BL99" i="34" a="1"/>
  <c r="K144" i="34" a="1"/>
  <c r="AF113" i="34" a="1"/>
  <c r="N61" i="34" a="1"/>
  <c r="K88" i="34" a="1"/>
  <c r="Y123" i="34" a="1"/>
  <c r="L42" i="34" a="1"/>
  <c r="W107" i="34" a="1"/>
  <c r="AT30" i="34" a="1"/>
  <c r="J27" i="34" a="1"/>
  <c r="J116" i="34" a="1"/>
  <c r="H142" i="34" a="1"/>
  <c r="AF49" i="34" a="1"/>
  <c r="AI32" i="34" a="1"/>
  <c r="F23" i="34" a="1"/>
  <c r="AX92" i="34" a="1"/>
  <c r="AA133" i="34" a="1"/>
  <c r="AB54" i="34" a="1"/>
  <c r="BJ54" i="34" a="1"/>
  <c r="AR117" i="34" a="1"/>
  <c r="R139" i="34" a="1"/>
  <c r="BK26" i="34" a="1"/>
  <c r="BJ24" i="34" a="1"/>
  <c r="AA53" i="34" a="1"/>
  <c r="BB89" i="34" a="1"/>
  <c r="U103" i="34" a="1"/>
  <c r="AT137" i="34" a="1"/>
  <c r="N47" i="34" a="1"/>
  <c r="AB45" i="34" a="1"/>
  <c r="AD75" i="34" a="1"/>
  <c r="Q140" i="34" a="1"/>
  <c r="BF50" i="34" a="1"/>
  <c r="J93" i="34" a="1"/>
  <c r="Y94" i="34" a="1"/>
  <c r="BB96" i="34" a="1"/>
  <c r="BD118" i="34" a="1"/>
  <c r="BJ116" i="34" a="1"/>
  <c r="BJ100" i="34" a="1"/>
  <c r="AR47" i="34" a="1"/>
  <c r="AM123" i="34" a="1"/>
  <c r="AB59" i="34" a="1"/>
  <c r="W58" i="34" a="1"/>
  <c r="Y110" i="34" a="1"/>
  <c r="AO67" i="34" a="1"/>
  <c r="Z52" i="34" a="1"/>
  <c r="AL141" i="34" a="1"/>
  <c r="AJ63" i="34" a="1"/>
  <c r="AB132" i="34" a="1"/>
  <c r="W61" i="34" a="1"/>
  <c r="BE66" i="34" a="1"/>
  <c r="BE78" i="34" a="1"/>
  <c r="AZ134" i="34" a="1"/>
  <c r="AB77" i="34" a="1"/>
  <c r="BM118" i="34" a="1"/>
  <c r="AK65" i="34" a="1"/>
  <c r="BF88" i="34" a="1"/>
  <c r="AZ129" i="34" a="1"/>
  <c r="AW82" i="34" a="1"/>
  <c r="AD106" i="34" a="1"/>
  <c r="AK23" i="34" a="1"/>
  <c r="BI115" i="34" a="1"/>
  <c r="U64" i="34" a="1"/>
  <c r="BD128" i="34" a="1"/>
  <c r="BD28" i="34" a="1"/>
  <c r="AX36" i="34" a="1"/>
  <c r="L50" i="34" a="1"/>
  <c r="AW85" i="34" a="1"/>
  <c r="AW47" i="34" a="1"/>
  <c r="AH32" i="34" a="1"/>
  <c r="P145" i="34" a="1"/>
  <c r="V138" i="34" a="1"/>
  <c r="U79" i="34" a="1"/>
  <c r="K91" i="34" a="1"/>
  <c r="AW115" i="34" a="1"/>
  <c r="AM100" i="34" a="1"/>
  <c r="BC34" i="34" a="1"/>
  <c r="BB133" i="34" a="1"/>
  <c r="BH68" i="34" a="1"/>
  <c r="G137" i="34" a="1"/>
  <c r="AR40" i="34" a="1"/>
  <c r="AE92" i="34" a="1"/>
  <c r="AB81" i="34" a="1"/>
  <c r="AF83" i="34" a="1"/>
  <c r="H125" i="34" a="1"/>
  <c r="AK76" i="34" a="1"/>
  <c r="BB144" i="34" a="1"/>
  <c r="AT36" i="34" a="1"/>
  <c r="V87" i="34" a="1"/>
  <c r="W95" i="34" a="1"/>
  <c r="AC81" i="34" a="1"/>
  <c r="S46" i="34" a="1"/>
  <c r="O81" i="34" a="1"/>
  <c r="AC67" i="34" a="1"/>
  <c r="AD68" i="34" a="1"/>
  <c r="BH138" i="34" a="1"/>
  <c r="AV118" i="34" a="1"/>
  <c r="N81" i="34" a="1"/>
  <c r="S139" i="34" a="1"/>
  <c r="E116" i="34" a="1"/>
  <c r="AA47" i="34" a="1"/>
  <c r="L98" i="34" a="1"/>
  <c r="J98" i="34" a="1"/>
  <c r="BN45" i="34" a="1"/>
  <c r="AW26" i="34" a="1"/>
  <c r="AI114" i="34" a="1"/>
  <c r="AA85" i="34" a="1"/>
  <c r="Y144" i="34" a="1"/>
  <c r="S41" i="34" a="1"/>
  <c r="BD80" i="34" a="1"/>
  <c r="AZ52" i="34" a="1"/>
  <c r="U47" i="34" a="1"/>
  <c r="N96" i="34" a="1"/>
  <c r="BM58" i="34" a="1"/>
  <c r="AT58" i="34" a="1"/>
  <c r="BL69" i="34" a="1"/>
  <c r="M137" i="34" a="1"/>
  <c r="J24" i="34" a="1"/>
  <c r="AR130" i="34" a="1"/>
  <c r="T61" i="34" a="1"/>
  <c r="T97" i="34" a="1"/>
  <c r="BE53" i="34" a="1"/>
  <c r="BE23" i="34" a="1"/>
  <c r="BF94" i="34" a="1"/>
  <c r="W206" i="34"/>
  <c r="AD109" i="34" a="1"/>
  <c r="W205" i="34"/>
  <c r="AE108" i="34" a="1"/>
  <c r="BF94" i="34" l="1"/>
  <c r="BE23" i="34"/>
  <c r="BE53" i="34"/>
  <c r="T97" i="34"/>
  <c r="T61" i="34"/>
  <c r="AR130" i="34"/>
  <c r="J24" i="34"/>
  <c r="M137" i="34"/>
  <c r="BL69" i="34"/>
  <c r="AT58" i="34"/>
  <c r="BM58" i="34"/>
  <c r="N96" i="34"/>
  <c r="U47" i="34"/>
  <c r="AZ52" i="34"/>
  <c r="BD80" i="34"/>
  <c r="S41" i="34"/>
  <c r="Y144" i="34"/>
  <c r="AA85" i="34"/>
  <c r="AI114" i="34"/>
  <c r="AW26" i="34"/>
  <c r="BN45" i="34"/>
  <c r="J98" i="34"/>
  <c r="L98" i="34"/>
  <c r="AA47" i="34"/>
  <c r="E116" i="34"/>
  <c r="S139" i="34"/>
  <c r="N81" i="34"/>
  <c r="AV118" i="34"/>
  <c r="BH138" i="34"/>
  <c r="AD68" i="34"/>
  <c r="AC67" i="34"/>
  <c r="O81" i="34"/>
  <c r="S46" i="34"/>
  <c r="AC81" i="34"/>
  <c r="W95" i="34"/>
  <c r="V87" i="34"/>
  <c r="AT36" i="34"/>
  <c r="BB144" i="34"/>
  <c r="AK76" i="34"/>
  <c r="H125" i="34"/>
  <c r="AF83" i="34"/>
  <c r="AB81" i="34"/>
  <c r="AE92" i="34"/>
  <c r="AR40" i="34"/>
  <c r="G137" i="34"/>
  <c r="BH68" i="34"/>
  <c r="BB133" i="34"/>
  <c r="BC34" i="34"/>
  <c r="AM100" i="34"/>
  <c r="AW115" i="34"/>
  <c r="K91" i="34"/>
  <c r="U79" i="34"/>
  <c r="V138" i="34"/>
  <c r="P145" i="34"/>
  <c r="AH32" i="34"/>
  <c r="AW47" i="34"/>
  <c r="AW85" i="34"/>
  <c r="L50" i="34"/>
  <c r="AX36" i="34"/>
  <c r="BD28" i="34"/>
  <c r="BD128" i="34"/>
  <c r="U64" i="34"/>
  <c r="BI115" i="34"/>
  <c r="AK23" i="34"/>
  <c r="AD106" i="34"/>
  <c r="AW82" i="34"/>
  <c r="AZ129" i="34"/>
  <c r="BF88" i="34"/>
  <c r="AK65" i="34"/>
  <c r="BM118" i="34"/>
  <c r="AB77" i="34"/>
  <c r="AZ134" i="34"/>
  <c r="BE78" i="34"/>
  <c r="BE66" i="34"/>
  <c r="W61" i="34"/>
  <c r="AB132" i="34"/>
  <c r="AJ63" i="34"/>
  <c r="AL141" i="34"/>
  <c r="Z52" i="34"/>
  <c r="AO67" i="34"/>
  <c r="Y110" i="34"/>
  <c r="W58" i="34"/>
  <c r="AB59" i="34"/>
  <c r="AM123" i="34"/>
  <c r="AR47" i="34"/>
  <c r="BJ100" i="34"/>
  <c r="BJ116" i="34"/>
  <c r="BD118" i="34"/>
  <c r="BB96" i="34"/>
  <c r="Y94" i="34"/>
  <c r="J93" i="34"/>
  <c r="BF50" i="34"/>
  <c r="Q140" i="34"/>
  <c r="AD75" i="34"/>
  <c r="AB45" i="34"/>
  <c r="N47" i="34"/>
  <c r="AT137" i="34"/>
  <c r="U103" i="34"/>
  <c r="BB89" i="34"/>
  <c r="AA53" i="34"/>
  <c r="BJ24" i="34"/>
  <c r="BK26" i="34"/>
  <c r="R139" i="34"/>
  <c r="AR117" i="34"/>
  <c r="BJ54" i="34"/>
  <c r="AB54" i="34"/>
  <c r="AA133" i="34"/>
  <c r="AX92" i="34"/>
  <c r="F23" i="34"/>
  <c r="AI32" i="34"/>
  <c r="AF49" i="34"/>
  <c r="H142" i="34"/>
  <c r="J116" i="34"/>
  <c r="J27" i="34"/>
  <c r="AT30" i="34"/>
  <c r="W107" i="34"/>
  <c r="L42" i="34"/>
  <c r="Y123" i="34"/>
  <c r="K88" i="34"/>
  <c r="N61" i="34"/>
  <c r="AF113" i="34"/>
  <c r="K144" i="34"/>
  <c r="BL99" i="34"/>
  <c r="Y87" i="34"/>
  <c r="BJ52" i="34"/>
  <c r="Z139" i="34"/>
  <c r="M57" i="34"/>
  <c r="Z143" i="34"/>
  <c r="AA64" i="34"/>
  <c r="E126" i="34"/>
  <c r="AO116" i="34"/>
  <c r="AI54" i="34"/>
  <c r="R35" i="34"/>
  <c r="AN103" i="34"/>
  <c r="S141" i="34"/>
  <c r="BC88" i="34"/>
  <c r="BL75" i="34"/>
  <c r="AM124" i="34"/>
  <c r="K87" i="34"/>
  <c r="K112" i="34"/>
  <c r="Z103" i="34"/>
  <c r="AW35" i="34"/>
  <c r="AC119" i="34"/>
  <c r="AD100" i="34"/>
  <c r="Q70" i="34"/>
  <c r="R61" i="34"/>
  <c r="BD38" i="34"/>
  <c r="AP111" i="34"/>
  <c r="BD25" i="34"/>
  <c r="R66" i="34"/>
  <c r="AT50" i="34"/>
  <c r="U129" i="34"/>
  <c r="BE124" i="34"/>
  <c r="AX97" i="34"/>
  <c r="BJ84" i="34"/>
  <c r="P66" i="34"/>
  <c r="AM70" i="34"/>
  <c r="O86" i="34"/>
  <c r="AM53" i="34"/>
  <c r="BG92" i="34"/>
  <c r="J63" i="34"/>
  <c r="BM40" i="34"/>
  <c r="Y83" i="34"/>
  <c r="BL61" i="34"/>
  <c r="AC43" i="34"/>
  <c r="AN126" i="34"/>
  <c r="S106" i="34"/>
  <c r="AO127" i="34"/>
  <c r="R97" i="34"/>
  <c r="U126" i="34"/>
  <c r="G43" i="34"/>
  <c r="AM76" i="34"/>
  <c r="O125" i="34"/>
  <c r="Z61" i="34"/>
  <c r="AO64" i="34"/>
  <c r="L123" i="34"/>
  <c r="AZ41" i="34"/>
  <c r="R104" i="34"/>
  <c r="AT61" i="34"/>
  <c r="AZ75" i="34"/>
  <c r="AC115" i="34"/>
  <c r="BB27" i="34"/>
  <c r="S103" i="34"/>
  <c r="E137" i="34"/>
  <c r="X119" i="34"/>
  <c r="AR38" i="34"/>
  <c r="AD39" i="34"/>
  <c r="O134" i="34"/>
  <c r="R28" i="34"/>
  <c r="Y37" i="34"/>
  <c r="O94" i="34"/>
  <c r="BH65" i="34"/>
  <c r="AX52" i="34"/>
  <c r="AQ55" i="34"/>
  <c r="AJ70" i="34"/>
  <c r="BC96" i="34"/>
  <c r="K120" i="34"/>
  <c r="J59" i="34"/>
  <c r="AP42" i="34"/>
  <c r="AJ139" i="34"/>
  <c r="AD76" i="34"/>
  <c r="AJ122" i="34"/>
  <c r="P50" i="34"/>
  <c r="X69" i="34"/>
  <c r="Y74" i="34"/>
  <c r="Z140" i="34"/>
  <c r="AE103" i="34"/>
  <c r="AF80" i="34"/>
  <c r="AZ87" i="34"/>
  <c r="AF90" i="34"/>
  <c r="J123" i="34"/>
  <c r="AZ113" i="34"/>
  <c r="K34" i="34"/>
  <c r="J85" i="34"/>
  <c r="AI103" i="34"/>
  <c r="AT54" i="34"/>
  <c r="N69" i="34"/>
  <c r="T29" i="34"/>
  <c r="BA117" i="34"/>
  <c r="M82" i="34"/>
  <c r="R110" i="34"/>
  <c r="AQ105" i="34"/>
  <c r="Y57" i="34"/>
  <c r="AL120" i="34"/>
  <c r="F42" i="34"/>
  <c r="AW88" i="34"/>
  <c r="AM115" i="34"/>
  <c r="AY85" i="34"/>
  <c r="AE67" i="34"/>
  <c r="AD121" i="34"/>
  <c r="AB43" i="34"/>
  <c r="AS95" i="34"/>
  <c r="AN72" i="34"/>
  <c r="S108" i="34"/>
  <c r="BL81" i="34"/>
  <c r="R59" i="34"/>
  <c r="AF52" i="34"/>
  <c r="BE120" i="34"/>
  <c r="L84" i="34"/>
  <c r="G135" i="34"/>
  <c r="Q32" i="34"/>
  <c r="AJ46" i="34"/>
  <c r="AD98" i="34"/>
  <c r="AS65" i="34"/>
  <c r="W84" i="34"/>
  <c r="BN67" i="34"/>
  <c r="BA120" i="34"/>
  <c r="AY70" i="34"/>
  <c r="AX122" i="34"/>
  <c r="W123" i="34"/>
  <c r="Z87" i="34"/>
  <c r="AK96" i="34"/>
  <c r="AN57" i="34"/>
  <c r="BK68" i="34"/>
  <c r="BN94" i="34"/>
  <c r="AT114" i="34"/>
  <c r="BD132" i="34"/>
  <c r="AG53" i="34"/>
  <c r="BC38" i="34"/>
  <c r="BF25" i="34"/>
  <c r="AS42" i="34"/>
  <c r="J36" i="34"/>
  <c r="BN114" i="34"/>
  <c r="J132" i="34"/>
  <c r="AS122" i="34"/>
  <c r="AG51" i="34"/>
  <c r="BM126" i="34"/>
  <c r="K97" i="34"/>
  <c r="BN55" i="34"/>
  <c r="AA65" i="34"/>
  <c r="E124" i="34"/>
  <c r="AA105" i="34"/>
  <c r="G124" i="34"/>
  <c r="Y25" i="34"/>
  <c r="X144" i="34"/>
  <c r="BF34" i="34"/>
  <c r="AP90" i="34"/>
  <c r="BJ29" i="34"/>
  <c r="AO91" i="34"/>
  <c r="BG134" i="34"/>
  <c r="AV135" i="34"/>
  <c r="BE99" i="34"/>
  <c r="BN76" i="34"/>
  <c r="AF115" i="34"/>
  <c r="R117" i="34"/>
  <c r="AG61" i="34"/>
  <c r="AC31" i="34"/>
  <c r="BB131" i="34"/>
  <c r="AN74" i="34"/>
  <c r="AO71" i="34"/>
  <c r="W45" i="34"/>
  <c r="N128" i="34"/>
  <c r="AS120" i="34"/>
  <c r="BL51" i="34"/>
  <c r="S86" i="34"/>
  <c r="BA73" i="34"/>
  <c r="W115" i="34"/>
  <c r="AQ58" i="34"/>
  <c r="BB52" i="34"/>
  <c r="X58" i="34"/>
  <c r="AQ103" i="34"/>
  <c r="U100" i="34"/>
  <c r="BB122" i="34"/>
  <c r="BK23" i="34"/>
  <c r="AY130" i="34"/>
  <c r="X135" i="34"/>
  <c r="N112" i="34"/>
  <c r="P47" i="34"/>
  <c r="AK104" i="34"/>
  <c r="AP50" i="34"/>
  <c r="BC128" i="34"/>
  <c r="AY47" i="34"/>
  <c r="R119" i="34"/>
  <c r="J91" i="34"/>
  <c r="Q69" i="34"/>
  <c r="AZ25" i="34"/>
  <c r="R23" i="34"/>
  <c r="BC72" i="34"/>
  <c r="AT87" i="34"/>
  <c r="AZ71" i="34"/>
  <c r="BE57" i="34"/>
  <c r="M91" i="34"/>
  <c r="K60" i="34"/>
  <c r="AM127" i="34"/>
  <c r="Y88" i="34"/>
  <c r="N79" i="34"/>
  <c r="BM42" i="34"/>
  <c r="J107" i="34"/>
  <c r="V115" i="34"/>
  <c r="AQ70" i="34"/>
  <c r="AP60" i="34"/>
  <c r="L32" i="34"/>
  <c r="BM138" i="34"/>
  <c r="AG32" i="34"/>
  <c r="P75" i="34"/>
  <c r="R98" i="34"/>
  <c r="AX115" i="34"/>
  <c r="AH128" i="34"/>
  <c r="Q106" i="34"/>
  <c r="BL79" i="34"/>
  <c r="BC51" i="34"/>
  <c r="AV143" i="34"/>
  <c r="Q138" i="34"/>
  <c r="T122" i="34"/>
  <c r="AW95" i="34"/>
  <c r="S37" i="34"/>
  <c r="BB38" i="34"/>
  <c r="U60" i="34"/>
  <c r="AI57" i="34"/>
  <c r="R113" i="34"/>
  <c r="AL114" i="34"/>
  <c r="AO125" i="34"/>
  <c r="BG34" i="34"/>
  <c r="AX29" i="34"/>
  <c r="AL42" i="34"/>
  <c r="AJ57" i="34"/>
  <c r="AD113" i="34"/>
  <c r="AY78" i="34"/>
  <c r="AM92" i="34"/>
  <c r="Q80" i="34"/>
  <c r="R96" i="34"/>
  <c r="AW27" i="34"/>
  <c r="E131" i="34"/>
  <c r="F115" i="34"/>
  <c r="AW23" i="34"/>
  <c r="S42" i="34"/>
  <c r="BJ34" i="34"/>
  <c r="AZ51" i="34"/>
  <c r="BA57" i="34"/>
  <c r="BL100" i="34"/>
  <c r="P56" i="34"/>
  <c r="AO129" i="34"/>
  <c r="R93" i="34"/>
  <c r="S92" i="34"/>
  <c r="AB119" i="34"/>
  <c r="AX61" i="34"/>
  <c r="BE77" i="34"/>
  <c r="R62" i="34"/>
  <c r="R89" i="34"/>
  <c r="Z131" i="34"/>
  <c r="AN62" i="34"/>
  <c r="AQ142" i="34"/>
  <c r="N120" i="34"/>
  <c r="AL128" i="34"/>
  <c r="AO40" i="34"/>
  <c r="BA27" i="34"/>
  <c r="BK57" i="34"/>
  <c r="Y32" i="34"/>
  <c r="Q68" i="34"/>
  <c r="M133" i="34"/>
  <c r="BE79" i="34"/>
  <c r="X24" i="34"/>
  <c r="W76" i="34"/>
  <c r="F121" i="34"/>
  <c r="Z82" i="34"/>
  <c r="BL117" i="34"/>
  <c r="BI68" i="34"/>
  <c r="BL26" i="34"/>
  <c r="P100" i="34"/>
  <c r="O103" i="34"/>
  <c r="Z31" i="34"/>
  <c r="AJ90" i="34"/>
  <c r="U31" i="34"/>
  <c r="AM48" i="34"/>
  <c r="BN34" i="34"/>
  <c r="D124" i="34"/>
  <c r="H226" i="34" s="1"/>
  <c r="C42" i="31" s="1"/>
  <c r="Q79" i="34"/>
  <c r="O89" i="34"/>
  <c r="AH96" i="34"/>
  <c r="AF44" i="34"/>
  <c r="AZ140" i="34"/>
  <c r="BC40" i="34"/>
  <c r="BK31" i="34"/>
  <c r="M134" i="34"/>
  <c r="T124" i="34"/>
  <c r="AK127" i="34"/>
  <c r="AE120" i="34"/>
  <c r="BK94" i="34"/>
  <c r="M142" i="34"/>
  <c r="AT88" i="34"/>
  <c r="O131" i="34"/>
  <c r="BG50" i="34"/>
  <c r="AP140" i="34"/>
  <c r="J89" i="34"/>
  <c r="AG71" i="34"/>
  <c r="AZ49" i="34"/>
  <c r="BA94" i="34"/>
  <c r="AL135" i="34"/>
  <c r="BA69" i="34"/>
  <c r="AC106" i="34"/>
  <c r="T129" i="34"/>
  <c r="AR84" i="34"/>
  <c r="BB65" i="34"/>
  <c r="BL73" i="34"/>
  <c r="Z142" i="34"/>
  <c r="AC102" i="34"/>
  <c r="AB137" i="34"/>
  <c r="G25" i="34"/>
  <c r="X70" i="34"/>
  <c r="AZ31" i="34"/>
  <c r="W90" i="34"/>
  <c r="O95" i="34"/>
  <c r="AV49" i="34"/>
  <c r="AF51" i="34"/>
  <c r="BL93" i="34"/>
  <c r="AJ68" i="34"/>
  <c r="P141" i="34"/>
  <c r="Z129" i="34"/>
  <c r="Q135" i="34"/>
  <c r="O58" i="34"/>
  <c r="N141" i="34"/>
  <c r="AE125" i="34"/>
  <c r="BH101" i="34"/>
  <c r="W96" i="34"/>
  <c r="BK37" i="34"/>
  <c r="J138" i="34"/>
  <c r="AA92" i="34"/>
  <c r="Q46" i="34"/>
  <c r="BA63" i="34"/>
  <c r="AP31" i="34"/>
  <c r="E41" i="34"/>
  <c r="AF130" i="34"/>
  <c r="AS118" i="34"/>
  <c r="BE132" i="34"/>
  <c r="BA87" i="34"/>
  <c r="AC66" i="34"/>
  <c r="AJ113" i="34"/>
  <c r="V25" i="34"/>
  <c r="H139" i="34"/>
  <c r="BL111" i="34"/>
  <c r="P87" i="34"/>
  <c r="AT70" i="34"/>
  <c r="BG85" i="34"/>
  <c r="AV37" i="34"/>
  <c r="BE61" i="34"/>
  <c r="Z115" i="34"/>
  <c r="AX33" i="34"/>
  <c r="BN31" i="34"/>
  <c r="AA25" i="34"/>
  <c r="AC51" i="34"/>
  <c r="BA115" i="34"/>
  <c r="AO38" i="34"/>
  <c r="BK34" i="34"/>
  <c r="AL35" i="34"/>
  <c r="Q114" i="34"/>
  <c r="AZ104" i="34"/>
  <c r="AQ27" i="34"/>
  <c r="Y39" i="34"/>
  <c r="BH71" i="34"/>
  <c r="BN121" i="34"/>
  <c r="BK76" i="34"/>
  <c r="AG59" i="34"/>
  <c r="AN70" i="34"/>
  <c r="BG66" i="34"/>
  <c r="AJ75" i="34"/>
  <c r="AY88" i="34"/>
  <c r="AD28" i="34"/>
  <c r="Z108" i="34"/>
  <c r="L26" i="34"/>
  <c r="S27" i="34"/>
  <c r="AN85" i="34"/>
  <c r="AZ57" i="34"/>
  <c r="BC25" i="34"/>
  <c r="AS105" i="34"/>
  <c r="P63" i="34"/>
  <c r="Z45" i="34"/>
  <c r="AP41" i="34"/>
  <c r="BB86" i="34"/>
  <c r="AW69" i="34"/>
  <c r="AX48" i="34"/>
  <c r="M62" i="34"/>
  <c r="O87" i="34"/>
  <c r="BH79" i="34"/>
  <c r="AX44" i="34"/>
  <c r="AW80" i="34"/>
  <c r="AJ36" i="34"/>
  <c r="AU84" i="34"/>
  <c r="AI24" i="34"/>
  <c r="W130" i="34"/>
  <c r="AL90" i="34"/>
  <c r="BA130" i="34"/>
  <c r="BN142" i="34"/>
  <c r="G143" i="34"/>
  <c r="Q144" i="34"/>
  <c r="W68" i="34"/>
  <c r="AV39" i="34"/>
  <c r="BL78" i="34"/>
  <c r="W98" i="34"/>
  <c r="D26" i="34"/>
  <c r="AY116" i="34"/>
  <c r="K111" i="34"/>
  <c r="AD23" i="34"/>
  <c r="R81" i="34"/>
  <c r="AA30" i="34"/>
  <c r="AF75" i="34"/>
  <c r="BA137" i="34"/>
  <c r="BH123" i="34"/>
  <c r="AH89" i="34"/>
  <c r="G26" i="34"/>
  <c r="AZ100" i="34"/>
  <c r="V113" i="34"/>
  <c r="M74" i="34"/>
  <c r="BD54" i="34"/>
  <c r="AL66" i="34"/>
  <c r="BE39" i="34"/>
  <c r="AI46" i="34"/>
  <c r="BC116" i="34"/>
  <c r="AT23" i="34"/>
  <c r="M105" i="34"/>
  <c r="AW58" i="34"/>
  <c r="AK141" i="34"/>
  <c r="BM63" i="34"/>
  <c r="AZ141" i="34"/>
  <c r="BC133" i="34"/>
  <c r="AW65" i="34"/>
  <c r="L127" i="34"/>
  <c r="AD64" i="34"/>
  <c r="W74" i="34"/>
  <c r="P86" i="34"/>
  <c r="AH69" i="34"/>
  <c r="BF113" i="34"/>
  <c r="AC128" i="34"/>
  <c r="J130" i="34"/>
  <c r="G132" i="34"/>
  <c r="BG139" i="34"/>
  <c r="BH32" i="34"/>
  <c r="Y50" i="34"/>
  <c r="AA52" i="34"/>
  <c r="BE86" i="34"/>
  <c r="BI43" i="34"/>
  <c r="BI92" i="34"/>
  <c r="D143" i="34"/>
  <c r="AD225" i="34" s="1"/>
  <c r="C68" i="31" s="1"/>
  <c r="P55" i="34"/>
  <c r="AR58" i="34"/>
  <c r="AP69" i="34"/>
  <c r="R72" i="34"/>
  <c r="BN75" i="34"/>
  <c r="AX129" i="34"/>
  <c r="M124" i="34"/>
  <c r="BJ95" i="34"/>
  <c r="BN91" i="34"/>
  <c r="BN56" i="34"/>
  <c r="BL115" i="34"/>
  <c r="AT34" i="34"/>
  <c r="AU62" i="34"/>
  <c r="BC33" i="34"/>
  <c r="O27" i="34"/>
  <c r="R71" i="34"/>
  <c r="BB84" i="34"/>
  <c r="AX56" i="34"/>
  <c r="AH144" i="34"/>
  <c r="BK105" i="34"/>
  <c r="J46" i="34"/>
  <c r="AC77" i="34"/>
  <c r="O41" i="34"/>
  <c r="V103" i="34"/>
  <c r="AZ66" i="34"/>
  <c r="N86" i="34"/>
  <c r="AE83" i="34"/>
  <c r="BG115" i="34"/>
  <c r="AI132" i="34"/>
  <c r="AJ60" i="34"/>
  <c r="AL59" i="34"/>
  <c r="BN44" i="34"/>
  <c r="AG137" i="34"/>
  <c r="BB54" i="34"/>
  <c r="T53" i="34"/>
  <c r="S60" i="34"/>
  <c r="BH98" i="34"/>
  <c r="AX112" i="34"/>
  <c r="E120" i="34"/>
  <c r="L72" i="34"/>
  <c r="BM64" i="34"/>
  <c r="AA31" i="34"/>
  <c r="AT60" i="34"/>
  <c r="AI118" i="34"/>
  <c r="BN50" i="34"/>
  <c r="AF86" i="34"/>
  <c r="BF135" i="34"/>
  <c r="AO89" i="34"/>
  <c r="Z34" i="34"/>
  <c r="AG47" i="34"/>
  <c r="AE140" i="34"/>
  <c r="AR72" i="34"/>
  <c r="BB53" i="34"/>
  <c r="AG138" i="34"/>
  <c r="AG114" i="34"/>
  <c r="AT98" i="34"/>
  <c r="BD67" i="34"/>
  <c r="AD93" i="34"/>
  <c r="AN95" i="34"/>
  <c r="BK39" i="34"/>
  <c r="AR57" i="34"/>
  <c r="BE31" i="34"/>
  <c r="BB63" i="34"/>
  <c r="AI45" i="34"/>
  <c r="R87" i="34"/>
  <c r="BL132" i="34"/>
  <c r="AB118" i="34"/>
  <c r="BK101" i="34"/>
  <c r="F127" i="34"/>
  <c r="AC33" i="34"/>
  <c r="K62" i="34"/>
  <c r="Q61" i="34"/>
  <c r="BA38" i="34"/>
  <c r="R33" i="34"/>
  <c r="AX127" i="34"/>
  <c r="AA41" i="34"/>
  <c r="BG49" i="34"/>
  <c r="AD33" i="34"/>
  <c r="BA46" i="34"/>
  <c r="AN33" i="34"/>
  <c r="BB60" i="34"/>
  <c r="AB106" i="34"/>
  <c r="AG23" i="34"/>
  <c r="AZ120" i="34"/>
  <c r="U36" i="34"/>
  <c r="AE104" i="34"/>
  <c r="AQ90" i="34"/>
  <c r="F25" i="34"/>
  <c r="P108" i="34"/>
  <c r="AV45" i="34"/>
  <c r="Q77" i="34"/>
  <c r="H25" i="22"/>
  <c r="BN122" i="34"/>
  <c r="V135" i="34"/>
  <c r="AQ82" i="34"/>
  <c r="X53" i="34"/>
  <c r="Y56" i="34"/>
  <c r="S94" i="34"/>
  <c r="AY137" i="34"/>
  <c r="AI131" i="34"/>
  <c r="AK67" i="34"/>
  <c r="E123" i="34"/>
  <c r="S23" i="34"/>
  <c r="BC90" i="34"/>
  <c r="BI142" i="34"/>
  <c r="L30" i="34"/>
  <c r="AC41" i="34"/>
  <c r="M135" i="34"/>
  <c r="AB46" i="34"/>
  <c r="AW79" i="34"/>
  <c r="K117" i="34"/>
  <c r="AE23" i="34"/>
  <c r="T23" i="34"/>
  <c r="AB31" i="34"/>
  <c r="P76" i="34"/>
  <c r="BF37" i="34"/>
  <c r="O44" i="34"/>
  <c r="BB66" i="34"/>
  <c r="AF126" i="34"/>
  <c r="AH127" i="34"/>
  <c r="AC131" i="34"/>
  <c r="AG113" i="34"/>
  <c r="AP47" i="34"/>
  <c r="AD83" i="34"/>
  <c r="W73" i="34"/>
  <c r="AR142" i="34"/>
  <c r="AA68" i="34"/>
  <c r="BJ45" i="34"/>
  <c r="M73" i="34"/>
  <c r="AG97" i="34"/>
  <c r="BA64" i="34"/>
  <c r="BI101" i="34"/>
  <c r="BA138" i="34"/>
  <c r="L146" i="34"/>
  <c r="BH104" i="34"/>
  <c r="AP103" i="34"/>
  <c r="BE35" i="34"/>
  <c r="J53" i="34"/>
  <c r="N129" i="34"/>
  <c r="J39" i="34"/>
  <c r="BE118" i="34"/>
  <c r="AM95" i="34"/>
  <c r="AG92" i="34"/>
  <c r="O101" i="34"/>
  <c r="AK40" i="34"/>
  <c r="BH50" i="34"/>
  <c r="BL47" i="34"/>
  <c r="BI91" i="34"/>
  <c r="V86" i="34"/>
  <c r="BE105" i="34"/>
  <c r="AW70" i="34"/>
  <c r="AJ49" i="34"/>
  <c r="Z134" i="34"/>
  <c r="D128" i="34"/>
  <c r="H230" i="34" s="1"/>
  <c r="C46" i="31" s="1"/>
  <c r="BK32" i="34"/>
  <c r="U137" i="34"/>
  <c r="AY66" i="34"/>
  <c r="BM137" i="34"/>
  <c r="O88" i="34"/>
  <c r="AC83" i="34"/>
  <c r="W39" i="34"/>
  <c r="W101" i="34"/>
  <c r="AI129" i="34"/>
  <c r="BG35" i="34"/>
  <c r="U98" i="34"/>
  <c r="AF70" i="34"/>
  <c r="BK121" i="34"/>
  <c r="N75" i="34"/>
  <c r="AQ48" i="34"/>
  <c r="H33" i="34"/>
  <c r="BC112" i="34"/>
  <c r="BM111" i="34"/>
  <c r="BF132" i="34"/>
  <c r="S114" i="34"/>
  <c r="BA128" i="34"/>
  <c r="AV85" i="34"/>
  <c r="AK124" i="34"/>
  <c r="AQ144" i="34"/>
  <c r="AL119" i="34"/>
  <c r="BJ105" i="34"/>
  <c r="AX116" i="34"/>
  <c r="BC60" i="34"/>
  <c r="Y44" i="34"/>
  <c r="X73" i="34"/>
  <c r="J42" i="34"/>
  <c r="AD74" i="34"/>
  <c r="AG119" i="34"/>
  <c r="AN66" i="34"/>
  <c r="U30" i="34"/>
  <c r="BG137" i="34"/>
  <c r="AO133" i="34"/>
  <c r="Q50" i="34"/>
  <c r="BN97" i="34"/>
  <c r="AS85" i="34"/>
  <c r="T112" i="34"/>
  <c r="AW103" i="34"/>
  <c r="AQ23" i="34"/>
  <c r="L94" i="34"/>
  <c r="AC38" i="34"/>
  <c r="BN82" i="34"/>
  <c r="AF79" i="34"/>
  <c r="Y93" i="34"/>
  <c r="BJ96" i="34"/>
  <c r="AY69" i="34"/>
  <c r="AC127" i="34"/>
  <c r="BB99" i="34"/>
  <c r="BL96" i="34"/>
  <c r="BA132" i="34"/>
  <c r="AO126" i="34"/>
  <c r="AY71" i="34"/>
  <c r="AJ77" i="34"/>
  <c r="Q59" i="34"/>
  <c r="AK102" i="34"/>
  <c r="AF78" i="34"/>
  <c r="AA129" i="34"/>
  <c r="J80" i="34"/>
  <c r="AW125" i="34"/>
  <c r="BG94" i="34"/>
  <c r="AE88" i="34"/>
  <c r="AV24" i="34"/>
  <c r="AL76" i="34"/>
  <c r="T127" i="34"/>
  <c r="BG135" i="34"/>
  <c r="Y120" i="34"/>
  <c r="X50" i="34"/>
  <c r="X141" i="34"/>
  <c r="BG24" i="34"/>
  <c r="AL111" i="34"/>
  <c r="AL129" i="34"/>
  <c r="M65" i="34"/>
  <c r="Z144" i="34"/>
  <c r="Q76" i="34"/>
  <c r="AX51" i="34"/>
  <c r="AN131" i="34"/>
  <c r="AA79" i="34"/>
  <c r="M30" i="34"/>
  <c r="BB94" i="34"/>
  <c r="K103" i="34"/>
  <c r="AZ68" i="34"/>
  <c r="S26" i="34"/>
  <c r="X137" i="34"/>
  <c r="AY120" i="34"/>
  <c r="AL36" i="34"/>
  <c r="AQ52" i="34"/>
  <c r="AK74" i="34"/>
  <c r="AO25" i="34"/>
  <c r="AV61" i="34"/>
  <c r="S84" i="34"/>
  <c r="AA45" i="34"/>
  <c r="BD95" i="34"/>
  <c r="BD69" i="34"/>
  <c r="AV78" i="34"/>
  <c r="N67" i="34"/>
  <c r="AB129" i="34"/>
  <c r="AA27" i="34"/>
  <c r="BI80" i="34"/>
  <c r="N30" i="34"/>
  <c r="AR119" i="34"/>
  <c r="S55" i="34"/>
  <c r="AD115" i="34"/>
  <c r="S93" i="34"/>
  <c r="T93" i="34"/>
  <c r="BK90" i="34"/>
  <c r="AR123" i="34"/>
  <c r="W57" i="34"/>
  <c r="AA83" i="34"/>
  <c r="AX123" i="34"/>
  <c r="BF83" i="34"/>
  <c r="BF112" i="34"/>
  <c r="AH26" i="34"/>
  <c r="J23" i="34"/>
  <c r="N44" i="34"/>
  <c r="L138" i="34"/>
  <c r="E139" i="34"/>
  <c r="AW74" i="34"/>
  <c r="AR26" i="34"/>
  <c r="AI26" i="34"/>
  <c r="O30" i="34"/>
  <c r="AX28" i="34"/>
  <c r="G112" i="34"/>
  <c r="BN120" i="34"/>
  <c r="L103" i="34"/>
  <c r="AO101" i="34"/>
  <c r="AJ116" i="34"/>
  <c r="AN37" i="34"/>
  <c r="K139" i="34"/>
  <c r="T56" i="34"/>
  <c r="AC30" i="34"/>
  <c r="X28" i="34"/>
  <c r="AV90" i="34"/>
  <c r="O75" i="34"/>
  <c r="AT37" i="34"/>
  <c r="AJ61" i="34"/>
  <c r="AD102" i="34"/>
  <c r="U99" i="34"/>
  <c r="J40" i="34"/>
  <c r="AR27" i="34"/>
  <c r="AB76" i="34"/>
  <c r="AO134" i="34"/>
  <c r="AN135" i="34"/>
  <c r="AY82" i="34"/>
  <c r="AO63" i="34"/>
  <c r="V123" i="34"/>
  <c r="X139" i="34"/>
  <c r="E111" i="34"/>
  <c r="AN51" i="34"/>
  <c r="BC31" i="34"/>
  <c r="AQ60" i="34"/>
  <c r="AC65" i="34"/>
  <c r="AC24" i="34"/>
  <c r="BL144" i="34"/>
  <c r="AO124" i="34"/>
  <c r="AQ46" i="34"/>
  <c r="Y104" i="34"/>
  <c r="AX104" i="34"/>
  <c r="BD74" i="34"/>
  <c r="AO48" i="34"/>
  <c r="AA40" i="34"/>
  <c r="AI115" i="34"/>
  <c r="BL130" i="34"/>
  <c r="X94" i="34"/>
  <c r="BI117" i="34"/>
  <c r="T116" i="34"/>
  <c r="Y101" i="34"/>
  <c r="AL112" i="34"/>
  <c r="BH96" i="34"/>
  <c r="T118" i="34"/>
  <c r="L110" i="34"/>
  <c r="AK53" i="34"/>
  <c r="BG111" i="34"/>
  <c r="AP141" i="34"/>
  <c r="BM52" i="34"/>
  <c r="AT32" i="34"/>
  <c r="L90" i="34"/>
  <c r="BD24" i="34"/>
  <c r="T134" i="34"/>
  <c r="Q57" i="34"/>
  <c r="P82" i="34"/>
  <c r="P134" i="34"/>
  <c r="AD70" i="34"/>
  <c r="AN118" i="34"/>
  <c r="L37" i="34"/>
  <c r="U75" i="34"/>
  <c r="BC41" i="34"/>
  <c r="AS33" i="34"/>
  <c r="Y111" i="34"/>
  <c r="S130" i="34"/>
  <c r="AE27" i="34"/>
  <c r="AF104" i="34"/>
  <c r="AF121" i="34"/>
  <c r="Y42" i="34"/>
  <c r="J71" i="34"/>
  <c r="AA91" i="34"/>
  <c r="AY84" i="34"/>
  <c r="BG84" i="34"/>
  <c r="S58" i="34"/>
  <c r="AR68" i="34"/>
  <c r="BD79" i="34"/>
  <c r="AM58" i="34"/>
  <c r="AB28" i="34"/>
  <c r="AX130" i="34"/>
  <c r="AQ118" i="34"/>
  <c r="AV140" i="34"/>
  <c r="BD52" i="34"/>
  <c r="AZ74" i="34"/>
  <c r="AE101" i="34"/>
  <c r="R63" i="34"/>
  <c r="BH23" i="34"/>
  <c r="AC90" i="34"/>
  <c r="AN100" i="34"/>
  <c r="AM94" i="34"/>
  <c r="AF123" i="34"/>
  <c r="AA87" i="34"/>
  <c r="BJ139" i="34"/>
  <c r="BE69" i="34"/>
  <c r="AM56" i="34"/>
  <c r="AQ140" i="34"/>
  <c r="BB139" i="34"/>
  <c r="L117" i="34"/>
  <c r="BI30" i="34"/>
  <c r="BM91" i="34"/>
  <c r="W97" i="34"/>
  <c r="AL38" i="34"/>
  <c r="R74" i="34"/>
  <c r="BJ25" i="34"/>
  <c r="BK128" i="34"/>
  <c r="BN81" i="34"/>
  <c r="AX100" i="34"/>
  <c r="N25" i="34"/>
  <c r="P109" i="34"/>
  <c r="Q126" i="34"/>
  <c r="AX88" i="34"/>
  <c r="AN92" i="34"/>
  <c r="AT31" i="34"/>
  <c r="BJ58" i="34"/>
  <c r="BB123" i="34"/>
  <c r="AC110" i="34"/>
  <c r="AJ29" i="34"/>
  <c r="BM62" i="34"/>
  <c r="AI48" i="34"/>
  <c r="AG34" i="34"/>
  <c r="AC74" i="34"/>
  <c r="BL143" i="34"/>
  <c r="P98" i="34"/>
  <c r="M131" i="34"/>
  <c r="W47" i="34"/>
  <c r="S66" i="34"/>
  <c r="BC130" i="34"/>
  <c r="BL84" i="34"/>
  <c r="T102" i="34"/>
  <c r="R142" i="34"/>
  <c r="Q103" i="34"/>
  <c r="R127" i="34"/>
  <c r="AG118" i="34"/>
  <c r="W54" i="34"/>
  <c r="M76" i="34"/>
  <c r="X63" i="34"/>
  <c r="AS138" i="34"/>
  <c r="L55" i="34"/>
  <c r="N34" i="34"/>
  <c r="V32" i="34"/>
  <c r="AN68" i="34"/>
  <c r="AO128" i="34"/>
  <c r="AN69" i="34"/>
  <c r="BC30" i="34"/>
  <c r="J61" i="34"/>
  <c r="BK55" i="34"/>
  <c r="S126" i="34"/>
  <c r="U72" i="34"/>
  <c r="AR98" i="34"/>
  <c r="AT59" i="34"/>
  <c r="H131" i="34"/>
  <c r="T81" i="34"/>
  <c r="AO113" i="34"/>
  <c r="BG113" i="34"/>
  <c r="AP121" i="34"/>
  <c r="AG115" i="34"/>
  <c r="AC85" i="34"/>
  <c r="AR92" i="34"/>
  <c r="U55" i="34"/>
  <c r="AO90" i="34"/>
  <c r="E112" i="34"/>
  <c r="W128" i="34"/>
  <c r="AP48" i="34"/>
  <c r="AR113" i="34"/>
  <c r="M132" i="34"/>
  <c r="AT26" i="34"/>
  <c r="O40" i="34"/>
  <c r="AI87" i="34"/>
  <c r="BA26" i="34"/>
  <c r="BK102" i="34"/>
  <c r="AT35" i="34"/>
  <c r="BB58" i="34"/>
  <c r="BL42" i="34"/>
  <c r="AW56" i="34"/>
  <c r="E39" i="34"/>
  <c r="BB79" i="34"/>
  <c r="X121" i="34"/>
  <c r="AF128" i="34"/>
  <c r="AY134" i="34"/>
  <c r="BH27" i="34"/>
  <c r="AE122" i="34"/>
  <c r="BF102" i="34"/>
  <c r="AH117" i="34"/>
  <c r="AE128" i="34"/>
  <c r="AM69" i="34"/>
  <c r="AA122" i="34"/>
  <c r="BM47" i="34"/>
  <c r="T79" i="34"/>
  <c r="AL134" i="34"/>
  <c r="R26" i="34"/>
  <c r="AZ135" i="34"/>
  <c r="BA80" i="34"/>
  <c r="AO23" i="34"/>
  <c r="AH72" i="34"/>
  <c r="BM43" i="34"/>
  <c r="M50" i="34"/>
  <c r="P30" i="34"/>
  <c r="AQ125" i="34"/>
  <c r="S82" i="34"/>
  <c r="O76" i="34"/>
  <c r="BG58" i="34"/>
  <c r="T86" i="34"/>
  <c r="AO37" i="34"/>
  <c r="K28" i="22"/>
  <c r="Z93" i="34"/>
  <c r="BJ134" i="34"/>
  <c r="AQ102" i="34"/>
  <c r="AQ114" i="34"/>
  <c r="BM144" i="34"/>
  <c r="AF129" i="34"/>
  <c r="BC42" i="34"/>
  <c r="BL62" i="34"/>
  <c r="AG103" i="34"/>
  <c r="S127" i="34"/>
  <c r="T43" i="34"/>
  <c r="Y67" i="34"/>
  <c r="BH28" i="34"/>
  <c r="BB43" i="34"/>
  <c r="V47" i="34"/>
  <c r="D34" i="34"/>
  <c r="AE116" i="34"/>
  <c r="AI124" i="34"/>
  <c r="AA113" i="34"/>
  <c r="AG77" i="34"/>
  <c r="AD108" i="34"/>
  <c r="F116" i="34"/>
  <c r="M83" i="34"/>
  <c r="BM28" i="34"/>
  <c r="BB90" i="34"/>
  <c r="Z138" i="34"/>
  <c r="Z118" i="34"/>
  <c r="BD66" i="34"/>
  <c r="BJ83" i="34"/>
  <c r="L141" i="34"/>
  <c r="G122" i="34"/>
  <c r="AS139" i="34"/>
  <c r="AV127" i="34"/>
  <c r="AR90" i="34"/>
  <c r="AZ93" i="34"/>
  <c r="AZ79" i="34"/>
  <c r="AZ23" i="34"/>
  <c r="AS73" i="34"/>
  <c r="T133" i="34"/>
  <c r="AD32" i="34"/>
  <c r="AD48" i="34"/>
  <c r="R108" i="34"/>
  <c r="AK61" i="34"/>
  <c r="K102" i="34"/>
  <c r="AV97" i="34"/>
  <c r="BH127" i="34"/>
  <c r="AY100" i="34"/>
  <c r="BE71" i="34"/>
  <c r="J51" i="34"/>
  <c r="M55" i="34"/>
  <c r="AQ50" i="34"/>
  <c r="X42" i="34"/>
  <c r="BK60" i="34"/>
  <c r="W71" i="34"/>
  <c r="AA49" i="34"/>
  <c r="AS44" i="34"/>
  <c r="AM47" i="34"/>
  <c r="BL28" i="34"/>
  <c r="BJ60" i="34"/>
  <c r="T131" i="34"/>
  <c r="N65" i="34"/>
  <c r="G125" i="34"/>
  <c r="T34" i="34"/>
  <c r="M118" i="34"/>
  <c r="T101" i="34"/>
  <c r="Q65" i="34"/>
  <c r="AT111" i="34"/>
  <c r="AG80" i="34"/>
  <c r="AG104" i="34"/>
  <c r="AD86" i="34"/>
  <c r="AK34" i="34"/>
  <c r="AD127" i="34"/>
  <c r="BD116" i="34"/>
  <c r="BK73" i="34"/>
  <c r="AX24" i="34"/>
  <c r="BF114" i="34"/>
  <c r="AA128" i="34"/>
  <c r="BF119" i="34"/>
  <c r="AJ30" i="34"/>
  <c r="O37" i="34"/>
  <c r="BC129" i="34"/>
  <c r="AJ58" i="34"/>
  <c r="AL94" i="34"/>
  <c r="BA72" i="34"/>
  <c r="M60" i="34"/>
  <c r="BB76" i="34"/>
  <c r="AO78" i="34"/>
  <c r="AA107" i="34"/>
  <c r="AN116" i="34"/>
  <c r="P101" i="34"/>
  <c r="K125" i="34"/>
  <c r="BB46" i="34"/>
  <c r="O54" i="34"/>
  <c r="AD47" i="34"/>
  <c r="BM83" i="34"/>
  <c r="AX132" i="34"/>
  <c r="AP85" i="34"/>
  <c r="V49" i="34"/>
  <c r="BB85" i="34"/>
  <c r="AJ35" i="34"/>
  <c r="N133" i="34"/>
  <c r="AJ137" i="34"/>
  <c r="BE38" i="34"/>
  <c r="AG91" i="34"/>
  <c r="L71" i="34"/>
  <c r="BF61" i="34"/>
  <c r="L107" i="34"/>
  <c r="L83" i="34"/>
  <c r="AT40" i="34"/>
  <c r="BH99" i="34"/>
  <c r="P120" i="34"/>
  <c r="AU77" i="34"/>
  <c r="AL40" i="34"/>
  <c r="AZ65" i="34"/>
  <c r="Z80" i="34"/>
  <c r="BN111" i="34"/>
  <c r="BJ69" i="34"/>
  <c r="AN82" i="34"/>
  <c r="AI142" i="34"/>
  <c r="H138" i="34"/>
  <c r="AA44" i="34"/>
  <c r="Z121" i="34"/>
  <c r="BD97" i="34"/>
  <c r="Q124" i="34"/>
  <c r="V23" i="34"/>
  <c r="AK62" i="34"/>
  <c r="AF125" i="34"/>
  <c r="V90" i="34"/>
  <c r="J58" i="34"/>
  <c r="AP95" i="34"/>
  <c r="AA127" i="34"/>
  <c r="AV70" i="34"/>
  <c r="L46" i="34"/>
  <c r="M29" i="34"/>
  <c r="AS75" i="34"/>
  <c r="BD35" i="34"/>
  <c r="BA105" i="34"/>
  <c r="AG35" i="34"/>
  <c r="P69" i="34"/>
  <c r="AB63" i="34"/>
  <c r="BH131" i="34"/>
  <c r="BN26" i="34"/>
  <c r="BM73" i="34"/>
  <c r="U84" i="34"/>
  <c r="P60" i="34"/>
  <c r="AJ144" i="34"/>
  <c r="AP123" i="34"/>
  <c r="AO45" i="34"/>
  <c r="BI76" i="34"/>
  <c r="AA74" i="34"/>
  <c r="BA92" i="34"/>
  <c r="U109" i="34"/>
  <c r="BE96" i="34"/>
  <c r="M37" i="34"/>
  <c r="P118" i="34"/>
  <c r="AB117" i="34"/>
  <c r="BD83" i="34"/>
  <c r="AF64" i="34"/>
  <c r="AW140" i="34"/>
  <c r="AS54" i="34"/>
  <c r="G24" i="34"/>
  <c r="N87" i="34"/>
  <c r="AO132" i="34"/>
  <c r="AZ92" i="34"/>
  <c r="BD26" i="34"/>
  <c r="V84" i="34"/>
  <c r="AC52" i="34"/>
  <c r="BC117" i="34"/>
  <c r="AO27" i="34"/>
  <c r="BM139" i="34"/>
  <c r="AY97" i="34"/>
  <c r="O109" i="34"/>
  <c r="AD91" i="34"/>
  <c r="AY129" i="34"/>
  <c r="M23" i="34"/>
  <c r="AS80" i="34"/>
  <c r="BA140" i="34"/>
  <c r="AD94" i="34"/>
  <c r="BF80" i="34"/>
  <c r="AO35" i="34"/>
  <c r="O83" i="34"/>
  <c r="BF141" i="34"/>
  <c r="J95" i="34"/>
  <c r="P139" i="34"/>
  <c r="AA58" i="34"/>
  <c r="W143" i="34"/>
  <c r="K118" i="34"/>
  <c r="Z107" i="34"/>
  <c r="S78" i="34"/>
  <c r="S30" i="34"/>
  <c r="R135" i="34"/>
  <c r="AY105" i="34"/>
  <c r="AM52" i="34"/>
  <c r="AF54" i="34"/>
  <c r="BD56" i="34"/>
  <c r="Z48" i="34"/>
  <c r="BB100" i="34"/>
  <c r="BE94" i="34"/>
  <c r="BH115" i="34"/>
  <c r="AS28" i="34"/>
  <c r="AH73" i="34"/>
  <c r="AY118" i="34"/>
  <c r="AH91" i="34"/>
  <c r="W102" i="34"/>
  <c r="AE77" i="34"/>
  <c r="G28" i="34"/>
  <c r="M81" i="34"/>
  <c r="AZ132" i="34"/>
  <c r="S124" i="34"/>
  <c r="BK33" i="34"/>
  <c r="AH120" i="34"/>
  <c r="AI64" i="34"/>
  <c r="AV88" i="34"/>
  <c r="AB127" i="34"/>
  <c r="AY92" i="34"/>
  <c r="BK38" i="34"/>
  <c r="AN30" i="34"/>
  <c r="BB30" i="34"/>
  <c r="AE47" i="34"/>
  <c r="Y141" i="34"/>
  <c r="J112" i="34"/>
  <c r="P115" i="34"/>
  <c r="AI34" i="34"/>
  <c r="H120" i="34"/>
  <c r="BF131" i="34"/>
  <c r="F128" i="34"/>
  <c r="AB110" i="34"/>
  <c r="X33" i="34"/>
  <c r="AH38" i="34"/>
  <c r="AQ53" i="34"/>
  <c r="BI89" i="34"/>
  <c r="L92" i="34"/>
  <c r="N32" i="34"/>
  <c r="AM117" i="34"/>
  <c r="V107" i="34"/>
  <c r="K38" i="34"/>
  <c r="K78" i="34"/>
  <c r="BJ61" i="34"/>
  <c r="R131" i="34"/>
  <c r="BH36" i="34"/>
  <c r="X75" i="34"/>
  <c r="F111" i="34"/>
  <c r="V55" i="34"/>
  <c r="Q30" i="34"/>
  <c r="BB101" i="34"/>
  <c r="AC126" i="34"/>
  <c r="D37" i="34"/>
  <c r="AN98" i="34"/>
  <c r="AN129" i="34"/>
  <c r="AL64" i="34"/>
  <c r="X67" i="34"/>
  <c r="AG88" i="34"/>
  <c r="R34" i="34"/>
  <c r="AO54" i="34"/>
  <c r="S56" i="34"/>
  <c r="BM116" i="34"/>
  <c r="M120" i="34"/>
  <c r="AI126" i="34"/>
  <c r="M129" i="34"/>
  <c r="BB33" i="34"/>
  <c r="AI41" i="34"/>
  <c r="BA119" i="34"/>
  <c r="AY33" i="34"/>
  <c r="X72" i="34"/>
  <c r="AM141" i="34"/>
  <c r="R121" i="34"/>
  <c r="X84" i="34"/>
  <c r="AS47" i="34"/>
  <c r="AW75" i="34"/>
  <c r="O51" i="34"/>
  <c r="W44" i="34"/>
  <c r="BB104" i="34"/>
  <c r="M75" i="34"/>
  <c r="S44" i="34"/>
  <c r="AP97" i="34"/>
  <c r="T38" i="34"/>
  <c r="Y55" i="34"/>
  <c r="U115" i="34"/>
  <c r="AY122" i="34"/>
  <c r="BH128" i="34"/>
  <c r="AC71" i="34"/>
  <c r="S87" i="34"/>
  <c r="AR48" i="34"/>
  <c r="BF75" i="34"/>
  <c r="AW77" i="34"/>
  <c r="AN40" i="34"/>
  <c r="AC92" i="34"/>
  <c r="AP36" i="34"/>
  <c r="AE55" i="34"/>
  <c r="Q105" i="34"/>
  <c r="AJ41" i="34"/>
  <c r="AH78" i="34"/>
  <c r="R75" i="34"/>
  <c r="BH137" i="34"/>
  <c r="AB47" i="34"/>
  <c r="AH125" i="34"/>
  <c r="BB59" i="34"/>
  <c r="AC118" i="34"/>
  <c r="T57" i="34"/>
  <c r="BB77" i="34"/>
  <c r="O120" i="34"/>
  <c r="M64" i="34"/>
  <c r="AX47" i="34"/>
  <c r="AE64" i="34"/>
  <c r="AC123" i="34"/>
  <c r="Q64" i="34"/>
  <c r="J92" i="34"/>
  <c r="AI29" i="34"/>
  <c r="BD42" i="34"/>
  <c r="BB112" i="34"/>
  <c r="BG27" i="34"/>
  <c r="M145" i="34"/>
  <c r="BG127" i="34"/>
  <c r="J94" i="34"/>
  <c r="AJ25" i="34"/>
  <c r="AM128" i="34"/>
  <c r="AR74" i="34"/>
  <c r="S129" i="34"/>
  <c r="D140" i="34"/>
  <c r="AD222" i="34" s="1"/>
  <c r="C65" i="31" s="1"/>
  <c r="BI37" i="34"/>
  <c r="AA82" i="34"/>
  <c r="BM132" i="34"/>
  <c r="BJ28" i="34"/>
  <c r="BM130" i="34"/>
  <c r="U95" i="34"/>
  <c r="M25" i="34"/>
  <c r="BM101" i="34"/>
  <c r="AJ39" i="34"/>
  <c r="BB120" i="34"/>
  <c r="AH111" i="34"/>
  <c r="AZ67" i="34"/>
  <c r="T109" i="34"/>
  <c r="AF32" i="34"/>
  <c r="K145" i="34"/>
  <c r="V105" i="34"/>
  <c r="AH55" i="34"/>
  <c r="AG141" i="34"/>
  <c r="Z100" i="34"/>
  <c r="AR56" i="34"/>
  <c r="BJ88" i="34"/>
  <c r="AS90" i="34"/>
  <c r="AD71" i="34"/>
  <c r="BB97" i="34"/>
  <c r="AH42" i="34"/>
  <c r="AJ111" i="34"/>
  <c r="AP138" i="34"/>
  <c r="AN113" i="34"/>
  <c r="T82" i="34"/>
  <c r="AL115" i="34"/>
  <c r="S118" i="34"/>
  <c r="AH121" i="34"/>
  <c r="BN125" i="34"/>
  <c r="BC111" i="34"/>
  <c r="AQ121" i="34"/>
  <c r="W103" i="34"/>
  <c r="R70" i="34"/>
  <c r="BC28" i="34"/>
  <c r="N109" i="34"/>
  <c r="BF69" i="34"/>
  <c r="U29" i="34"/>
  <c r="AH99" i="34"/>
  <c r="V108" i="34"/>
  <c r="BM36" i="34"/>
  <c r="AP84" i="34"/>
  <c r="AQ28" i="34"/>
  <c r="AG52" i="34"/>
  <c r="AX137" i="34"/>
  <c r="AK30" i="34"/>
  <c r="AE138" i="34"/>
  <c r="AQ89" i="34"/>
  <c r="AW119" i="34"/>
  <c r="AW51" i="34"/>
  <c r="J119" i="34"/>
  <c r="BJ80" i="34"/>
  <c r="V54" i="34"/>
  <c r="AZ144" i="34"/>
  <c r="M66" i="34"/>
  <c r="AI133" i="34"/>
  <c r="AI96" i="34"/>
  <c r="AF118" i="34"/>
  <c r="J83" i="34"/>
  <c r="AH139" i="34"/>
  <c r="AM50" i="34"/>
  <c r="BF111" i="34"/>
  <c r="AX54" i="34"/>
  <c r="BD82" i="34"/>
  <c r="R30" i="34"/>
  <c r="AG67" i="34"/>
  <c r="AV134" i="34"/>
  <c r="AX90" i="34"/>
  <c r="S135" i="34"/>
  <c r="K94" i="34"/>
  <c r="AI83" i="34"/>
  <c r="BE59" i="34"/>
  <c r="AI90" i="34"/>
  <c r="AX87" i="34"/>
  <c r="F41" i="34"/>
  <c r="AX59" i="34"/>
  <c r="AS131" i="34"/>
  <c r="BB45" i="34"/>
  <c r="L112" i="34"/>
  <c r="AY132" i="34"/>
  <c r="AT82" i="34"/>
  <c r="AD107" i="34"/>
  <c r="J134" i="34"/>
  <c r="BD94" i="34"/>
  <c r="S121" i="34"/>
  <c r="AF89" i="34"/>
  <c r="AG93" i="34"/>
  <c r="AC94" i="34"/>
  <c r="Y131" i="34"/>
  <c r="AF135" i="34"/>
  <c r="T120" i="34"/>
  <c r="V128" i="34"/>
  <c r="W124" i="34"/>
  <c r="BN40" i="34"/>
  <c r="AS67" i="34"/>
  <c r="BG123" i="34"/>
  <c r="BK141" i="34"/>
  <c r="K122" i="34"/>
  <c r="BJ119" i="34"/>
  <c r="BN99" i="34"/>
  <c r="BN63" i="34"/>
  <c r="K27" i="22"/>
  <c r="L33" i="34"/>
  <c r="AG56" i="34"/>
  <c r="L87" i="34"/>
  <c r="AP132" i="34"/>
  <c r="BH64" i="34"/>
  <c r="AM57" i="34"/>
  <c r="BD96" i="34"/>
  <c r="AM118" i="34"/>
  <c r="M47" i="34"/>
  <c r="BL125" i="34"/>
  <c r="AV100" i="34"/>
  <c r="BJ46" i="34"/>
  <c r="AM54" i="34"/>
  <c r="X90" i="34"/>
  <c r="T104" i="34"/>
  <c r="AP100" i="34"/>
  <c r="O84" i="34"/>
  <c r="J74" i="34"/>
  <c r="AL24" i="34"/>
  <c r="N134" i="34"/>
  <c r="AL49" i="34"/>
  <c r="BM45" i="34"/>
  <c r="AI27" i="34"/>
  <c r="BF129" i="34"/>
  <c r="N43" i="34"/>
  <c r="Y47" i="34"/>
  <c r="J60" i="34"/>
  <c r="BK139" i="34"/>
  <c r="BJ128" i="34"/>
  <c r="AR124" i="34"/>
  <c r="AP45" i="34"/>
  <c r="BE83" i="34"/>
  <c r="P25" i="34"/>
  <c r="BI29" i="34"/>
  <c r="AN96" i="34"/>
  <c r="AO114" i="34"/>
  <c r="AA110" i="34"/>
  <c r="Z43" i="34"/>
  <c r="AX57" i="34"/>
  <c r="AJ80" i="34"/>
  <c r="T143" i="34"/>
  <c r="AM46" i="34"/>
  <c r="BB141" i="34"/>
  <c r="AG30" i="34"/>
  <c r="T90" i="34"/>
  <c r="V119" i="34"/>
  <c r="AV68" i="34"/>
  <c r="AS35" i="34"/>
  <c r="M138" i="34"/>
  <c r="AL131" i="34"/>
  <c r="AQ72" i="34"/>
  <c r="BF23" i="34"/>
  <c r="AU95" i="34"/>
  <c r="E43" i="34"/>
  <c r="AI94" i="34"/>
  <c r="L133" i="34"/>
  <c r="BJ89" i="34"/>
  <c r="X129" i="34"/>
  <c r="L70" i="34"/>
  <c r="AT28" i="34"/>
  <c r="AH41" i="34"/>
  <c r="BF101" i="34"/>
  <c r="AR96" i="34"/>
  <c r="AL81" i="34"/>
  <c r="AK95" i="34"/>
  <c r="BL56" i="34"/>
  <c r="AP116" i="34"/>
  <c r="F35" i="34"/>
  <c r="AU73" i="34"/>
  <c r="AM131" i="34"/>
  <c r="N137" i="34"/>
  <c r="G111" i="34"/>
  <c r="AJ86" i="34"/>
  <c r="BI38" i="34"/>
  <c r="AK60" i="34"/>
  <c r="Q48" i="34"/>
  <c r="BE33" i="34"/>
  <c r="BL119" i="34"/>
  <c r="BA102" i="34"/>
  <c r="AP26" i="34"/>
  <c r="L60" i="34"/>
  <c r="BJ98" i="34"/>
  <c r="Y41" i="34"/>
  <c r="AU75" i="34"/>
  <c r="AA126" i="34"/>
  <c r="R36" i="34"/>
  <c r="AO92" i="34"/>
  <c r="U140" i="34"/>
  <c r="AH81" i="34"/>
  <c r="AO43" i="34"/>
  <c r="P33" i="34"/>
  <c r="BI111" i="34"/>
  <c r="AM60" i="34"/>
  <c r="BK103" i="34"/>
  <c r="H31" i="34"/>
  <c r="AA125" i="34"/>
  <c r="R51" i="34"/>
  <c r="BG36" i="34"/>
  <c r="BK69" i="34"/>
  <c r="AT115" i="34"/>
  <c r="F40" i="34"/>
  <c r="AP112" i="34"/>
  <c r="BA82" i="34"/>
  <c r="BD32" i="34"/>
  <c r="BE34" i="34"/>
  <c r="AP143" i="34"/>
  <c r="AK125" i="34"/>
  <c r="AL33" i="34"/>
  <c r="E125" i="34"/>
  <c r="AL88" i="34"/>
  <c r="J82" i="34"/>
  <c r="W118" i="34"/>
  <c r="AV144" i="34"/>
  <c r="BD46" i="34"/>
  <c r="BB128" i="34"/>
  <c r="G27" i="34"/>
  <c r="AA106" i="34"/>
  <c r="N97" i="34"/>
  <c r="AM42" i="34"/>
  <c r="O92" i="34"/>
  <c r="J30" i="34"/>
  <c r="R146" i="34"/>
  <c r="AX69" i="34"/>
  <c r="T40" i="34"/>
  <c r="BL121" i="34"/>
  <c r="J131" i="34"/>
  <c r="T113" i="34"/>
  <c r="AA101" i="34"/>
  <c r="V131" i="34"/>
  <c r="AP86" i="34"/>
  <c r="AJ40" i="34"/>
  <c r="AG87" i="34"/>
  <c r="N85" i="34"/>
  <c r="W134" i="34"/>
  <c r="AU105" i="34"/>
  <c r="BL94" i="34"/>
  <c r="BF30" i="34"/>
  <c r="BJ77" i="34"/>
  <c r="AC99" i="34"/>
  <c r="AY42" i="34"/>
  <c r="AW38" i="34"/>
  <c r="AY54" i="34"/>
  <c r="AD43" i="34"/>
  <c r="AE129" i="34"/>
  <c r="R53" i="34"/>
  <c r="AH24" i="34"/>
  <c r="BF116" i="34"/>
  <c r="BE133" i="34"/>
  <c r="AR82" i="34"/>
  <c r="L23" i="34"/>
  <c r="AD49" i="34"/>
  <c r="U106" i="34"/>
  <c r="AM140" i="34"/>
  <c r="BJ76" i="34"/>
  <c r="AP126" i="34"/>
  <c r="AG66" i="34"/>
  <c r="AO93" i="34"/>
  <c r="BG121" i="34"/>
  <c r="Y23" i="34"/>
  <c r="BI75" i="34"/>
  <c r="AK71" i="34"/>
  <c r="V38" i="34"/>
  <c r="AF142" i="34"/>
  <c r="BC39" i="34"/>
  <c r="AB34" i="34"/>
  <c r="AX37" i="34"/>
  <c r="AR94" i="34"/>
  <c r="M112" i="34"/>
  <c r="BE32" i="34"/>
  <c r="AC135" i="34"/>
  <c r="AR122" i="34"/>
  <c r="BI47" i="34"/>
  <c r="AS69" i="34"/>
  <c r="U143" i="34"/>
  <c r="AB49" i="34"/>
  <c r="BN69" i="34"/>
  <c r="BB130" i="34"/>
  <c r="AK130" i="34"/>
  <c r="Z125" i="34"/>
  <c r="AX62" i="34"/>
  <c r="AL79" i="34"/>
  <c r="N42" i="34"/>
  <c r="AC54" i="34"/>
  <c r="AV60" i="34"/>
  <c r="AC63" i="34"/>
  <c r="O61" i="34"/>
  <c r="AQ135" i="34"/>
  <c r="V29" i="34"/>
  <c r="AK35" i="34"/>
  <c r="O48" i="34"/>
  <c r="P102" i="34"/>
  <c r="T31" i="34"/>
  <c r="L109" i="34"/>
  <c r="P44" i="34"/>
  <c r="T77" i="34"/>
  <c r="W50" i="34"/>
  <c r="Q86" i="34"/>
  <c r="Q121" i="34"/>
  <c r="D118" i="34"/>
  <c r="H220" i="34" s="1"/>
  <c r="C36" i="31" s="1"/>
  <c r="AN132" i="34"/>
  <c r="AG29" i="34"/>
  <c r="F129" i="34"/>
  <c r="T126" i="34"/>
  <c r="W34" i="34"/>
  <c r="BK24" i="34"/>
  <c r="U92" i="34"/>
  <c r="BM103" i="34"/>
  <c r="X55" i="34"/>
  <c r="AS37" i="34"/>
  <c r="AQ24" i="34"/>
  <c r="R48" i="34"/>
  <c r="AQ117" i="34"/>
  <c r="BH70" i="34"/>
  <c r="AO75" i="34"/>
  <c r="Q26" i="34"/>
  <c r="BK41" i="34"/>
  <c r="BM71" i="34"/>
  <c r="AE71" i="34"/>
  <c r="AB58" i="34"/>
  <c r="BF27" i="34"/>
  <c r="AV91" i="34"/>
  <c r="AQ59" i="34"/>
  <c r="BB81" i="34"/>
  <c r="Q52" i="34"/>
  <c r="AN75" i="34"/>
  <c r="AA34" i="34"/>
  <c r="K55" i="34"/>
  <c r="Q128" i="34"/>
  <c r="AU80" i="34"/>
  <c r="AG40" i="34"/>
  <c r="BF32" i="34"/>
  <c r="AA73" i="34"/>
  <c r="AQ124" i="34"/>
  <c r="BC131" i="34"/>
  <c r="G131" i="34"/>
  <c r="J120" i="34"/>
  <c r="E122" i="34"/>
  <c r="AP32" i="34"/>
  <c r="BF127" i="34"/>
  <c r="L96" i="34"/>
  <c r="BE87" i="34"/>
  <c r="BG75" i="34"/>
  <c r="BG64" i="34"/>
  <c r="AZ59" i="34"/>
  <c r="L25" i="22"/>
  <c r="BJ33" i="34"/>
  <c r="BI126" i="34"/>
  <c r="BD143" i="34"/>
  <c r="Q113" i="34"/>
  <c r="AE70" i="34"/>
  <c r="AK101" i="34"/>
  <c r="AW99" i="34"/>
  <c r="AG54" i="34"/>
  <c r="U69" i="34"/>
  <c r="AQ68" i="34"/>
  <c r="AY77" i="34"/>
  <c r="AZ91" i="34"/>
  <c r="AB111" i="34"/>
  <c r="AI59" i="34"/>
  <c r="BK127" i="34"/>
  <c r="BB114" i="34"/>
  <c r="AP94" i="34"/>
  <c r="BG133" i="34"/>
  <c r="BA67" i="34"/>
  <c r="AT100" i="34"/>
  <c r="R80" i="34"/>
  <c r="O114" i="34"/>
  <c r="BD126" i="34"/>
  <c r="P70" i="34"/>
  <c r="Y66" i="34"/>
  <c r="BG72" i="34"/>
  <c r="BC49" i="34"/>
  <c r="N90" i="34"/>
  <c r="AW102" i="34"/>
  <c r="AL92" i="34"/>
  <c r="AD99" i="34"/>
  <c r="AI49" i="34"/>
  <c r="AZ42" i="34"/>
  <c r="AF57" i="34"/>
  <c r="W67" i="34"/>
  <c r="AT43" i="34"/>
  <c r="BG87" i="34"/>
  <c r="AC137" i="34"/>
  <c r="M33" i="34"/>
  <c r="J55" i="34"/>
  <c r="AI31" i="34"/>
  <c r="BK74" i="34"/>
  <c r="BL138" i="34"/>
  <c r="BJ91" i="34"/>
  <c r="AR77" i="34"/>
  <c r="R102" i="34"/>
  <c r="BC114" i="34"/>
  <c r="BC23" i="34"/>
  <c r="X131" i="34"/>
  <c r="L53" i="34"/>
  <c r="Q143" i="34"/>
  <c r="AW87" i="34"/>
  <c r="AE98" i="34"/>
  <c r="AD126" i="34"/>
  <c r="AB139" i="34"/>
  <c r="BL140" i="34"/>
  <c r="AW138" i="34"/>
  <c r="AY34" i="34"/>
  <c r="T27" i="34"/>
  <c r="BC73" i="34"/>
  <c r="AZ90" i="34"/>
  <c r="AB101" i="34"/>
  <c r="AY58" i="34"/>
  <c r="AW34" i="34"/>
  <c r="BI100" i="34"/>
  <c r="G36" i="34"/>
  <c r="P34" i="34"/>
  <c r="AR91" i="34"/>
  <c r="BA29" i="34"/>
  <c r="AA50" i="34"/>
  <c r="AP142" i="34"/>
  <c r="AM87" i="34"/>
  <c r="G35" i="34"/>
  <c r="AV111" i="34"/>
  <c r="G113" i="34"/>
  <c r="AN81" i="34"/>
  <c r="AK88" i="34"/>
  <c r="Y36" i="34"/>
  <c r="AQ37" i="34"/>
  <c r="P99" i="34"/>
  <c r="AJ23" i="34"/>
  <c r="BB140" i="34"/>
  <c r="BF76" i="34"/>
  <c r="K128" i="34"/>
  <c r="AN35" i="34"/>
  <c r="N41" i="34"/>
  <c r="AQ38" i="34"/>
  <c r="AY27" i="34"/>
  <c r="BA121" i="34"/>
  <c r="AW84" i="34"/>
  <c r="Y133" i="34"/>
  <c r="AI105" i="34"/>
  <c r="AU86" i="34"/>
  <c r="BF98" i="34"/>
  <c r="AQ56" i="34"/>
  <c r="L68" i="34"/>
  <c r="BH140" i="34"/>
  <c r="BL133" i="34"/>
  <c r="V68" i="34"/>
  <c r="L78" i="34"/>
  <c r="BE73" i="34"/>
  <c r="AZ36" i="34"/>
  <c r="AH65" i="34"/>
  <c r="J25" i="22"/>
  <c r="S100" i="34"/>
  <c r="BF89" i="34"/>
  <c r="AB71" i="34"/>
  <c r="AQ41" i="34"/>
  <c r="AN61" i="34"/>
  <c r="N72" i="34"/>
  <c r="H137" i="34"/>
  <c r="AC130" i="34"/>
  <c r="AV25" i="34"/>
  <c r="AJ85" i="34"/>
  <c r="J127" i="34"/>
  <c r="BG26" i="34"/>
  <c r="AJ128" i="34"/>
  <c r="BL86" i="34"/>
  <c r="AR23" i="34"/>
  <c r="Y121" i="34"/>
  <c r="AO135" i="34"/>
  <c r="AH103" i="34"/>
  <c r="BM92" i="34"/>
  <c r="AH34" i="34"/>
  <c r="AA120" i="34"/>
  <c r="BH60" i="34"/>
  <c r="AB74" i="34"/>
  <c r="BI67" i="34"/>
  <c r="AJ125" i="34"/>
  <c r="AG43" i="34"/>
  <c r="N139" i="34"/>
  <c r="O46" i="34"/>
  <c r="R64" i="34"/>
  <c r="AR76" i="34"/>
  <c r="L145" i="34"/>
  <c r="AQ78" i="34"/>
  <c r="AV96" i="34"/>
  <c r="BM46" i="34"/>
  <c r="U96" i="34"/>
  <c r="T64" i="34"/>
  <c r="K95" i="34"/>
  <c r="R134" i="34"/>
  <c r="AU54" i="34"/>
  <c r="P64" i="34"/>
  <c r="AA66" i="34"/>
  <c r="AJ141" i="34"/>
  <c r="BA78" i="34"/>
  <c r="F27" i="34"/>
  <c r="AN144" i="34"/>
  <c r="BL77" i="34"/>
  <c r="BF57" i="34"/>
  <c r="AW133" i="34"/>
  <c r="S113" i="34"/>
  <c r="AH76" i="34"/>
  <c r="J76" i="34"/>
  <c r="P79" i="34"/>
  <c r="D43" i="34"/>
  <c r="AS68" i="34"/>
  <c r="BI83" i="34"/>
  <c r="V61" i="34"/>
  <c r="AW55" i="34"/>
  <c r="W25" i="34"/>
  <c r="V99" i="34"/>
  <c r="U133" i="34"/>
  <c r="BD133" i="34"/>
  <c r="BB35" i="34"/>
  <c r="AX141" i="34"/>
  <c r="AF122" i="34"/>
  <c r="AE62" i="34"/>
  <c r="AA42" i="34"/>
  <c r="Y142" i="34"/>
  <c r="O97" i="34"/>
  <c r="AC78" i="34"/>
  <c r="AF26" i="34"/>
  <c r="AX94" i="34"/>
  <c r="T128" i="34"/>
  <c r="K77" i="34"/>
  <c r="AA112" i="34"/>
  <c r="AK93" i="34"/>
  <c r="AM38" i="34"/>
  <c r="AQ95" i="34"/>
  <c r="P124" i="34"/>
  <c r="V81" i="34"/>
  <c r="AX83" i="34"/>
  <c r="N125" i="34"/>
  <c r="M54" i="34"/>
  <c r="BI72" i="34"/>
  <c r="V144" i="34"/>
  <c r="BD59" i="34"/>
  <c r="N104" i="34"/>
  <c r="AV44" i="34"/>
  <c r="AA54" i="34"/>
  <c r="O50" i="34"/>
  <c r="AF143" i="34"/>
  <c r="K43" i="34"/>
  <c r="AG31" i="34"/>
  <c r="AY112" i="34"/>
  <c r="BD135" i="34"/>
  <c r="Q38" i="34"/>
  <c r="BC32" i="34"/>
  <c r="P74" i="34"/>
  <c r="AI28" i="34"/>
  <c r="AY79" i="34"/>
  <c r="AP46" i="34"/>
  <c r="BG103" i="34"/>
  <c r="K31" i="34"/>
  <c r="AL78" i="34"/>
  <c r="Y76" i="34"/>
  <c r="AZ45" i="34"/>
  <c r="M35" i="34"/>
  <c r="BE102" i="34"/>
  <c r="Q136" i="34"/>
  <c r="BM95" i="34"/>
  <c r="BJ48" i="34"/>
  <c r="Z109" i="34"/>
  <c r="BL112" i="34"/>
  <c r="BK59" i="34"/>
  <c r="AM79" i="34"/>
  <c r="AI65" i="34"/>
  <c r="O69" i="34"/>
  <c r="AQ128" i="34"/>
  <c r="BE143" i="34"/>
  <c r="Q42" i="34"/>
  <c r="BH56" i="34"/>
  <c r="AF30" i="34"/>
  <c r="AV81" i="34"/>
  <c r="BB82" i="34"/>
  <c r="AL96" i="34"/>
  <c r="W133" i="34"/>
  <c r="AE106" i="34"/>
  <c r="AR78" i="34"/>
  <c r="L91" i="34"/>
  <c r="U101" i="34"/>
  <c r="Q56" i="34"/>
  <c r="BI66" i="34"/>
  <c r="AN49" i="34"/>
  <c r="BM142" i="34"/>
  <c r="AQ44" i="34"/>
  <c r="J125" i="34"/>
  <c r="Q88" i="34"/>
  <c r="AE82" i="34"/>
  <c r="BI124" i="34"/>
  <c r="AR37" i="34"/>
  <c r="AQ126" i="34"/>
  <c r="BI118" i="34"/>
  <c r="AW112" i="34"/>
  <c r="BG132" i="34"/>
  <c r="AB44" i="34"/>
  <c r="H39" i="34"/>
  <c r="BB87" i="34"/>
  <c r="BK87" i="34"/>
  <c r="AM137" i="34"/>
  <c r="M34" i="34"/>
  <c r="T39" i="34"/>
  <c r="P51" i="34"/>
  <c r="AR53" i="34"/>
  <c r="U85" i="34"/>
  <c r="Q60" i="34"/>
  <c r="AN137" i="34"/>
  <c r="AK26" i="34"/>
  <c r="BI88" i="34"/>
  <c r="BI78" i="34"/>
  <c r="J52" i="34"/>
  <c r="BD131" i="34"/>
  <c r="X127" i="34"/>
  <c r="AS130" i="34"/>
  <c r="AG73" i="34"/>
  <c r="N142" i="34"/>
  <c r="AA98" i="34"/>
  <c r="BE62" i="34"/>
  <c r="BG128" i="34"/>
  <c r="K40" i="34"/>
  <c r="AL132" i="34"/>
  <c r="W49" i="34"/>
  <c r="BG120" i="34"/>
  <c r="BI90" i="34"/>
  <c r="AM55" i="34"/>
  <c r="AT123" i="34"/>
  <c r="AD30" i="34"/>
  <c r="R38" i="34"/>
  <c r="AL124" i="34"/>
  <c r="N102" i="34"/>
  <c r="AY80" i="34"/>
  <c r="K65" i="34"/>
  <c r="H42" i="34"/>
  <c r="N144" i="34"/>
  <c r="AJ28" i="34"/>
  <c r="BG105" i="34"/>
  <c r="X95" i="34"/>
  <c r="J73" i="34"/>
  <c r="AE121" i="34"/>
  <c r="Y64" i="34"/>
  <c r="X143" i="34"/>
  <c r="BI55" i="34"/>
  <c r="AE75" i="34"/>
  <c r="AF120" i="34"/>
  <c r="AL70" i="34"/>
  <c r="S68" i="34"/>
  <c r="BD112" i="34"/>
  <c r="V109" i="34"/>
  <c r="Y48" i="34"/>
  <c r="AT104" i="34"/>
  <c r="BH61" i="34"/>
  <c r="AQ85" i="34"/>
  <c r="AC79" i="34"/>
  <c r="AK29" i="34"/>
  <c r="Q81" i="34"/>
  <c r="AS60" i="34"/>
  <c r="K36" i="34"/>
  <c r="BD114" i="34"/>
  <c r="BE126" i="34"/>
  <c r="AM39" i="34"/>
  <c r="AW44" i="34"/>
  <c r="AD87" i="34"/>
  <c r="V122" i="34"/>
  <c r="BH59" i="34"/>
  <c r="BF125" i="34"/>
  <c r="AF48" i="34"/>
  <c r="J104" i="34"/>
  <c r="AB75" i="34"/>
  <c r="Z137" i="34"/>
  <c r="AZ101" i="34"/>
  <c r="R105" i="34"/>
  <c r="AO73" i="34"/>
  <c r="L139" i="34"/>
  <c r="AM89" i="34"/>
  <c r="AM27" i="34"/>
  <c r="BI87" i="34"/>
  <c r="BE82" i="34"/>
  <c r="U76" i="34"/>
  <c r="X59" i="34"/>
  <c r="BD44" i="34"/>
  <c r="AO118" i="34"/>
  <c r="AJ82" i="34"/>
  <c r="BF48" i="34"/>
  <c r="D24" i="34"/>
  <c r="AZ123" i="34"/>
  <c r="BN102" i="34"/>
  <c r="BM125" i="34"/>
  <c r="BD91" i="34"/>
  <c r="AD89" i="34"/>
  <c r="BK125" i="34"/>
  <c r="BI97" i="34"/>
  <c r="BK28" i="34"/>
  <c r="AF141" i="34"/>
  <c r="BD30" i="34"/>
  <c r="AV124" i="34"/>
  <c r="W100" i="34"/>
  <c r="AR126" i="34"/>
  <c r="AF50" i="34"/>
  <c r="AY102" i="34"/>
  <c r="P129" i="34"/>
  <c r="AI81" i="34"/>
  <c r="K25" i="22"/>
  <c r="AT74" i="34"/>
  <c r="AQ77" i="34"/>
  <c r="AE69" i="34"/>
  <c r="AB107" i="34"/>
  <c r="AY93" i="34"/>
  <c r="BN23" i="34"/>
  <c r="Y127" i="34"/>
  <c r="BD104" i="34"/>
  <c r="BN60" i="34"/>
  <c r="BB50" i="34"/>
  <c r="X93" i="34"/>
  <c r="BD43" i="34"/>
  <c r="BG65" i="34"/>
  <c r="AV36" i="34"/>
  <c r="L101" i="34"/>
  <c r="BN57" i="34"/>
  <c r="AF55" i="34"/>
  <c r="AR81" i="34"/>
  <c r="O126" i="34"/>
  <c r="AY135" i="34"/>
  <c r="AT64" i="34"/>
  <c r="AU89" i="34"/>
  <c r="K52" i="34"/>
  <c r="AH30" i="34"/>
  <c r="BC115" i="34"/>
  <c r="E24" i="34"/>
  <c r="S38" i="34"/>
  <c r="BE114" i="34"/>
  <c r="AG96" i="34"/>
  <c r="AX39" i="34"/>
  <c r="AP71" i="34"/>
  <c r="AK131" i="34"/>
  <c r="AF99" i="34"/>
  <c r="AY89" i="34"/>
  <c r="AI143" i="34"/>
  <c r="BA127" i="34"/>
  <c r="S31" i="34"/>
  <c r="AE86" i="34"/>
  <c r="AN65" i="34"/>
  <c r="BI141" i="34"/>
  <c r="AS140" i="34"/>
  <c r="AM81" i="34"/>
  <c r="AX126" i="34"/>
  <c r="Y135" i="34"/>
  <c r="P32" i="34"/>
  <c r="S97" i="34"/>
  <c r="BK30" i="34"/>
  <c r="AR31" i="34"/>
  <c r="T142" i="34"/>
  <c r="BL39" i="34"/>
  <c r="AV23" i="34"/>
  <c r="AR132" i="34"/>
  <c r="AD55" i="34"/>
  <c r="BJ133" i="34"/>
  <c r="L58" i="34"/>
  <c r="BK82" i="34"/>
  <c r="AB108" i="34"/>
  <c r="G42" i="34"/>
  <c r="R78" i="34"/>
  <c r="R52" i="34"/>
  <c r="Q94" i="34"/>
  <c r="AH135" i="34"/>
  <c r="P54" i="34"/>
  <c r="BL38" i="34"/>
  <c r="BE74" i="34"/>
  <c r="AJ72" i="34"/>
  <c r="BN65" i="34"/>
  <c r="BM117" i="34"/>
  <c r="AE45" i="34"/>
  <c r="BL124" i="34"/>
  <c r="V80" i="34"/>
  <c r="E121" i="34"/>
  <c r="AV51" i="34"/>
  <c r="AO41" i="34"/>
  <c r="AJ67" i="34"/>
  <c r="Q115" i="34"/>
  <c r="BD100" i="34"/>
  <c r="BI52" i="34"/>
  <c r="AS89" i="34"/>
  <c r="BE140" i="34"/>
  <c r="AX82" i="34"/>
  <c r="AT84" i="34"/>
  <c r="AT99" i="34"/>
  <c r="BI93" i="34"/>
  <c r="W64" i="34"/>
  <c r="BB127" i="34"/>
  <c r="AV54" i="34"/>
  <c r="P107" i="34"/>
  <c r="BI35" i="34"/>
  <c r="BF122" i="34"/>
  <c r="AC138" i="34"/>
  <c r="BK77" i="34"/>
  <c r="AD61" i="34"/>
  <c r="AJ59" i="34"/>
  <c r="O56" i="34"/>
  <c r="S133" i="34"/>
  <c r="BK49" i="34"/>
  <c r="AG134" i="34"/>
  <c r="BM49" i="34"/>
  <c r="K106" i="34"/>
  <c r="BI57" i="34"/>
  <c r="AK113" i="34"/>
  <c r="AT141" i="34"/>
  <c r="Q89" i="34"/>
  <c r="BE36" i="34"/>
  <c r="AT48" i="34"/>
  <c r="AT139" i="34"/>
  <c r="AT144" i="34"/>
  <c r="AY52" i="34"/>
  <c r="AI61" i="34"/>
  <c r="F32" i="34"/>
  <c r="U81" i="34"/>
  <c r="J72" i="34"/>
  <c r="AM139" i="34"/>
  <c r="BH81" i="34"/>
  <c r="BC121" i="34"/>
  <c r="AE132" i="34"/>
  <c r="AF84" i="34"/>
  <c r="AD111" i="34"/>
  <c r="AL34" i="34"/>
  <c r="H24" i="22"/>
  <c r="BJ120" i="34"/>
  <c r="R65" i="34"/>
  <c r="AJ99" i="34"/>
  <c r="BJ129" i="34"/>
  <c r="AG65" i="34"/>
  <c r="AA80" i="34"/>
  <c r="BM123" i="34"/>
  <c r="BN96" i="34"/>
  <c r="D139" i="34"/>
  <c r="AD221" i="34" s="1"/>
  <c r="C64" i="31" s="1"/>
  <c r="BL87" i="34"/>
  <c r="AQ94" i="34"/>
  <c r="J124" i="34"/>
  <c r="Q100" i="34"/>
  <c r="AG81" i="34"/>
  <c r="T107" i="34"/>
  <c r="H134" i="34"/>
  <c r="AC95" i="34"/>
  <c r="AL99" i="34"/>
  <c r="BF100" i="34"/>
  <c r="BH119" i="34"/>
  <c r="AL68" i="34"/>
  <c r="BI94" i="34"/>
  <c r="R114" i="34"/>
  <c r="AP117" i="34"/>
  <c r="AE99" i="34"/>
  <c r="Z90" i="34"/>
  <c r="Q130" i="34"/>
  <c r="T33" i="34"/>
  <c r="L35" i="34"/>
  <c r="Y54" i="34"/>
  <c r="N107" i="34"/>
  <c r="AA61" i="34"/>
  <c r="AT73" i="34"/>
  <c r="AK80" i="34"/>
  <c r="D126" i="34"/>
  <c r="H228" i="34" s="1"/>
  <c r="C44" i="31" s="1"/>
  <c r="BF40" i="34"/>
  <c r="Z51" i="34"/>
  <c r="X108" i="34"/>
  <c r="R91" i="34"/>
  <c r="AK94" i="34"/>
  <c r="AO69" i="34"/>
  <c r="BC123" i="34"/>
  <c r="AQ74" i="34"/>
  <c r="V33" i="34"/>
  <c r="O121" i="34"/>
  <c r="AN54" i="34"/>
  <c r="W120" i="34"/>
  <c r="N28" i="34"/>
  <c r="AY30" i="34"/>
  <c r="BJ144" i="34"/>
  <c r="F134" i="34"/>
  <c r="U23" i="34"/>
  <c r="R100" i="34"/>
  <c r="Z58" i="34"/>
  <c r="Z98" i="34"/>
  <c r="AD72" i="34"/>
  <c r="AX120" i="34"/>
  <c r="AN64" i="34"/>
  <c r="BH31" i="34"/>
  <c r="AI134" i="34"/>
  <c r="BG142" i="34"/>
  <c r="AT120" i="34"/>
  <c r="F33" i="34"/>
  <c r="BD63" i="34"/>
  <c r="BA68" i="34"/>
  <c r="M115" i="34"/>
  <c r="V94" i="34"/>
  <c r="J32" i="34"/>
  <c r="AW144" i="34"/>
  <c r="BC43" i="34"/>
  <c r="J38" i="34"/>
  <c r="AB95" i="34"/>
  <c r="U102" i="34"/>
  <c r="AT117" i="34"/>
  <c r="AP73" i="34"/>
  <c r="M45" i="34"/>
  <c r="L134" i="34"/>
  <c r="X29" i="34"/>
  <c r="M95" i="34"/>
  <c r="AR89" i="34"/>
  <c r="K83" i="34"/>
  <c r="AW49" i="34"/>
  <c r="AC61" i="34"/>
  <c r="AS77" i="34"/>
  <c r="K113" i="34"/>
  <c r="BF35" i="34"/>
  <c r="K61" i="34"/>
  <c r="BL103" i="34"/>
  <c r="K35" i="34"/>
  <c r="BJ73" i="34"/>
  <c r="BD92" i="34"/>
  <c r="Y68" i="34"/>
  <c r="BE117" i="34"/>
  <c r="BL55" i="34"/>
  <c r="BA77" i="34"/>
  <c r="AG68" i="34"/>
  <c r="BB129" i="34"/>
  <c r="BN28" i="34"/>
  <c r="J128" i="34"/>
  <c r="AN56" i="34"/>
  <c r="M127" i="34"/>
  <c r="AR65" i="34"/>
  <c r="AI36" i="34"/>
  <c r="AF24" i="34"/>
  <c r="W85" i="34"/>
  <c r="BI25" i="34"/>
  <c r="AL127" i="34"/>
  <c r="AQ119" i="34"/>
  <c r="Y119" i="34"/>
  <c r="R84" i="34"/>
  <c r="AA111" i="34"/>
  <c r="F39" i="34"/>
  <c r="V118" i="34"/>
  <c r="BN116" i="34"/>
  <c r="AW37" i="34"/>
  <c r="AH66" i="34"/>
  <c r="BD78" i="34"/>
  <c r="BN35" i="34"/>
  <c r="AK77" i="34"/>
  <c r="BD65" i="34"/>
  <c r="S33" i="34"/>
  <c r="AQ143" i="34"/>
  <c r="Y71" i="34"/>
  <c r="BD41" i="34"/>
  <c r="AP104" i="34"/>
  <c r="AC109" i="34"/>
  <c r="AA134" i="34"/>
  <c r="AO144" i="34"/>
  <c r="AH61" i="34"/>
  <c r="AO102" i="34"/>
  <c r="BA131" i="34"/>
  <c r="AZ95" i="34"/>
  <c r="BH77" i="34"/>
  <c r="AO79" i="34"/>
  <c r="AW64" i="34"/>
  <c r="S36" i="34"/>
  <c r="AX46" i="34"/>
  <c r="AR88" i="34"/>
  <c r="AG57" i="34"/>
  <c r="X133" i="34"/>
  <c r="BA74" i="34"/>
  <c r="O146" i="34"/>
  <c r="U83" i="34"/>
  <c r="AE95" i="34"/>
  <c r="AM32" i="34"/>
  <c r="BH24" i="34"/>
  <c r="Z46" i="34"/>
  <c r="BA90" i="34"/>
  <c r="AJ114" i="34"/>
  <c r="Z130" i="34"/>
  <c r="Y53" i="34"/>
  <c r="AZ47" i="34"/>
  <c r="AJ124" i="34"/>
  <c r="U34" i="34"/>
  <c r="AA95" i="34"/>
  <c r="BE103" i="34"/>
  <c r="T71" i="34"/>
  <c r="BK119" i="34"/>
  <c r="R60" i="34"/>
  <c r="AP64" i="34"/>
  <c r="K29" i="34"/>
  <c r="AJ117" i="34"/>
  <c r="AN114" i="34"/>
  <c r="AF96" i="34"/>
  <c r="AM99" i="34"/>
  <c r="AM138" i="34"/>
  <c r="S102" i="34"/>
  <c r="AQ63" i="34"/>
  <c r="BJ41" i="34"/>
  <c r="BI127" i="34"/>
  <c r="AC141" i="34"/>
  <c r="V40" i="34"/>
  <c r="AY141" i="34"/>
  <c r="AF132" i="34"/>
  <c r="AM34" i="34"/>
  <c r="AZ128" i="34"/>
  <c r="AO87" i="34"/>
  <c r="BJ131" i="34"/>
  <c r="R24" i="34"/>
  <c r="Z105" i="34"/>
  <c r="N114" i="34"/>
  <c r="G32" i="34"/>
  <c r="AL113" i="34"/>
  <c r="P26" i="34"/>
  <c r="K121" i="34"/>
  <c r="BM37" i="34"/>
  <c r="AR55" i="34"/>
  <c r="V141" i="34"/>
  <c r="BI79" i="34"/>
  <c r="AO99" i="34"/>
  <c r="AX111" i="34"/>
  <c r="AI71" i="34"/>
  <c r="O82" i="34"/>
  <c r="BM84" i="34"/>
  <c r="BL40" i="34"/>
  <c r="O118" i="34"/>
  <c r="Y116" i="34"/>
  <c r="R68" i="34"/>
  <c r="AO96" i="34"/>
  <c r="BC35" i="34"/>
  <c r="AI116" i="34"/>
  <c r="AM144" i="34"/>
  <c r="AZ24" i="34"/>
  <c r="AX73" i="34"/>
  <c r="AP98" i="34"/>
  <c r="AZ80" i="34"/>
  <c r="R107" i="34"/>
  <c r="O111" i="34"/>
  <c r="AS41" i="34"/>
  <c r="AX98" i="34"/>
  <c r="AK57" i="34"/>
  <c r="AI51" i="34"/>
  <c r="K82" i="34"/>
  <c r="BD27" i="34"/>
  <c r="AG98" i="34"/>
  <c r="Y29" i="34"/>
  <c r="AB56" i="34"/>
  <c r="O28" i="34"/>
  <c r="AG26" i="34"/>
  <c r="AQ112" i="34"/>
  <c r="BF96" i="34"/>
  <c r="H26" i="22"/>
  <c r="AN39" i="34"/>
  <c r="AX101" i="34"/>
  <c r="AT56" i="34"/>
  <c r="N49" i="34"/>
  <c r="AM134" i="34"/>
  <c r="AT101" i="34"/>
  <c r="F34" i="34"/>
  <c r="X46" i="34"/>
  <c r="T110" i="34"/>
  <c r="BM26" i="34"/>
  <c r="H26" i="34"/>
  <c r="BC78" i="34"/>
  <c r="AW127" i="34"/>
  <c r="BE139" i="34"/>
  <c r="AZ119" i="34"/>
  <c r="BD90" i="34"/>
  <c r="AL118" i="34"/>
  <c r="AI50" i="34"/>
  <c r="AA108" i="34"/>
  <c r="AF105" i="34"/>
  <c r="J28" i="22"/>
  <c r="AG41" i="34"/>
  <c r="Y112" i="34"/>
  <c r="BI122" i="34"/>
  <c r="BG112" i="34"/>
  <c r="BB68" i="34"/>
  <c r="AS132" i="34"/>
  <c r="AV86" i="34"/>
  <c r="AF124" i="34"/>
  <c r="P142" i="34"/>
  <c r="Y43" i="34"/>
  <c r="BK47" i="34"/>
  <c r="U26" i="34"/>
  <c r="AJ100" i="34"/>
  <c r="AV55" i="34"/>
  <c r="AA70" i="34"/>
  <c r="AN130" i="34"/>
  <c r="AB66" i="34"/>
  <c r="AP61" i="34"/>
  <c r="AV130" i="34"/>
  <c r="AS142" i="34"/>
  <c r="AG101" i="34"/>
  <c r="H136" i="34"/>
  <c r="V92" i="34"/>
  <c r="AP53" i="34"/>
  <c r="BE64" i="34"/>
  <c r="AY125" i="34"/>
  <c r="AT44" i="34"/>
  <c r="AY140" i="34"/>
  <c r="AY59" i="34"/>
  <c r="T72" i="34"/>
  <c r="K96" i="34"/>
  <c r="X44" i="34"/>
  <c r="AZ27" i="34"/>
  <c r="BG91" i="34"/>
  <c r="AO86" i="34"/>
  <c r="AE37" i="34"/>
  <c r="AH63" i="34"/>
  <c r="S91" i="34"/>
  <c r="BC53" i="34"/>
  <c r="BD84" i="34"/>
  <c r="AS56" i="34"/>
  <c r="BC127" i="34"/>
  <c r="AN45" i="34"/>
  <c r="Q24" i="34"/>
  <c r="M122" i="34"/>
  <c r="V26" i="34"/>
  <c r="AT97" i="34"/>
  <c r="U144" i="34"/>
  <c r="AV57" i="34"/>
  <c r="AW142" i="34"/>
  <c r="BC85" i="34"/>
  <c r="T103" i="34"/>
  <c r="AF65" i="34"/>
  <c r="AG38" i="34"/>
  <c r="AC25" i="34"/>
  <c r="M106" i="34"/>
  <c r="BE121" i="34"/>
  <c r="BK113" i="34"/>
  <c r="AT66" i="34"/>
  <c r="J57" i="34"/>
  <c r="O77" i="34"/>
  <c r="AR93" i="34"/>
  <c r="AH80" i="34"/>
  <c r="BC135" i="34"/>
  <c r="AF93" i="34"/>
  <c r="N146" i="34"/>
  <c r="AC113" i="34"/>
  <c r="AF112" i="34"/>
  <c r="AA32" i="34"/>
  <c r="AD96" i="34"/>
  <c r="BF53" i="34"/>
  <c r="BB49" i="34"/>
  <c r="R54" i="34"/>
  <c r="U32" i="34"/>
  <c r="AB60" i="34"/>
  <c r="AD44" i="34"/>
  <c r="S119" i="34"/>
  <c r="AL98" i="34"/>
  <c r="F135" i="34"/>
  <c r="AB103" i="34"/>
  <c r="U42" i="34"/>
  <c r="AB97" i="34"/>
  <c r="Y59" i="34"/>
  <c r="BM128" i="34"/>
  <c r="AP75" i="34"/>
  <c r="BG45" i="34"/>
  <c r="AS72" i="34"/>
  <c r="BD115" i="34"/>
  <c r="Y98" i="34"/>
  <c r="AE33" i="34"/>
  <c r="AS55" i="34"/>
  <c r="I28" i="22"/>
  <c r="V120" i="34"/>
  <c r="Z55" i="34"/>
  <c r="AP127" i="34"/>
  <c r="J28" i="34"/>
  <c r="AO104" i="34"/>
  <c r="W132" i="34"/>
  <c r="BK138" i="34"/>
  <c r="BB75" i="34"/>
  <c r="BN132" i="34"/>
  <c r="N57" i="34"/>
  <c r="AG50" i="34"/>
  <c r="AV98" i="34"/>
  <c r="BJ140" i="34"/>
  <c r="Q132" i="34"/>
  <c r="U111" i="34"/>
  <c r="L130" i="34"/>
  <c r="AZ29" i="34"/>
  <c r="AV105" i="34"/>
  <c r="BI46" i="34"/>
  <c r="AQ134" i="34"/>
  <c r="AR131" i="34"/>
  <c r="AO55" i="34"/>
  <c r="AV28" i="34"/>
  <c r="AP43" i="34"/>
  <c r="AG42" i="34"/>
  <c r="BH53" i="34"/>
  <c r="J110" i="34"/>
  <c r="BI135" i="34"/>
  <c r="Q33" i="34"/>
  <c r="BB105" i="34"/>
  <c r="W110" i="34"/>
  <c r="AC34" i="34"/>
  <c r="AB113" i="34"/>
  <c r="BH91" i="34"/>
  <c r="BK112" i="34"/>
  <c r="J27" i="22"/>
  <c r="J87" i="34"/>
  <c r="BJ75" i="34"/>
  <c r="AS112" i="34"/>
  <c r="BA59" i="34"/>
  <c r="Z81" i="34"/>
  <c r="AC29" i="34"/>
  <c r="Y99" i="34"/>
  <c r="AJ102" i="34"/>
  <c r="W62" i="34"/>
  <c r="AJ71" i="34"/>
  <c r="X79" i="34"/>
  <c r="BD103" i="34"/>
  <c r="AR51" i="34"/>
  <c r="AR83" i="34"/>
  <c r="BN32" i="34"/>
  <c r="M61" i="34"/>
  <c r="BH133" i="34"/>
  <c r="BA124" i="34"/>
  <c r="BI64" i="34"/>
  <c r="Z32" i="34"/>
  <c r="K104" i="34"/>
  <c r="Z67" i="34"/>
  <c r="Q27" i="34"/>
  <c r="V76" i="34"/>
  <c r="Y27" i="34"/>
  <c r="AZ44" i="34"/>
  <c r="AI95" i="34"/>
  <c r="AP37" i="34"/>
  <c r="P126" i="34"/>
  <c r="BE72" i="34"/>
  <c r="G23" i="34"/>
  <c r="BI28" i="34"/>
  <c r="W89" i="34"/>
  <c r="P84" i="34"/>
  <c r="AD97" i="34"/>
  <c r="AZ43" i="34"/>
  <c r="AV104" i="34"/>
  <c r="AZ89" i="34"/>
  <c r="BC143" i="34"/>
  <c r="AW120" i="34"/>
  <c r="AV62" i="34"/>
  <c r="O93" i="34"/>
  <c r="BH87" i="34"/>
  <c r="F113" i="34"/>
  <c r="Y140" i="34"/>
  <c r="AN99" i="34"/>
  <c r="AH101" i="34"/>
  <c r="AY91" i="34"/>
  <c r="AZ88" i="34"/>
  <c r="AL56" i="34"/>
  <c r="BH83" i="34"/>
  <c r="AA97" i="34"/>
  <c r="BL101" i="34"/>
  <c r="AQ122" i="34"/>
  <c r="E40" i="34"/>
  <c r="F24" i="34"/>
  <c r="E141" i="34"/>
  <c r="AL37" i="34"/>
  <c r="BA40" i="34"/>
  <c r="AA26" i="34"/>
  <c r="S83" i="34"/>
  <c r="AV103" i="34"/>
  <c r="J33" i="34"/>
  <c r="BK56" i="34"/>
  <c r="BC77" i="34"/>
  <c r="BG140" i="34"/>
  <c r="AR100" i="34"/>
  <c r="AS94" i="34"/>
  <c r="U41" i="34"/>
  <c r="M94" i="34"/>
  <c r="BJ138" i="34"/>
  <c r="Z72" i="34"/>
  <c r="O124" i="34"/>
  <c r="Q98" i="34"/>
  <c r="AN134" i="34"/>
  <c r="F44" i="34"/>
  <c r="W60" i="34"/>
  <c r="W106" i="34"/>
  <c r="H37" i="34"/>
  <c r="AM88" i="34"/>
  <c r="AW39" i="34"/>
  <c r="AQ130" i="34"/>
  <c r="BL34" i="34"/>
  <c r="BK97" i="34"/>
  <c r="AL57" i="34"/>
  <c r="P130" i="34"/>
  <c r="AE142" i="34"/>
  <c r="BM89" i="34"/>
  <c r="AC64" i="34"/>
  <c r="P77" i="34"/>
  <c r="N77" i="34"/>
  <c r="AK112" i="34"/>
  <c r="BM133" i="34"/>
  <c r="AF94" i="34"/>
  <c r="AR134" i="34"/>
  <c r="BB48" i="34"/>
  <c r="T44" i="34"/>
  <c r="X25" i="34"/>
  <c r="BC54" i="34"/>
  <c r="AY44" i="34"/>
  <c r="T30" i="34"/>
  <c r="AF46" i="34"/>
  <c r="S75" i="34"/>
  <c r="G134" i="34"/>
  <c r="O80" i="34"/>
  <c r="AB48" i="34"/>
  <c r="AC104" i="34"/>
  <c r="AG144" i="34"/>
  <c r="AD27" i="34"/>
  <c r="M102" i="34"/>
  <c r="BF65" i="34"/>
  <c r="AQ29" i="34"/>
  <c r="BA103" i="34"/>
  <c r="BH85" i="34"/>
  <c r="X111" i="34"/>
  <c r="AG79" i="34"/>
  <c r="BH54" i="34"/>
  <c r="AX34" i="34"/>
  <c r="BA125" i="34"/>
  <c r="S142" i="34"/>
  <c r="AJ52" i="34"/>
  <c r="AL46" i="34"/>
  <c r="BL71" i="34"/>
  <c r="M36" i="34"/>
  <c r="O34" i="34"/>
  <c r="BE123" i="34"/>
  <c r="S53" i="34"/>
  <c r="S134" i="34"/>
  <c r="AK41" i="34"/>
  <c r="AY127" i="34"/>
  <c r="AG63" i="34"/>
  <c r="AA72" i="34"/>
  <c r="AS96" i="34"/>
  <c r="AC60" i="34"/>
  <c r="AY35" i="34"/>
  <c r="AV74" i="34"/>
  <c r="AS127" i="34"/>
  <c r="W139" i="34"/>
  <c r="U66" i="34"/>
  <c r="AF98" i="34"/>
  <c r="U28" i="34"/>
  <c r="BL95" i="34"/>
  <c r="L62" i="34"/>
  <c r="BC92" i="34"/>
  <c r="AU69" i="34"/>
  <c r="AO24" i="34"/>
  <c r="AL126" i="34"/>
  <c r="AV99" i="34"/>
  <c r="AA89" i="34"/>
  <c r="AE56" i="34"/>
  <c r="Y65" i="34"/>
  <c r="AO57" i="34"/>
  <c r="X39" i="34"/>
  <c r="BD111" i="34"/>
  <c r="AQ86" i="34"/>
  <c r="BL85" i="34"/>
  <c r="AU92" i="34"/>
  <c r="K53" i="34"/>
  <c r="AK79" i="34"/>
  <c r="AK48" i="34"/>
  <c r="O107" i="34"/>
  <c r="AD144" i="34"/>
  <c r="BJ92" i="34"/>
  <c r="W142" i="34"/>
  <c r="D141" i="34"/>
  <c r="AD223" i="34" s="1"/>
  <c r="C66" i="31" s="1"/>
  <c r="V126" i="34"/>
  <c r="J50" i="34"/>
  <c r="AF31" i="34"/>
  <c r="BJ127" i="34"/>
  <c r="H128" i="34"/>
  <c r="X61" i="34"/>
  <c r="BH37" i="34"/>
  <c r="AR43" i="34"/>
  <c r="AC108" i="34"/>
  <c r="AW129" i="34"/>
  <c r="M39" i="34"/>
  <c r="AC48" i="34"/>
  <c r="N50" i="34"/>
  <c r="BA70" i="34"/>
  <c r="U119" i="34"/>
  <c r="AW139" i="34"/>
  <c r="U53" i="34"/>
  <c r="AX84" i="34"/>
  <c r="R88" i="34"/>
  <c r="AC62" i="34"/>
  <c r="AR30" i="34"/>
  <c r="S120" i="34"/>
  <c r="BK92" i="34"/>
  <c r="AP30" i="34"/>
  <c r="AH27" i="34"/>
  <c r="AS23" i="34"/>
  <c r="BH126" i="34"/>
  <c r="AQ43" i="34"/>
  <c r="X80" i="34"/>
  <c r="AI84" i="34"/>
  <c r="AV50" i="34"/>
  <c r="N68" i="34"/>
  <c r="O91" i="34"/>
  <c r="AE102" i="34"/>
  <c r="BH105" i="34"/>
  <c r="R58" i="34"/>
  <c r="G142" i="34"/>
  <c r="BF58" i="34"/>
  <c r="AF102" i="34"/>
  <c r="AH70" i="34"/>
  <c r="G121" i="34"/>
  <c r="AY29" i="34"/>
  <c r="AM30" i="34"/>
  <c r="BE104" i="34"/>
  <c r="AF91" i="34"/>
  <c r="BG131" i="34"/>
  <c r="T46" i="34"/>
  <c r="AN91" i="34"/>
  <c r="S115" i="34"/>
  <c r="AP92" i="34"/>
  <c r="K44" i="34"/>
  <c r="AP57" i="34"/>
  <c r="Z133" i="34"/>
  <c r="AW116" i="34"/>
  <c r="BJ27" i="34"/>
  <c r="AE90" i="34"/>
  <c r="H40" i="34"/>
  <c r="AG95" i="34"/>
  <c r="BK64" i="34"/>
  <c r="AO117" i="34"/>
  <c r="H43" i="34"/>
  <c r="S88" i="34"/>
  <c r="X32" i="34"/>
  <c r="BN89" i="34"/>
  <c r="AM31" i="34"/>
  <c r="AL75" i="34"/>
  <c r="M24" i="34"/>
  <c r="AL93" i="34"/>
  <c r="AI139" i="34"/>
  <c r="H34" i="34"/>
  <c r="S99" i="34"/>
  <c r="BC24" i="34"/>
  <c r="AS58" i="34"/>
  <c r="AO103" i="34"/>
  <c r="T60" i="34"/>
  <c r="M26" i="34"/>
  <c r="AL32" i="34"/>
  <c r="BB42" i="34"/>
  <c r="AO68" i="34"/>
  <c r="AV93" i="34"/>
  <c r="BI32" i="34"/>
  <c r="BH92" i="34"/>
  <c r="J44" i="34"/>
  <c r="AO112" i="34"/>
  <c r="AK28" i="34"/>
  <c r="AY143" i="34"/>
  <c r="BM66" i="34"/>
  <c r="AS100" i="34"/>
  <c r="AI70" i="34"/>
  <c r="AE53" i="34"/>
  <c r="K71" i="34"/>
  <c r="W114" i="34"/>
  <c r="BA99" i="34"/>
  <c r="BA32" i="34"/>
  <c r="U70" i="34"/>
  <c r="AD88" i="34"/>
  <c r="AR125" i="34"/>
  <c r="Y91" i="34"/>
  <c r="R132" i="34"/>
  <c r="AK142" i="34"/>
  <c r="T106" i="34"/>
  <c r="AC112" i="34"/>
  <c r="BN61" i="34"/>
  <c r="AD114" i="34"/>
  <c r="AP70" i="34"/>
  <c r="R128" i="34"/>
  <c r="AQ47" i="34"/>
  <c r="V91" i="34"/>
  <c r="Q134" i="34"/>
  <c r="AI113" i="34"/>
  <c r="BG41" i="34"/>
  <c r="AL72" i="34"/>
  <c r="BM29" i="34"/>
  <c r="X92" i="34"/>
  <c r="AP80" i="34"/>
  <c r="BJ51" i="34"/>
  <c r="N100" i="34"/>
  <c r="AL54" i="34"/>
  <c r="AJ98" i="34"/>
  <c r="AS113" i="34"/>
  <c r="BL122" i="34"/>
  <c r="BD57" i="34"/>
  <c r="AN73" i="34"/>
  <c r="AV89" i="34"/>
  <c r="AC133" i="34"/>
  <c r="AX119" i="34"/>
  <c r="BC101" i="34"/>
  <c r="AG78" i="34"/>
  <c r="AF45" i="34"/>
  <c r="AD103" i="34"/>
  <c r="AH45" i="34"/>
  <c r="Y89" i="34"/>
  <c r="AV34" i="34"/>
  <c r="N101" i="34"/>
  <c r="BK42" i="34"/>
  <c r="AO95" i="34"/>
  <c r="AY62" i="34"/>
  <c r="V98" i="34"/>
  <c r="R56" i="34"/>
  <c r="BE68" i="34"/>
  <c r="P103" i="34"/>
  <c r="BJ111" i="34"/>
  <c r="AH113" i="34"/>
  <c r="AW66" i="34"/>
  <c r="AG84" i="34"/>
  <c r="T80" i="34"/>
  <c r="R27" i="34"/>
  <c r="AZ73" i="34"/>
  <c r="W48" i="34"/>
  <c r="S47" i="34"/>
  <c r="AC121" i="34"/>
  <c r="BG61" i="34"/>
  <c r="O73" i="34"/>
  <c r="X109" i="34"/>
  <c r="P110" i="34"/>
  <c r="AX30" i="34"/>
  <c r="AM36" i="34"/>
  <c r="BL118" i="34"/>
  <c r="AX70" i="34"/>
  <c r="X71" i="34"/>
  <c r="AV67" i="34"/>
  <c r="Y63" i="34"/>
  <c r="X113" i="34"/>
  <c r="G127" i="34"/>
  <c r="Q129" i="34"/>
  <c r="M85" i="34"/>
  <c r="AS125" i="34"/>
  <c r="AT118" i="34"/>
  <c r="BA51" i="34"/>
  <c r="AF77" i="34"/>
  <c r="AB109" i="34"/>
  <c r="AJ45" i="34"/>
  <c r="BN133" i="34"/>
  <c r="AM78" i="34"/>
  <c r="BK36" i="34"/>
  <c r="AY83" i="34"/>
  <c r="AS24" i="34"/>
  <c r="AY41" i="34"/>
  <c r="K86" i="34"/>
  <c r="AH36" i="34"/>
  <c r="BH134" i="34"/>
  <c r="AD116" i="34"/>
  <c r="V43" i="34"/>
  <c r="BN100" i="34"/>
  <c r="AM103" i="34"/>
  <c r="BG62" i="34"/>
  <c r="Y86" i="34"/>
  <c r="BM122" i="34"/>
  <c r="Z76" i="34"/>
  <c r="BF67" i="34"/>
  <c r="R99" i="34"/>
  <c r="AQ115" i="34"/>
  <c r="AW73" i="34"/>
  <c r="J113" i="34"/>
  <c r="Z50" i="34"/>
  <c r="AN44" i="34"/>
  <c r="BK72" i="34"/>
  <c r="AU57" i="34"/>
  <c r="AM74" i="34"/>
  <c r="AJ51" i="34"/>
  <c r="BK104" i="34"/>
  <c r="AB40" i="34"/>
  <c r="AJ42" i="34"/>
  <c r="AU85" i="34"/>
  <c r="AJ65" i="34"/>
  <c r="S110" i="34"/>
  <c r="M48" i="34"/>
  <c r="M114" i="34"/>
  <c r="T66" i="34"/>
  <c r="BL44" i="34"/>
  <c r="AQ49" i="34"/>
  <c r="BG42" i="34"/>
  <c r="BH38" i="34"/>
  <c r="Y84" i="34"/>
  <c r="BB116" i="34"/>
  <c r="AH46" i="34"/>
  <c r="Z66" i="34"/>
  <c r="AO98" i="34"/>
  <c r="L89" i="34"/>
  <c r="AE130" i="34"/>
  <c r="P43" i="34"/>
  <c r="U120" i="34"/>
  <c r="BB126" i="34"/>
  <c r="R141" i="34"/>
  <c r="M69" i="34"/>
  <c r="K72" i="34"/>
  <c r="F136" i="34"/>
  <c r="BJ93" i="34"/>
  <c r="BE125" i="34"/>
  <c r="BM65" i="34"/>
  <c r="BH132" i="34"/>
  <c r="J31" i="34"/>
  <c r="I27" i="22"/>
  <c r="AK46" i="34"/>
  <c r="AQ33" i="34"/>
  <c r="AQ71" i="34"/>
  <c r="BG114" i="34"/>
  <c r="AM132" i="34"/>
  <c r="BI112" i="34"/>
  <c r="K33" i="34"/>
  <c r="AV139" i="34"/>
  <c r="AR42" i="34"/>
  <c r="N54" i="34"/>
  <c r="AJ143" i="34"/>
  <c r="K57" i="34"/>
  <c r="AY45" i="34"/>
  <c r="L73" i="34"/>
  <c r="U40" i="34"/>
  <c r="AX65" i="34"/>
  <c r="AV132" i="34"/>
  <c r="BA37" i="34"/>
  <c r="AS64" i="34"/>
  <c r="BI51" i="34"/>
  <c r="BI133" i="34"/>
  <c r="AK85" i="34"/>
  <c r="V41" i="34"/>
  <c r="F26" i="34"/>
  <c r="AX124" i="34"/>
  <c r="O133" i="34"/>
  <c r="BM120" i="34"/>
  <c r="AV69" i="34"/>
  <c r="AR118" i="34"/>
  <c r="BM44" i="34"/>
  <c r="BM96" i="34"/>
  <c r="BI130" i="34"/>
  <c r="AX144" i="34"/>
  <c r="BF71" i="34"/>
  <c r="AA118" i="34"/>
  <c r="AJ84" i="34"/>
  <c r="AY68" i="34"/>
  <c r="J115" i="34"/>
  <c r="U118" i="34"/>
  <c r="AQ92" i="34"/>
  <c r="AP81" i="34"/>
  <c r="AA86" i="34"/>
  <c r="G31" i="34"/>
  <c r="AY28" i="34"/>
  <c r="BI129" i="34"/>
  <c r="AJ89" i="34"/>
  <c r="AF71" i="34"/>
  <c r="AN63" i="34"/>
  <c r="BI128" i="34"/>
  <c r="U88" i="34"/>
  <c r="BJ38" i="34"/>
  <c r="BC45" i="34"/>
  <c r="AF139" i="34"/>
  <c r="Z120" i="34"/>
  <c r="AE58" i="34"/>
  <c r="W65" i="34"/>
  <c r="U131" i="34"/>
  <c r="AT81" i="34"/>
  <c r="AE72" i="34"/>
  <c r="AF27" i="34"/>
  <c r="BC66" i="34"/>
  <c r="BH51" i="34"/>
  <c r="BG56" i="34"/>
  <c r="X57" i="34"/>
  <c r="AX105" i="34"/>
  <c r="T63" i="34"/>
  <c r="O64" i="34"/>
  <c r="AW45" i="34"/>
  <c r="AE51" i="34"/>
  <c r="BL116" i="34"/>
  <c r="AU88" i="34"/>
  <c r="V36" i="34"/>
  <c r="BJ81" i="34"/>
  <c r="AL102" i="34"/>
  <c r="AR49" i="34"/>
  <c r="AJ76" i="34"/>
  <c r="Y80" i="34"/>
  <c r="AT67" i="34"/>
  <c r="D30" i="34"/>
  <c r="Q53" i="34"/>
  <c r="AJ119" i="34"/>
  <c r="M97" i="34"/>
  <c r="H35" i="34"/>
  <c r="Q117" i="34"/>
  <c r="BL54" i="34"/>
  <c r="BF51" i="34"/>
  <c r="BN79" i="34"/>
  <c r="AG85" i="34"/>
  <c r="BF44" i="34"/>
  <c r="K108" i="34"/>
  <c r="AZ62" i="34"/>
  <c r="BE54" i="34"/>
  <c r="W137" i="34"/>
  <c r="J84" i="34"/>
  <c r="Z97" i="34"/>
  <c r="AU53" i="34"/>
  <c r="AU81" i="34"/>
  <c r="BK99" i="34"/>
  <c r="AV138" i="34"/>
  <c r="BH84" i="34"/>
  <c r="AW101" i="34"/>
  <c r="AP74" i="34"/>
  <c r="AI102" i="34"/>
  <c r="Q63" i="34"/>
  <c r="H118" i="34"/>
  <c r="K49" i="34"/>
  <c r="AO36" i="34"/>
  <c r="AE114" i="34"/>
  <c r="BC74" i="34"/>
  <c r="AV43" i="34"/>
  <c r="AA144" i="34"/>
  <c r="Q102" i="34"/>
  <c r="H114" i="34"/>
  <c r="Q139" i="34"/>
  <c r="J88" i="34"/>
  <c r="AC114" i="34"/>
  <c r="AC107" i="34"/>
  <c r="AG100" i="34"/>
  <c r="AE29" i="34"/>
  <c r="AX93" i="34"/>
  <c r="AD41" i="34"/>
  <c r="BE84" i="34"/>
  <c r="AE89" i="34"/>
  <c r="BL70" i="34"/>
  <c r="AQ75" i="34"/>
  <c r="AO122" i="34"/>
  <c r="AE60" i="34"/>
  <c r="AO94" i="34"/>
  <c r="AT86" i="34"/>
  <c r="AA109" i="34"/>
  <c r="L118" i="34"/>
  <c r="AQ93" i="34"/>
  <c r="Y45" i="34"/>
  <c r="J67" i="34"/>
  <c r="V97" i="34"/>
  <c r="BF144" i="34"/>
  <c r="O36" i="34"/>
  <c r="X117" i="34"/>
  <c r="AC116" i="34"/>
  <c r="AT112" i="34"/>
  <c r="AM44" i="34"/>
  <c r="O128" i="34"/>
  <c r="AD63" i="34"/>
  <c r="AL53" i="34"/>
  <c r="AQ81" i="34"/>
  <c r="AZ131" i="34"/>
  <c r="W42" i="34"/>
  <c r="J141" i="34"/>
  <c r="U122" i="34"/>
  <c r="AK75" i="34"/>
  <c r="M107" i="34"/>
  <c r="V45" i="34"/>
  <c r="O33" i="34"/>
  <c r="BI70" i="34"/>
  <c r="BB56" i="34"/>
  <c r="T84" i="34"/>
  <c r="BN98" i="34"/>
  <c r="AI130" i="34"/>
  <c r="BN126" i="34"/>
  <c r="AS114" i="34"/>
  <c r="O38" i="34"/>
  <c r="AV115" i="34"/>
  <c r="AH88" i="34"/>
  <c r="K37" i="34"/>
  <c r="Z74" i="34"/>
  <c r="P146" i="34"/>
  <c r="T47" i="34"/>
  <c r="AB50" i="34"/>
  <c r="N143" i="34"/>
  <c r="AZ70" i="34"/>
  <c r="AH74" i="34"/>
  <c r="H122" i="34"/>
  <c r="BE27" i="34"/>
  <c r="BC142" i="34"/>
  <c r="P117" i="34"/>
  <c r="AP35" i="34"/>
  <c r="AR139" i="34"/>
  <c r="U24" i="34"/>
  <c r="BI61" i="34"/>
  <c r="AB30" i="34"/>
  <c r="BN101" i="34"/>
  <c r="Z29" i="34"/>
  <c r="AF29" i="34"/>
  <c r="AN122" i="34"/>
  <c r="P72" i="34"/>
  <c r="AX40" i="34"/>
  <c r="O59" i="34"/>
  <c r="AO88" i="34"/>
  <c r="AP39" i="34"/>
  <c r="P128" i="34"/>
  <c r="BN144" i="34"/>
  <c r="T96" i="34"/>
  <c r="K69" i="34"/>
  <c r="T130" i="34"/>
  <c r="R109" i="34"/>
  <c r="AD85" i="34"/>
  <c r="BG116" i="34"/>
  <c r="AK43" i="34"/>
  <c r="W83" i="34"/>
  <c r="BG125" i="34"/>
  <c r="AV79" i="34"/>
  <c r="D38" i="34"/>
  <c r="AA124" i="34"/>
  <c r="AE85" i="34"/>
  <c r="BG47" i="34"/>
  <c r="E114" i="34"/>
  <c r="AV47" i="34"/>
  <c r="AY99" i="34"/>
  <c r="V72" i="34"/>
  <c r="AE97" i="34"/>
  <c r="F31" i="34"/>
  <c r="Y75" i="34"/>
  <c r="BC95" i="34"/>
  <c r="S85" i="34"/>
  <c r="BF28" i="34"/>
  <c r="AI86" i="34"/>
  <c r="AQ54" i="34"/>
  <c r="Y82" i="34"/>
  <c r="AW48" i="34"/>
  <c r="AC96" i="34"/>
  <c r="S65" i="34"/>
  <c r="J102" i="34"/>
  <c r="AI76" i="34"/>
  <c r="AF62" i="34"/>
  <c r="BJ56" i="34"/>
  <c r="Q109" i="34"/>
  <c r="AL51" i="34"/>
  <c r="BF81" i="34"/>
  <c r="AY38" i="34"/>
  <c r="AO51" i="34"/>
  <c r="AM75" i="34"/>
  <c r="BE45" i="34"/>
  <c r="D41" i="34"/>
  <c r="X65" i="34"/>
  <c r="AV92" i="34"/>
  <c r="K45" i="34"/>
  <c r="AM121" i="34"/>
  <c r="BD36" i="34"/>
  <c r="U117" i="34"/>
  <c r="BK84" i="34"/>
  <c r="AO80" i="34"/>
  <c r="AB65" i="34"/>
  <c r="BN42" i="34"/>
  <c r="BC75" i="34"/>
  <c r="K99" i="34"/>
  <c r="AA67" i="34"/>
  <c r="AD84" i="34"/>
  <c r="AW92" i="34"/>
  <c r="N93" i="34"/>
  <c r="BH47" i="34"/>
  <c r="AB72" i="34"/>
  <c r="AC76" i="34"/>
  <c r="AE96" i="34"/>
  <c r="N110" i="34"/>
  <c r="T62" i="34"/>
  <c r="L66" i="34"/>
  <c r="BM41" i="34"/>
  <c r="BM23" i="34"/>
  <c r="BM61" i="34"/>
  <c r="BH120" i="34"/>
  <c r="BK96" i="34"/>
  <c r="AN78" i="34"/>
  <c r="L67" i="34"/>
  <c r="BK27" i="34"/>
  <c r="BM127" i="34"/>
  <c r="N70" i="34"/>
  <c r="Z75" i="34"/>
  <c r="N103" i="34"/>
  <c r="M146" i="34"/>
  <c r="AL27" i="34"/>
  <c r="AV63" i="34"/>
  <c r="AU56" i="34"/>
  <c r="Q118" i="34"/>
  <c r="BI113" i="34"/>
  <c r="BA111" i="34"/>
  <c r="AL104" i="34"/>
  <c r="AK31" i="34"/>
  <c r="BN64" i="34"/>
  <c r="AB131" i="34"/>
  <c r="BC52" i="34"/>
  <c r="Y117" i="34"/>
  <c r="AQ51" i="34"/>
  <c r="P137" i="34"/>
  <c r="AK118" i="34"/>
  <c r="BN138" i="34"/>
  <c r="P57" i="34"/>
  <c r="AQ26" i="34"/>
  <c r="AJ131" i="34"/>
  <c r="AJ104" i="34"/>
  <c r="AF53" i="34"/>
  <c r="AS32" i="34"/>
  <c r="Y124" i="34"/>
  <c r="AG89" i="34"/>
  <c r="AA102" i="34"/>
  <c r="AS74" i="34"/>
  <c r="BJ94" i="34"/>
  <c r="L41" i="34"/>
  <c r="AL62" i="34"/>
  <c r="AV72" i="34"/>
  <c r="AJ138" i="34"/>
  <c r="O52" i="34"/>
  <c r="AN38" i="34"/>
  <c r="S63" i="34"/>
  <c r="AW86" i="34"/>
  <c r="BE41" i="34"/>
  <c r="BM105" i="34"/>
  <c r="S43" i="34"/>
  <c r="BF54" i="34"/>
  <c r="BA43" i="34"/>
  <c r="BJ66" i="34"/>
  <c r="AJ96" i="34"/>
  <c r="AL86" i="34"/>
  <c r="AI69" i="34"/>
  <c r="AC88" i="34"/>
  <c r="AL74" i="34"/>
  <c r="AE34" i="34"/>
  <c r="V31" i="34"/>
  <c r="BC94" i="34"/>
  <c r="BA65" i="34"/>
  <c r="BJ101" i="34"/>
  <c r="R129" i="34"/>
  <c r="AP83" i="34"/>
  <c r="AP65" i="34"/>
  <c r="V137" i="34"/>
  <c r="M52" i="34"/>
  <c r="AJ94" i="34"/>
  <c r="O74" i="34"/>
  <c r="AN53" i="34"/>
  <c r="BK54" i="34"/>
  <c r="D28" i="34"/>
  <c r="AP44" i="34"/>
  <c r="V53" i="34"/>
  <c r="AH77" i="34"/>
  <c r="G141" i="34"/>
  <c r="BI74" i="34"/>
  <c r="BN47" i="34"/>
  <c r="BK144" i="34"/>
  <c r="BD138" i="34"/>
  <c r="AH102" i="34"/>
  <c r="L108" i="34"/>
  <c r="X86" i="34"/>
  <c r="N35" i="34"/>
  <c r="AG44" i="34"/>
  <c r="BD105" i="34"/>
  <c r="AM24" i="34"/>
  <c r="BM115" i="34"/>
  <c r="AM25" i="34"/>
  <c r="U121" i="34"/>
  <c r="AW50" i="34"/>
  <c r="N27" i="34"/>
  <c r="BK132" i="34"/>
  <c r="AH75" i="34"/>
  <c r="BJ87" i="34"/>
  <c r="AT127" i="34"/>
  <c r="Y33" i="34"/>
  <c r="Z26" i="34"/>
  <c r="BC36" i="34"/>
  <c r="Y73" i="34"/>
  <c r="BH45" i="34"/>
  <c r="Y95" i="34"/>
  <c r="BJ86" i="34"/>
  <c r="O127" i="34"/>
  <c r="BC47" i="34"/>
  <c r="U44" i="34"/>
  <c r="AF69" i="34"/>
  <c r="X45" i="34"/>
  <c r="BC83" i="34"/>
  <c r="BI105" i="34"/>
  <c r="BL67" i="34"/>
  <c r="BN130" i="34"/>
  <c r="AN139" i="34"/>
  <c r="AF73" i="34"/>
  <c r="T70" i="34"/>
  <c r="Z77" i="34"/>
  <c r="AX128" i="34"/>
  <c r="AC91" i="34"/>
  <c r="BH58" i="34"/>
  <c r="AC27" i="34"/>
  <c r="BN88" i="34"/>
  <c r="X106" i="34"/>
  <c r="AZ35" i="34"/>
  <c r="AQ64" i="34"/>
  <c r="BL35" i="34"/>
  <c r="AC73" i="34"/>
  <c r="AT39" i="34"/>
  <c r="AK66" i="34"/>
  <c r="M56" i="34"/>
  <c r="AO100" i="34"/>
  <c r="AW91" i="34"/>
  <c r="W109" i="34"/>
  <c r="AC86" i="34"/>
  <c r="BJ102" i="34"/>
  <c r="AP56" i="34"/>
  <c r="AO111" i="34"/>
  <c r="AV131" i="34"/>
  <c r="AZ34" i="34"/>
  <c r="AZ58" i="34"/>
  <c r="AI72" i="34"/>
  <c r="AZ77" i="34"/>
  <c r="BE101" i="34"/>
  <c r="S59" i="34"/>
  <c r="U127" i="34"/>
  <c r="BB26" i="34"/>
  <c r="N113" i="34"/>
  <c r="AP119" i="34"/>
  <c r="M53" i="34"/>
  <c r="BF41" i="34"/>
  <c r="H30" i="34"/>
  <c r="J126" i="34"/>
  <c r="X64" i="34"/>
  <c r="V130" i="34"/>
  <c r="BI125" i="34"/>
  <c r="V79" i="34"/>
  <c r="AB92" i="34"/>
  <c r="BF70" i="34"/>
  <c r="K127" i="34"/>
  <c r="AE80" i="34"/>
  <c r="AL50" i="34"/>
  <c r="AZ60" i="34"/>
  <c r="BF43" i="34"/>
  <c r="V57" i="34"/>
  <c r="AA24" i="34"/>
  <c r="AH129" i="34"/>
  <c r="BJ44" i="34"/>
  <c r="AE93" i="34"/>
  <c r="Y61" i="34"/>
  <c r="BI95" i="34"/>
  <c r="K80" i="34"/>
  <c r="BE49" i="34"/>
  <c r="BH135" i="34"/>
  <c r="AA43" i="34"/>
  <c r="BC98" i="34"/>
  <c r="AO60" i="34"/>
  <c r="BH40" i="34"/>
  <c r="BI54" i="34"/>
  <c r="AP133" i="34"/>
  <c r="F29" i="34"/>
  <c r="AB91" i="34"/>
  <c r="AB73" i="34"/>
  <c r="AH116" i="34"/>
  <c r="J41" i="34"/>
  <c r="L104" i="34"/>
  <c r="AD69" i="34"/>
  <c r="AR70" i="34"/>
  <c r="AH118" i="34"/>
  <c r="BA48" i="34"/>
  <c r="AS121" i="34"/>
  <c r="BJ78" i="34"/>
  <c r="W26" i="34"/>
  <c r="AV65" i="34"/>
  <c r="AE143" i="34"/>
  <c r="AZ121" i="34"/>
  <c r="N130" i="34"/>
  <c r="U105" i="34"/>
  <c r="AS48" i="34"/>
  <c r="AO115" i="34"/>
  <c r="Q40" i="34"/>
  <c r="AS26" i="34"/>
  <c r="D136" i="34"/>
  <c r="AD218" i="34" s="1"/>
  <c r="C61" i="31" s="1"/>
  <c r="AR86" i="34"/>
  <c r="J117" i="34"/>
  <c r="K130" i="34"/>
  <c r="U58" i="34"/>
  <c r="N88" i="34"/>
  <c r="BH130" i="34"/>
  <c r="BJ137" i="34"/>
  <c r="AJ103" i="34"/>
  <c r="AF67" i="34"/>
  <c r="S29" i="34"/>
  <c r="T24" i="34"/>
  <c r="BF90" i="34"/>
  <c r="AI75" i="34"/>
  <c r="P45" i="34"/>
  <c r="BL57" i="34"/>
  <c r="AU83" i="34"/>
  <c r="BJ125" i="34"/>
  <c r="T88" i="34"/>
  <c r="W82" i="34"/>
  <c r="AE61" i="34"/>
  <c r="BM99" i="34"/>
  <c r="H23" i="34"/>
  <c r="J144" i="34"/>
  <c r="AM96" i="34"/>
  <c r="BN80" i="34"/>
  <c r="BH86" i="34"/>
  <c r="H32" i="34"/>
  <c r="AS144" i="34"/>
  <c r="L80" i="34"/>
  <c r="Y79" i="34"/>
  <c r="AH104" i="34"/>
  <c r="AT75" i="34"/>
  <c r="Y106" i="34"/>
  <c r="W119" i="34"/>
  <c r="S40" i="34"/>
  <c r="V143" i="34"/>
  <c r="AX64" i="34"/>
  <c r="AZ37" i="34"/>
  <c r="V142" i="34"/>
  <c r="AT49" i="34"/>
  <c r="AT132" i="34"/>
  <c r="BB57" i="34"/>
  <c r="BH55" i="34"/>
  <c r="Y125" i="34"/>
  <c r="N95" i="34"/>
  <c r="L82" i="34"/>
  <c r="AI135" i="34"/>
  <c r="K135" i="34"/>
  <c r="H143" i="34"/>
  <c r="BK116" i="34"/>
  <c r="X130" i="34"/>
  <c r="AW67" i="34"/>
  <c r="AR28" i="34"/>
  <c r="D122" i="34"/>
  <c r="H224" i="34" s="1"/>
  <c r="C40" i="31" s="1"/>
  <c r="BB32" i="34"/>
  <c r="AC58" i="34"/>
  <c r="AA62" i="34"/>
  <c r="R46" i="34"/>
  <c r="AE124" i="34"/>
  <c r="U128" i="34"/>
  <c r="AB126" i="34"/>
  <c r="AQ65" i="34"/>
  <c r="Z89" i="34"/>
  <c r="BJ82" i="34"/>
  <c r="BJ123" i="34"/>
  <c r="BN84" i="34"/>
  <c r="AT69" i="34"/>
  <c r="E135" i="34"/>
  <c r="AS102" i="34"/>
  <c r="G40" i="34"/>
  <c r="T54" i="34"/>
  <c r="AY115" i="34"/>
  <c r="M119" i="34"/>
  <c r="O105" i="34"/>
  <c r="W24" i="34"/>
  <c r="AP102" i="34"/>
  <c r="BJ122" i="34"/>
  <c r="AF95" i="34"/>
  <c r="AB37" i="34"/>
  <c r="S112" i="34"/>
  <c r="Q111" i="34"/>
  <c r="AT129" i="34"/>
  <c r="L121" i="34"/>
  <c r="AD92" i="34"/>
  <c r="AC97" i="34"/>
  <c r="AD135" i="34"/>
  <c r="W92" i="34"/>
  <c r="AL91" i="34"/>
  <c r="R144" i="34"/>
  <c r="AF101" i="34"/>
  <c r="L116" i="34"/>
  <c r="AO131" i="34"/>
  <c r="AT90" i="34"/>
  <c r="AK50" i="34"/>
  <c r="Q66" i="34"/>
  <c r="BH117" i="34"/>
  <c r="BD73" i="34"/>
  <c r="AG105" i="34"/>
  <c r="AI55" i="34"/>
  <c r="AS103" i="34"/>
  <c r="AO83" i="34"/>
  <c r="U139" i="34"/>
  <c r="R130" i="34"/>
  <c r="AI38" i="34"/>
  <c r="AN24" i="34"/>
  <c r="AG46" i="34"/>
  <c r="U80" i="34"/>
  <c r="BE85" i="34"/>
  <c r="AY90" i="34"/>
  <c r="AQ123" i="34"/>
  <c r="AS81" i="34"/>
  <c r="AO105" i="34"/>
  <c r="AJ87" i="34"/>
  <c r="Z47" i="34"/>
  <c r="BH142" i="34"/>
  <c r="AR116" i="34"/>
  <c r="BD34" i="34"/>
  <c r="AY76" i="34"/>
  <c r="AL43" i="34"/>
  <c r="BE52" i="34"/>
  <c r="BL37" i="34"/>
  <c r="BH73" i="34"/>
  <c r="R95" i="34"/>
  <c r="BH89" i="34"/>
  <c r="S51" i="34"/>
  <c r="AD35" i="34"/>
  <c r="BE70" i="34"/>
  <c r="AT71" i="34"/>
  <c r="AZ26" i="34"/>
  <c r="BA28" i="34"/>
  <c r="AY126" i="34"/>
  <c r="AT78" i="34"/>
  <c r="U141" i="34"/>
  <c r="X123" i="34"/>
  <c r="AB112" i="34"/>
  <c r="BE58" i="34"/>
  <c r="AG36" i="34"/>
  <c r="W33" i="34"/>
  <c r="S128" i="34"/>
  <c r="AF76" i="34"/>
  <c r="AI56" i="34"/>
  <c r="AG37" i="34"/>
  <c r="S48" i="34"/>
  <c r="BE119" i="34"/>
  <c r="AD34" i="34"/>
  <c r="Q28" i="34"/>
  <c r="AH58" i="34"/>
  <c r="N33" i="34"/>
  <c r="BM35" i="34"/>
  <c r="AJ54" i="34"/>
  <c r="AR63" i="34"/>
  <c r="Y103" i="34"/>
  <c r="T49" i="34"/>
  <c r="BH69" i="34"/>
  <c r="W113" i="34"/>
  <c r="U112" i="34"/>
  <c r="AK115" i="34"/>
  <c r="K79" i="34"/>
  <c r="AM122" i="34"/>
  <c r="AW28" i="34"/>
  <c r="AM40" i="34"/>
  <c r="O117" i="34"/>
  <c r="S50" i="34"/>
  <c r="J81" i="34"/>
  <c r="AX55" i="34"/>
  <c r="AP120" i="34"/>
  <c r="BM51" i="34"/>
  <c r="K23" i="34"/>
  <c r="E38" i="34"/>
  <c r="AG55" i="34"/>
  <c r="S117" i="34"/>
  <c r="AT24" i="34"/>
  <c r="AB41" i="34"/>
  <c r="BB138" i="34"/>
  <c r="BN59" i="34"/>
  <c r="X115" i="34"/>
  <c r="Q23" i="34"/>
  <c r="BM48" i="34"/>
  <c r="AR114" i="34"/>
  <c r="J118" i="34"/>
  <c r="S137" i="34"/>
  <c r="N98" i="34"/>
  <c r="BK62" i="34"/>
  <c r="BL66" i="34"/>
  <c r="BF49" i="34"/>
  <c r="AE113" i="34"/>
  <c r="AE126" i="34"/>
  <c r="AJ105" i="34"/>
  <c r="U46" i="34"/>
  <c r="AB52" i="34"/>
  <c r="J37" i="34"/>
  <c r="G41" i="34"/>
  <c r="BA30" i="34"/>
  <c r="N48" i="34"/>
  <c r="BL27" i="34"/>
  <c r="X107" i="34"/>
  <c r="Y51" i="34"/>
  <c r="AG135" i="34"/>
  <c r="AT79" i="34"/>
  <c r="R145" i="34"/>
  <c r="AE38" i="34"/>
  <c r="AP88" i="34"/>
  <c r="Q83" i="34"/>
  <c r="AW98" i="34"/>
  <c r="BH143" i="34"/>
  <c r="BC65" i="34"/>
  <c r="Z78" i="34"/>
  <c r="Y30" i="34"/>
  <c r="Y46" i="34"/>
  <c r="Y90" i="34"/>
  <c r="AM73" i="34"/>
  <c r="Y137" i="34"/>
  <c r="BC71" i="34"/>
  <c r="AK37" i="34"/>
  <c r="K73" i="34"/>
  <c r="G116" i="34"/>
  <c r="E35" i="34"/>
  <c r="BM124" i="34"/>
  <c r="AF87" i="34"/>
  <c r="O79" i="34"/>
  <c r="BA52" i="34"/>
  <c r="AX96" i="34"/>
  <c r="AB69" i="34"/>
  <c r="BD125" i="34"/>
  <c r="AI123" i="34"/>
  <c r="BH93" i="34"/>
  <c r="U71" i="34"/>
  <c r="BD71" i="34"/>
  <c r="BI119" i="34"/>
  <c r="BD144" i="34"/>
  <c r="Y85" i="34"/>
  <c r="D127" i="34"/>
  <c r="H229" i="34" s="1"/>
  <c r="C45" i="31" s="1"/>
  <c r="AZ76" i="34"/>
  <c r="Y72" i="34"/>
  <c r="BM80" i="34"/>
  <c r="BK89" i="34"/>
  <c r="V70" i="34"/>
  <c r="AF58" i="34"/>
  <c r="AF127" i="34"/>
  <c r="AH29" i="34"/>
  <c r="BG32" i="34"/>
  <c r="AE36" i="34"/>
  <c r="AF68" i="34"/>
  <c r="BM68" i="34"/>
  <c r="T132" i="34"/>
  <c r="BA58" i="34"/>
  <c r="AS57" i="34"/>
  <c r="AW117" i="34"/>
  <c r="L113" i="34"/>
  <c r="AJ55" i="34"/>
  <c r="AX114" i="34"/>
  <c r="BN77" i="34"/>
  <c r="BE28" i="34"/>
  <c r="AL60" i="34"/>
  <c r="AN133" i="34"/>
  <c r="R43" i="34"/>
  <c r="AU82" i="34"/>
  <c r="W126" i="34"/>
  <c r="AT65" i="34"/>
  <c r="G119" i="34"/>
  <c r="S70" i="34"/>
  <c r="AE112" i="34"/>
  <c r="AU65" i="34"/>
  <c r="AO121" i="34"/>
  <c r="P135" i="34"/>
  <c r="AC37" i="34"/>
  <c r="AP27" i="34"/>
  <c r="T69" i="34"/>
  <c r="O85" i="34"/>
  <c r="P59" i="34"/>
  <c r="AZ139" i="34"/>
  <c r="AR105" i="34"/>
  <c r="M110" i="34"/>
  <c r="BE111" i="34"/>
  <c r="R140" i="34"/>
  <c r="BC87" i="34"/>
  <c r="AF100" i="34"/>
  <c r="BA49" i="34"/>
  <c r="BG63" i="34"/>
  <c r="V56" i="34"/>
  <c r="Y92" i="34"/>
  <c r="AI117" i="34"/>
  <c r="S61" i="34"/>
  <c r="BE80" i="34"/>
  <c r="W86" i="34"/>
  <c r="BM87" i="34"/>
  <c r="BE112" i="34"/>
  <c r="Y96" i="34"/>
  <c r="AS141" i="34"/>
  <c r="T45" i="34"/>
  <c r="L38" i="34"/>
  <c r="BD127" i="34"/>
  <c r="R143" i="34"/>
  <c r="AZ53" i="34"/>
  <c r="AP135" i="34"/>
  <c r="AD59" i="34"/>
  <c r="E33" i="34"/>
  <c r="R101" i="34"/>
  <c r="AV84" i="34"/>
  <c r="BF126" i="34"/>
  <c r="F36" i="34"/>
  <c r="AV66" i="34"/>
  <c r="AV40" i="34"/>
  <c r="N26" i="34"/>
  <c r="W91" i="34"/>
  <c r="BM112" i="34"/>
  <c r="Z119" i="34"/>
  <c r="AV122" i="34"/>
  <c r="AI138" i="34"/>
  <c r="BD120" i="34"/>
  <c r="AX139" i="34"/>
  <c r="AW141" i="34"/>
  <c r="W138" i="34"/>
  <c r="AO142" i="34"/>
  <c r="AQ137" i="34"/>
  <c r="X104" i="34"/>
  <c r="AT77" i="34"/>
  <c r="X48" i="34"/>
  <c r="AG33" i="34"/>
  <c r="AA77" i="34"/>
  <c r="AF119" i="34"/>
  <c r="R67" i="34"/>
  <c r="AV142" i="34"/>
  <c r="BA98" i="34"/>
  <c r="BM34" i="34"/>
  <c r="BF137" i="34"/>
  <c r="AE119" i="34"/>
  <c r="BA91" i="34"/>
  <c r="F140" i="34"/>
  <c r="AU78" i="34"/>
  <c r="Q71" i="34"/>
  <c r="AZ63" i="34"/>
  <c r="AP118" i="34"/>
  <c r="O32" i="34"/>
  <c r="R137" i="34"/>
  <c r="AS86" i="34"/>
  <c r="AJ56" i="34"/>
  <c r="AL101" i="34"/>
  <c r="X52" i="34"/>
  <c r="AD46" i="34"/>
  <c r="AG58" i="34"/>
  <c r="AI127" i="34"/>
  <c r="AM130" i="34"/>
  <c r="BD29" i="34"/>
  <c r="X120" i="34"/>
  <c r="S89" i="34"/>
  <c r="X118" i="34"/>
  <c r="AB70" i="34"/>
  <c r="L119" i="34"/>
  <c r="M126" i="34"/>
  <c r="AF74" i="34"/>
  <c r="BC138" i="34"/>
  <c r="BG67" i="34"/>
  <c r="BC84" i="34"/>
  <c r="W53" i="34"/>
  <c r="AX75" i="34"/>
  <c r="AW29" i="34"/>
  <c r="Q49" i="34"/>
  <c r="AU52" i="34"/>
  <c r="R124" i="34"/>
  <c r="BE43" i="34"/>
  <c r="X35" i="34"/>
  <c r="Y100" i="34"/>
  <c r="N126" i="34"/>
  <c r="M71" i="34"/>
  <c r="BK66" i="34"/>
  <c r="O137" i="34"/>
  <c r="N121" i="34"/>
  <c r="AK89" i="34"/>
  <c r="AL61" i="34"/>
  <c r="BA25" i="34"/>
  <c r="AF66" i="34"/>
  <c r="U94" i="34"/>
  <c r="AA104" i="34"/>
  <c r="BG118" i="34"/>
  <c r="AU49" i="34"/>
  <c r="AC124" i="34"/>
  <c r="AP128" i="34"/>
  <c r="AY114" i="34"/>
  <c r="AH92" i="34"/>
  <c r="AE66" i="34"/>
  <c r="O71" i="34"/>
  <c r="T75" i="34"/>
  <c r="P38" i="34"/>
  <c r="AI62" i="34"/>
  <c r="AM114" i="34"/>
  <c r="AB98" i="34"/>
  <c r="AA88" i="34"/>
  <c r="AB36" i="34"/>
  <c r="K93" i="34"/>
  <c r="BH100" i="34"/>
  <c r="Y40" i="34"/>
  <c r="AR50" i="34"/>
  <c r="N111" i="34"/>
  <c r="AE76" i="34"/>
  <c r="V116" i="34"/>
  <c r="V50" i="34"/>
  <c r="L57" i="34"/>
  <c r="E127" i="34"/>
  <c r="AW90" i="34"/>
  <c r="AK135" i="34"/>
  <c r="AK139" i="34"/>
  <c r="V110" i="34"/>
  <c r="AV56" i="34"/>
  <c r="AV35" i="34"/>
  <c r="AB125" i="34"/>
  <c r="AW57" i="34"/>
  <c r="AX81" i="34"/>
  <c r="S98" i="34"/>
  <c r="BA116" i="34"/>
  <c r="BN134" i="34"/>
  <c r="P81" i="34"/>
  <c r="H27" i="34"/>
  <c r="AN101" i="34"/>
  <c r="F138" i="34"/>
  <c r="AP52" i="34"/>
  <c r="M58" i="34"/>
  <c r="BA84" i="34"/>
  <c r="T115" i="34"/>
  <c r="U49" i="34"/>
  <c r="J121" i="34"/>
  <c r="BI77" i="34"/>
  <c r="AQ66" i="34"/>
  <c r="J97" i="34"/>
  <c r="BC58" i="34"/>
  <c r="AS27" i="34"/>
  <c r="AG27" i="34"/>
  <c r="W111" i="34"/>
  <c r="BA112" i="34"/>
  <c r="O136" i="34"/>
  <c r="N83" i="34"/>
  <c r="W99" i="34"/>
  <c r="AP129" i="34"/>
  <c r="BH34" i="34"/>
  <c r="D137" i="34"/>
  <c r="AD219" i="34" s="1"/>
  <c r="C62" i="31" s="1"/>
  <c r="AZ94" i="34"/>
  <c r="BB117" i="34"/>
  <c r="AG60" i="34"/>
  <c r="AJ97" i="34"/>
  <c r="O68" i="34"/>
  <c r="W108" i="34"/>
  <c r="AC59" i="34"/>
  <c r="U87" i="34"/>
  <c r="BG73" i="34"/>
  <c r="AT76" i="34"/>
  <c r="AI93" i="34"/>
  <c r="T139" i="34"/>
  <c r="AB88" i="34"/>
  <c r="AE74" i="34"/>
  <c r="BK115" i="34"/>
  <c r="S28" i="34"/>
  <c r="AO31" i="34"/>
  <c r="BA93" i="34"/>
  <c r="BM31" i="34"/>
  <c r="O67" i="34"/>
  <c r="BM72" i="34"/>
  <c r="BH66" i="34"/>
  <c r="AA90" i="34"/>
  <c r="AE144" i="34"/>
  <c r="BG86" i="34"/>
  <c r="AG124" i="34"/>
  <c r="AC55" i="34"/>
  <c r="AI74" i="34"/>
  <c r="T144" i="34"/>
  <c r="BI44" i="34"/>
  <c r="AS62" i="34"/>
  <c r="AG125" i="34"/>
  <c r="AN67" i="34"/>
  <c r="T59" i="34"/>
  <c r="AZ54" i="34"/>
  <c r="AP78" i="34"/>
  <c r="S105" i="34"/>
  <c r="AR99" i="34"/>
  <c r="N91" i="34"/>
  <c r="T83" i="34"/>
  <c r="F141" i="34"/>
  <c r="AT102" i="34"/>
  <c r="V74" i="34"/>
  <c r="BG29" i="34"/>
  <c r="AE135" i="34"/>
  <c r="BN104" i="34"/>
  <c r="V82" i="34"/>
  <c r="AS50" i="34"/>
  <c r="BL102" i="34"/>
  <c r="AB25" i="34"/>
  <c r="AM119" i="34"/>
  <c r="U62" i="34"/>
  <c r="F139" i="34"/>
  <c r="AP114" i="34"/>
  <c r="BH67" i="34"/>
  <c r="AV95" i="34"/>
  <c r="Y114" i="34"/>
  <c r="T121" i="34"/>
  <c r="BB67" i="34"/>
  <c r="M121" i="34"/>
  <c r="O29" i="34"/>
  <c r="AE63" i="34"/>
  <c r="BA143" i="34"/>
  <c r="R76" i="34"/>
  <c r="AH93" i="34"/>
  <c r="L111" i="34"/>
  <c r="AG86" i="34"/>
  <c r="BI143" i="34"/>
  <c r="BK142" i="34"/>
  <c r="AZ105" i="34"/>
  <c r="BM69" i="34"/>
  <c r="BG130" i="34"/>
  <c r="T26" i="34"/>
  <c r="T37" i="34"/>
  <c r="BK75" i="34"/>
  <c r="F118" i="34"/>
  <c r="O99" i="34"/>
  <c r="AH48" i="34"/>
  <c r="AQ30" i="34"/>
  <c r="P31" i="34"/>
  <c r="AJ83" i="34"/>
  <c r="BK71" i="34"/>
  <c r="BH88" i="34"/>
  <c r="AC105" i="34"/>
  <c r="W117" i="34"/>
  <c r="AN58" i="34"/>
  <c r="AK103" i="34"/>
  <c r="AC140" i="34"/>
  <c r="BD58" i="34"/>
  <c r="N118" i="34"/>
  <c r="P35" i="34"/>
  <c r="Q73" i="34"/>
  <c r="AX95" i="34"/>
  <c r="AM142" i="34"/>
  <c r="BG96" i="34"/>
  <c r="T137" i="34"/>
  <c r="AK97" i="34"/>
  <c r="AZ48" i="34"/>
  <c r="BC134" i="34"/>
  <c r="J56" i="34"/>
  <c r="O113" i="34"/>
  <c r="AZ112" i="34"/>
  <c r="AB53" i="34"/>
  <c r="AL82" i="34"/>
  <c r="BI33" i="34"/>
  <c r="AY86" i="34"/>
  <c r="AM83" i="34"/>
  <c r="BE138" i="34"/>
  <c r="AP62" i="34"/>
  <c r="M43" i="34"/>
  <c r="P88" i="34"/>
  <c r="M80" i="34"/>
  <c r="BD119" i="34"/>
  <c r="BA144" i="34"/>
  <c r="E119" i="34"/>
  <c r="V134" i="34"/>
  <c r="BA81" i="34"/>
  <c r="E144" i="34"/>
  <c r="AF36" i="34"/>
  <c r="AD66" i="34"/>
  <c r="X81" i="34"/>
  <c r="AC36" i="34"/>
  <c r="AX50" i="34"/>
  <c r="AZ115" i="34"/>
  <c r="BD129" i="34"/>
  <c r="BB29" i="34"/>
  <c r="W94" i="34"/>
  <c r="BN39" i="34"/>
  <c r="BD48" i="34"/>
  <c r="BK111" i="34"/>
  <c r="AK90" i="34"/>
  <c r="AD142" i="34"/>
  <c r="BI103" i="34"/>
  <c r="Z36" i="34"/>
  <c r="W63" i="34"/>
  <c r="M93" i="34"/>
  <c r="V65" i="34"/>
  <c r="AS116" i="34"/>
  <c r="T138" i="34"/>
  <c r="BK48" i="34"/>
  <c r="AJ34" i="34"/>
  <c r="BB115" i="34"/>
  <c r="K74" i="34"/>
  <c r="BD81" i="34"/>
  <c r="AH123" i="34"/>
  <c r="AT128" i="34"/>
  <c r="AV101" i="34"/>
  <c r="V63" i="34"/>
  <c r="BB70" i="34"/>
  <c r="AD104" i="34"/>
  <c r="Z60" i="34"/>
  <c r="AE134" i="34"/>
  <c r="AW78" i="34"/>
  <c r="V139" i="34"/>
  <c r="BA42" i="34"/>
  <c r="BN143" i="34"/>
  <c r="BC80" i="34"/>
  <c r="AW25" i="34"/>
  <c r="AQ32" i="34"/>
  <c r="AM112" i="34"/>
  <c r="Z63" i="34"/>
  <c r="AX142" i="34"/>
  <c r="AV76" i="34"/>
  <c r="BG53" i="34"/>
  <c r="BH25" i="34"/>
  <c r="Q91" i="34"/>
  <c r="AC50" i="34"/>
  <c r="G118" i="34"/>
  <c r="Y49" i="34"/>
  <c r="AH142" i="34"/>
  <c r="AH68" i="34"/>
  <c r="S76" i="34"/>
  <c r="AI91" i="34"/>
  <c r="H29" i="34"/>
  <c r="AI52" i="34"/>
  <c r="U27" i="34"/>
  <c r="BE89" i="34"/>
  <c r="AS124" i="34"/>
  <c r="BM75" i="34"/>
  <c r="M117" i="34"/>
  <c r="AB26" i="34"/>
  <c r="M32" i="34"/>
  <c r="AQ87" i="34"/>
  <c r="AZ137" i="34"/>
  <c r="AS51" i="34"/>
  <c r="T98" i="34"/>
  <c r="T28" i="34"/>
  <c r="O47" i="34"/>
  <c r="AA117" i="34"/>
  <c r="AM105" i="34"/>
  <c r="M143" i="34"/>
  <c r="BB73" i="34"/>
  <c r="AC129" i="34"/>
  <c r="BI50" i="34"/>
  <c r="AY74" i="34"/>
  <c r="BM143" i="34"/>
  <c r="X74" i="34"/>
  <c r="L75" i="34"/>
  <c r="AS137" i="34"/>
  <c r="AD137" i="34"/>
  <c r="S116" i="34"/>
  <c r="BN24" i="34"/>
  <c r="O104" i="34"/>
  <c r="BD64" i="34"/>
  <c r="AW130" i="34"/>
  <c r="K67" i="34"/>
  <c r="AE57" i="34"/>
  <c r="BJ31" i="34"/>
  <c r="J78" i="34"/>
  <c r="O49" i="34"/>
  <c r="H121" i="34"/>
  <c r="BN129" i="34"/>
  <c r="Z23" i="34"/>
  <c r="AD31" i="34"/>
  <c r="O138" i="34"/>
  <c r="Z39" i="34"/>
  <c r="AF82" i="34"/>
  <c r="K133" i="34"/>
  <c r="BI85" i="34"/>
  <c r="H124" i="34"/>
  <c r="Y115" i="34"/>
  <c r="M125" i="34"/>
  <c r="L48" i="34"/>
  <c r="T95" i="34"/>
  <c r="AR29" i="34"/>
  <c r="U132" i="34"/>
  <c r="BG138" i="34"/>
  <c r="Y126" i="34"/>
  <c r="AZ64" i="34"/>
  <c r="T117" i="34"/>
  <c r="BG88" i="34"/>
  <c r="AH54" i="34"/>
  <c r="BL64" i="34"/>
  <c r="AO81" i="34"/>
  <c r="M90" i="34"/>
  <c r="AS70" i="34"/>
  <c r="AY124" i="34"/>
  <c r="BF42" i="34"/>
  <c r="AD101" i="34"/>
  <c r="AB85" i="34"/>
  <c r="Y77" i="34"/>
  <c r="BD117" i="34"/>
  <c r="BJ115" i="34"/>
  <c r="BK45" i="34"/>
  <c r="AV123" i="34"/>
  <c r="BK118" i="34"/>
  <c r="AJ132" i="34"/>
  <c r="W72" i="34"/>
  <c r="AL123" i="34"/>
  <c r="AG69" i="34"/>
  <c r="K32" i="34"/>
  <c r="R116" i="34"/>
  <c r="Z88" i="34"/>
  <c r="BA83" i="34"/>
  <c r="Q122" i="34"/>
  <c r="AI39" i="34"/>
  <c r="S101" i="34"/>
  <c r="AW68" i="34"/>
  <c r="AN90" i="34"/>
  <c r="AB24" i="34"/>
  <c r="W69" i="34"/>
  <c r="BL142" i="34"/>
  <c r="AV71" i="34"/>
  <c r="Q110" i="34"/>
  <c r="D116" i="34"/>
  <c r="H218" i="34" s="1"/>
  <c r="C34" i="31" s="1"/>
  <c r="BK44" i="34"/>
  <c r="X102" i="34"/>
  <c r="J68" i="34"/>
  <c r="AC80" i="34"/>
  <c r="AM135" i="34"/>
  <c r="AC35" i="34"/>
  <c r="BB31" i="34"/>
  <c r="W122" i="34"/>
  <c r="BB88" i="34"/>
  <c r="AZ138" i="34"/>
  <c r="BL29" i="34"/>
  <c r="AY67" i="34"/>
  <c r="AH35" i="34"/>
  <c r="AR102" i="34"/>
  <c r="K109" i="34"/>
  <c r="V112" i="34"/>
  <c r="BC132" i="34"/>
  <c r="X96" i="34"/>
  <c r="BK65" i="34"/>
  <c r="Z116" i="34"/>
  <c r="AD53" i="34"/>
  <c r="AW30" i="34"/>
  <c r="BE26" i="34"/>
  <c r="L115" i="34"/>
  <c r="N64" i="34"/>
  <c r="AK100" i="34"/>
  <c r="BN72" i="34"/>
  <c r="AN87" i="34"/>
  <c r="K137" i="34"/>
  <c r="AS59" i="34"/>
  <c r="AH56" i="34"/>
  <c r="AV112" i="34"/>
  <c r="AF61" i="34"/>
  <c r="BL90" i="34"/>
  <c r="AI140" i="34"/>
  <c r="AM126" i="34"/>
  <c r="AT126" i="34"/>
  <c r="AW60" i="34"/>
  <c r="T140" i="34"/>
  <c r="Q137" i="34"/>
  <c r="AK68" i="34"/>
  <c r="F133" i="34"/>
  <c r="AO138" i="34"/>
  <c r="AA103" i="34"/>
  <c r="AB27" i="34"/>
  <c r="BC44" i="34"/>
  <c r="U35" i="34"/>
  <c r="S140" i="34"/>
  <c r="Z85" i="34"/>
  <c r="AY72" i="34"/>
  <c r="AC89" i="34"/>
  <c r="AV128" i="34"/>
  <c r="V77" i="34"/>
  <c r="X27" i="34"/>
  <c r="Y97" i="34"/>
  <c r="AA139" i="34"/>
  <c r="J54" i="34"/>
  <c r="AO61" i="34"/>
  <c r="E44" i="34"/>
  <c r="BI63" i="34"/>
  <c r="AR120" i="34"/>
  <c r="BL58" i="34"/>
  <c r="AJ62" i="34"/>
  <c r="BD124" i="34"/>
  <c r="P132" i="34"/>
  <c r="AP125" i="34"/>
  <c r="S79" i="34"/>
  <c r="BI84" i="34"/>
  <c r="G29" i="34"/>
  <c r="O63" i="34"/>
  <c r="F38" i="34"/>
  <c r="E26" i="34"/>
  <c r="Y70" i="34"/>
  <c r="BL126" i="34"/>
  <c r="U124" i="34"/>
  <c r="Z110" i="34"/>
  <c r="L81" i="34"/>
  <c r="AH44" i="34"/>
  <c r="K68" i="34"/>
  <c r="M108" i="34"/>
  <c r="BG117" i="34"/>
  <c r="BA76" i="34"/>
  <c r="AZ127" i="34"/>
  <c r="AQ97" i="34"/>
  <c r="BL92" i="34"/>
  <c r="AX31" i="34"/>
  <c r="S52" i="34"/>
  <c r="BD130" i="34"/>
  <c r="AQ101" i="34"/>
  <c r="AL58" i="34"/>
  <c r="AS46" i="34"/>
  <c r="H140" i="34"/>
  <c r="BD47" i="34"/>
  <c r="BA142" i="34"/>
  <c r="AY24" i="34"/>
  <c r="AJ44" i="34"/>
  <c r="AK73" i="34"/>
  <c r="Y28" i="34"/>
  <c r="BC102" i="34"/>
  <c r="W131" i="34"/>
  <c r="T92" i="34"/>
  <c r="P114" i="34"/>
  <c r="AV77" i="34"/>
  <c r="Q55" i="34"/>
  <c r="AO53" i="34"/>
  <c r="BF86" i="34"/>
  <c r="P37" i="34"/>
  <c r="AO34" i="34"/>
  <c r="BC122" i="34"/>
  <c r="AL138" i="34"/>
  <c r="H119" i="34"/>
  <c r="L44" i="34"/>
  <c r="Y60" i="34"/>
  <c r="N106" i="34"/>
  <c r="BD51" i="34"/>
  <c r="BM141" i="34"/>
  <c r="AL95" i="34"/>
  <c r="X60" i="34"/>
  <c r="H38" i="34"/>
  <c r="AI43" i="34"/>
  <c r="X124" i="34"/>
  <c r="P53" i="34"/>
  <c r="BH80" i="34"/>
  <c r="L95" i="34"/>
  <c r="AK42" i="34"/>
  <c r="BA123" i="34"/>
  <c r="BD121" i="34"/>
  <c r="AX143" i="34"/>
  <c r="BD85" i="34"/>
  <c r="AK86" i="34"/>
  <c r="O78" i="34"/>
  <c r="P93" i="34"/>
  <c r="AE123" i="34"/>
  <c r="J47" i="34"/>
  <c r="AP122" i="34"/>
  <c r="BD45" i="34"/>
  <c r="BC68" i="34"/>
  <c r="AP82" i="34"/>
  <c r="AS119" i="34"/>
  <c r="Q34" i="34"/>
  <c r="BC55" i="34"/>
  <c r="J108" i="34"/>
  <c r="AI42" i="34"/>
  <c r="AC84" i="34"/>
  <c r="BK78" i="34"/>
  <c r="AE49" i="34"/>
  <c r="BL88" i="34"/>
  <c r="V100" i="34"/>
  <c r="W28" i="34"/>
  <c r="AU68" i="34"/>
  <c r="AO46" i="34"/>
  <c r="AV116" i="34"/>
  <c r="AU51" i="34"/>
  <c r="AN71" i="34"/>
  <c r="U61" i="34"/>
  <c r="AG94" i="34"/>
  <c r="AY94" i="34"/>
  <c r="W29" i="34"/>
  <c r="M27" i="34"/>
  <c r="U56" i="34"/>
  <c r="K42" i="34"/>
  <c r="BL129" i="34"/>
  <c r="G33" i="34"/>
  <c r="BD49" i="34"/>
  <c r="N38" i="34"/>
  <c r="BG23" i="34"/>
  <c r="T105" i="34"/>
  <c r="N89" i="34"/>
  <c r="AK122" i="34"/>
  <c r="BD60" i="34"/>
  <c r="AQ36" i="34"/>
  <c r="AH86" i="34"/>
  <c r="W79" i="34"/>
  <c r="BI69" i="34"/>
  <c r="BE115" i="34"/>
  <c r="D125" i="34"/>
  <c r="H227" i="34" s="1"/>
  <c r="C43" i="31" s="1"/>
  <c r="AX42" i="34"/>
  <c r="Y107" i="34"/>
  <c r="AO72" i="34"/>
  <c r="AF63" i="34"/>
  <c r="N62" i="34"/>
  <c r="AD129" i="34"/>
  <c r="AZ72" i="34"/>
  <c r="BG82" i="34"/>
  <c r="K114" i="34"/>
  <c r="BF121" i="34"/>
  <c r="L142" i="34"/>
  <c r="AE54" i="34"/>
  <c r="AN120" i="34"/>
  <c r="F143" i="34"/>
  <c r="AW71" i="34"/>
  <c r="G144" i="34"/>
  <c r="AR54" i="34"/>
  <c r="AI40" i="34"/>
  <c r="R90" i="34"/>
  <c r="O24" i="34"/>
  <c r="BF117" i="34"/>
  <c r="BK52" i="34"/>
  <c r="BM79" i="34"/>
  <c r="AB104" i="34"/>
  <c r="E140" i="34"/>
  <c r="BI137" i="34"/>
  <c r="N53" i="34"/>
  <c r="AW135" i="34"/>
  <c r="AF140" i="34"/>
  <c r="X40" i="34"/>
  <c r="J140" i="34"/>
  <c r="T125" i="34"/>
  <c r="AD62" i="34"/>
  <c r="Q78" i="34"/>
  <c r="AN141" i="34"/>
  <c r="BF78" i="34"/>
  <c r="BK53" i="34"/>
  <c r="P97" i="34"/>
  <c r="BD31" i="34"/>
  <c r="H111" i="34"/>
  <c r="S111" i="34"/>
  <c r="P119" i="34"/>
  <c r="BM25" i="34"/>
  <c r="BG98" i="34"/>
  <c r="AV121" i="34"/>
  <c r="E115" i="34"/>
  <c r="BL82" i="34"/>
  <c r="AK51" i="34"/>
  <c r="AI98" i="34"/>
  <c r="Z53" i="34"/>
  <c r="K129" i="34"/>
  <c r="BE46" i="34"/>
  <c r="J86" i="34"/>
  <c r="AJ47" i="34"/>
  <c r="AE94" i="34"/>
  <c r="BM53" i="34"/>
  <c r="V46" i="34"/>
  <c r="AP29" i="34"/>
  <c r="BK35" i="34"/>
  <c r="AX140" i="34"/>
  <c r="BG93" i="34"/>
  <c r="AJ33" i="34"/>
  <c r="BI49" i="34"/>
  <c r="AI104" i="34"/>
  <c r="BM24" i="34"/>
  <c r="AL87" i="34"/>
  <c r="BE100" i="34"/>
  <c r="D32" i="34"/>
  <c r="BD98" i="34"/>
  <c r="M28" i="34"/>
  <c r="X26" i="34"/>
  <c r="AE59" i="34"/>
  <c r="L140" i="34"/>
  <c r="AN76" i="34"/>
  <c r="AP99" i="34"/>
  <c r="BL68" i="34"/>
  <c r="AI58" i="34"/>
  <c r="AK52" i="34"/>
  <c r="AU66" i="34"/>
  <c r="AS40" i="34"/>
  <c r="AE30" i="34"/>
  <c r="T42" i="34"/>
  <c r="BB36" i="34"/>
  <c r="AJ38" i="34"/>
  <c r="S95" i="34"/>
  <c r="O116" i="34"/>
  <c r="H144" i="34"/>
  <c r="BE90" i="34"/>
  <c r="BC139" i="34"/>
  <c r="V27" i="34"/>
  <c r="BG59" i="34"/>
  <c r="BH33" i="34"/>
  <c r="AQ99" i="34"/>
  <c r="V101" i="34"/>
  <c r="AL83" i="34"/>
  <c r="BK58" i="34"/>
  <c r="AZ81" i="34"/>
  <c r="N92" i="34"/>
  <c r="AF41" i="34"/>
  <c r="N66" i="34"/>
  <c r="S107" i="34"/>
  <c r="AS76" i="34"/>
  <c r="BG30" i="34"/>
  <c r="M104" i="34"/>
  <c r="V129" i="34"/>
  <c r="AQ120" i="34"/>
  <c r="BC86" i="34"/>
  <c r="J69" i="34"/>
  <c r="AZ96" i="34"/>
  <c r="AO82" i="34"/>
  <c r="J96" i="34"/>
  <c r="BN140" i="34"/>
  <c r="AB57" i="34"/>
  <c r="AK64" i="34"/>
  <c r="BJ126" i="34"/>
  <c r="U51" i="34"/>
  <c r="K27" i="34"/>
  <c r="AN32" i="34"/>
  <c r="AR140" i="34"/>
  <c r="AJ69" i="34"/>
  <c r="AJ142" i="34"/>
  <c r="BB78" i="34"/>
  <c r="T85" i="34"/>
  <c r="BI23" i="34"/>
  <c r="X134" i="34"/>
  <c r="E132" i="34"/>
  <c r="AQ73" i="34"/>
  <c r="Y122" i="34"/>
  <c r="BB23" i="34"/>
  <c r="S109" i="34"/>
  <c r="AM82" i="34"/>
  <c r="E129" i="34"/>
  <c r="AV141" i="34"/>
  <c r="BN128" i="34"/>
  <c r="BE51" i="34"/>
  <c r="AW33" i="34"/>
  <c r="K116" i="34"/>
  <c r="AS97" i="34"/>
  <c r="W31" i="34"/>
  <c r="AX135" i="34"/>
  <c r="AE46" i="34"/>
  <c r="D138" i="34"/>
  <c r="AD220" i="34" s="1"/>
  <c r="C63" i="31" s="1"/>
  <c r="AW137" i="34"/>
  <c r="K51" i="34"/>
  <c r="J111" i="34"/>
  <c r="M67" i="34"/>
  <c r="AK140" i="34"/>
  <c r="AV120" i="34"/>
  <c r="S131" i="34"/>
  <c r="D31" i="34"/>
  <c r="T94" i="34"/>
  <c r="AU60" i="34"/>
  <c r="BI31" i="34"/>
  <c r="BC76" i="34"/>
  <c r="K25" i="34"/>
  <c r="BK80" i="34"/>
  <c r="AE52" i="34"/>
  <c r="BJ47" i="34"/>
  <c r="X77" i="34"/>
  <c r="AJ26" i="34"/>
  <c r="AT121" i="34"/>
  <c r="U91" i="34"/>
  <c r="AW96" i="34"/>
  <c r="P112" i="34"/>
  <c r="BB125" i="34"/>
  <c r="BL141" i="34"/>
  <c r="R138" i="34"/>
  <c r="BF130" i="34"/>
  <c r="Y118" i="34"/>
  <c r="BF56" i="34"/>
  <c r="AO76" i="34"/>
  <c r="W46" i="34"/>
  <c r="AK87" i="34"/>
  <c r="BF85" i="34"/>
  <c r="BK46" i="34"/>
  <c r="BA134" i="34"/>
  <c r="V59" i="34"/>
  <c r="K70" i="34"/>
  <c r="H28" i="22"/>
  <c r="BF123" i="34"/>
  <c r="O53" i="34"/>
  <c r="T50" i="34"/>
  <c r="AB116" i="34"/>
  <c r="AQ34" i="34"/>
  <c r="AR33" i="34"/>
  <c r="U59" i="34"/>
  <c r="AU94" i="34"/>
  <c r="F119" i="34"/>
  <c r="AA38" i="34"/>
  <c r="BN46" i="34"/>
  <c r="AB42" i="34"/>
  <c r="W141" i="34"/>
  <c r="BH35" i="34"/>
  <c r="N71" i="34"/>
  <c r="AG70" i="34"/>
  <c r="AQ113" i="34"/>
  <c r="AZ126" i="34"/>
  <c r="BG90" i="34"/>
  <c r="N94" i="34"/>
  <c r="BC67" i="34"/>
  <c r="AF72" i="34"/>
  <c r="AK70" i="34"/>
  <c r="BN135" i="34"/>
  <c r="BN52" i="34"/>
  <c r="BJ143" i="34"/>
  <c r="O123" i="34"/>
  <c r="O42" i="34"/>
  <c r="P42" i="34"/>
  <c r="AK83" i="34"/>
  <c r="BD75" i="34"/>
  <c r="BB137" i="34"/>
  <c r="BE44" i="34"/>
  <c r="AV41" i="34"/>
  <c r="Q116" i="34"/>
  <c r="BC27" i="34"/>
  <c r="M41" i="34"/>
  <c r="Q112" i="34"/>
  <c r="G44" i="34"/>
  <c r="AC32" i="34"/>
  <c r="AW124" i="34"/>
  <c r="L25" i="34"/>
  <c r="AP54" i="34"/>
  <c r="AW93" i="34"/>
  <c r="AI112" i="34"/>
  <c r="P95" i="34"/>
  <c r="Z64" i="34"/>
  <c r="AN80" i="34"/>
  <c r="AA131" i="34"/>
  <c r="Q96" i="34"/>
  <c r="AR87" i="34"/>
  <c r="AL77" i="34"/>
  <c r="M139" i="34"/>
  <c r="AA140" i="34"/>
  <c r="AF34" i="34"/>
  <c r="D120" i="34"/>
  <c r="H222" i="34" s="1"/>
  <c r="C38" i="31" s="1"/>
  <c r="AE81" i="34"/>
  <c r="AV48" i="34"/>
  <c r="BH76" i="34"/>
  <c r="BL50" i="34"/>
  <c r="AP87" i="34"/>
  <c r="M92" i="34"/>
  <c r="AY131" i="34"/>
  <c r="AZ82" i="34"/>
  <c r="AD26" i="34"/>
  <c r="AL23" i="34"/>
  <c r="BL74" i="34"/>
  <c r="AJ123" i="34"/>
  <c r="Z86" i="34"/>
  <c r="AH82" i="34"/>
  <c r="BL45" i="34"/>
  <c r="K76" i="34"/>
  <c r="BH118" i="34"/>
  <c r="BJ113" i="34"/>
  <c r="AD122" i="34"/>
  <c r="AM23" i="34"/>
  <c r="BB113" i="34"/>
  <c r="BG68" i="34"/>
  <c r="AH71" i="34"/>
  <c r="AS25" i="34"/>
  <c r="E34" i="34"/>
  <c r="AX67" i="34"/>
  <c r="AH114" i="34"/>
  <c r="AR103" i="34"/>
  <c r="AZ83" i="34"/>
  <c r="AA142" i="34"/>
  <c r="BA122" i="34"/>
  <c r="AX134" i="34"/>
  <c r="BA34" i="34"/>
  <c r="BI99" i="34"/>
  <c r="AL73" i="34"/>
  <c r="BN62" i="34"/>
  <c r="BF59" i="34"/>
  <c r="H25" i="34"/>
  <c r="AD25" i="34"/>
  <c r="AM35" i="34"/>
  <c r="S69" i="34"/>
  <c r="L74" i="34"/>
  <c r="AD117" i="34"/>
  <c r="R83" i="34"/>
  <c r="O112" i="34"/>
  <c r="AL122" i="34"/>
  <c r="BC97" i="34"/>
  <c r="BF31" i="34"/>
  <c r="AW104" i="34"/>
  <c r="J106" i="34"/>
  <c r="V28" i="34"/>
  <c r="BA66" i="34"/>
  <c r="AL29" i="34"/>
  <c r="BM81" i="34"/>
  <c r="AX80" i="34"/>
  <c r="AV26" i="34"/>
  <c r="BD77" i="34"/>
  <c r="AC57" i="34"/>
  <c r="W135" i="34"/>
  <c r="Q43" i="34"/>
  <c r="H24" i="34"/>
  <c r="O145" i="34"/>
  <c r="P24" i="34"/>
  <c r="BB71" i="34"/>
  <c r="AX38" i="34"/>
  <c r="U134" i="34"/>
  <c r="AO70" i="34"/>
  <c r="BD141" i="34"/>
  <c r="BL139" i="34"/>
  <c r="F131" i="34"/>
  <c r="AX26" i="34"/>
  <c r="BD86" i="34"/>
  <c r="AW41" i="34"/>
  <c r="AB78" i="34"/>
  <c r="AP67" i="34"/>
  <c r="AS29" i="34"/>
  <c r="L26" i="22"/>
  <c r="J66" i="34"/>
  <c r="BE24" i="34"/>
  <c r="AC82" i="34"/>
  <c r="W127" i="34"/>
  <c r="AG75" i="34"/>
  <c r="AG140" i="34"/>
  <c r="Q142" i="34"/>
  <c r="AV31" i="34"/>
  <c r="L45" i="34"/>
  <c r="BI39" i="34"/>
  <c r="AM28" i="34"/>
  <c r="BF139" i="34"/>
  <c r="BL83" i="34"/>
  <c r="AP68" i="34"/>
  <c r="AY96" i="34"/>
  <c r="AY64" i="34"/>
  <c r="AW40" i="34"/>
  <c r="S54" i="34"/>
  <c r="AS71" i="34"/>
  <c r="AA93" i="34"/>
  <c r="AR111" i="34"/>
  <c r="F144" i="34"/>
  <c r="AQ61" i="34"/>
  <c r="AY51" i="34"/>
  <c r="L27" i="34"/>
  <c r="BB135" i="34"/>
  <c r="T111" i="34"/>
  <c r="AR129" i="34"/>
  <c r="K63" i="34"/>
  <c r="BG124" i="34"/>
  <c r="AS79" i="34"/>
  <c r="AE28" i="34"/>
  <c r="AC56" i="34"/>
  <c r="AS34" i="34"/>
  <c r="BE93" i="34"/>
  <c r="S132" i="34"/>
  <c r="BL32" i="34"/>
  <c r="Q123" i="34"/>
  <c r="AS133" i="34"/>
  <c r="AC40" i="34"/>
  <c r="BA88" i="34"/>
  <c r="BN83" i="34"/>
  <c r="BE30" i="34"/>
  <c r="AY61" i="34"/>
  <c r="O39" i="34"/>
  <c r="Y139" i="34"/>
  <c r="AQ141" i="34"/>
  <c r="BJ74" i="34"/>
  <c r="M77" i="34"/>
  <c r="BH124" i="34"/>
  <c r="AN43" i="34"/>
  <c r="BL76" i="34"/>
  <c r="K28" i="34"/>
  <c r="AJ88" i="34"/>
  <c r="BM54" i="34"/>
  <c r="X125" i="34"/>
  <c r="AH132" i="34"/>
  <c r="X99" i="34"/>
  <c r="X98" i="34"/>
  <c r="Q87" i="34"/>
  <c r="O143" i="34"/>
  <c r="O119" i="34"/>
  <c r="BK130" i="34"/>
  <c r="U73" i="34"/>
  <c r="F120" i="34"/>
  <c r="BK129" i="34"/>
  <c r="BE137" i="34"/>
  <c r="V60" i="34"/>
  <c r="BJ132" i="34"/>
  <c r="L125" i="34"/>
  <c r="AP144" i="34"/>
  <c r="R69" i="34"/>
  <c r="BN85" i="34"/>
  <c r="AV129" i="34"/>
  <c r="U48" i="34"/>
  <c r="K134" i="34"/>
  <c r="L24" i="34"/>
  <c r="AN50" i="34"/>
  <c r="AB140" i="34"/>
  <c r="H41" i="34"/>
  <c r="BB25" i="34"/>
  <c r="AF37" i="34"/>
  <c r="AS66" i="34"/>
  <c r="L65" i="34"/>
  <c r="AR80" i="34"/>
  <c r="J34" i="34"/>
  <c r="S62" i="34"/>
  <c r="BJ50" i="34"/>
  <c r="BJ42" i="34"/>
  <c r="AE105" i="34"/>
  <c r="G129" i="34"/>
  <c r="K47" i="34"/>
  <c r="F123" i="34"/>
  <c r="AV53" i="34"/>
  <c r="BK79" i="34"/>
  <c r="BD93" i="34"/>
  <c r="T73" i="34"/>
  <c r="AR64" i="34"/>
  <c r="BL30" i="34"/>
  <c r="N99" i="34"/>
  <c r="BG57" i="34"/>
  <c r="BI71" i="34"/>
  <c r="AD118" i="34"/>
  <c r="AH57" i="34"/>
  <c r="AT25" i="34"/>
  <c r="AP105" i="34"/>
  <c r="U113" i="34"/>
  <c r="BE47" i="34"/>
  <c r="AW32" i="34"/>
  <c r="X105" i="34"/>
  <c r="BF24" i="34"/>
  <c r="AQ127" i="34"/>
  <c r="AO49" i="34"/>
  <c r="AO58" i="34"/>
  <c r="AC103" i="34"/>
  <c r="AJ50" i="34"/>
  <c r="S122" i="34"/>
  <c r="Q84" i="34"/>
  <c r="Z54" i="34"/>
  <c r="S125" i="34"/>
  <c r="BI48" i="34"/>
  <c r="BL128" i="34"/>
  <c r="AH133" i="34"/>
  <c r="AC142" i="34"/>
  <c r="L144" i="34"/>
  <c r="AW105" i="34"/>
  <c r="BG79" i="34"/>
  <c r="AG24" i="34"/>
  <c r="M38" i="34"/>
  <c r="J122" i="34"/>
  <c r="BH43" i="34"/>
  <c r="P143" i="34"/>
  <c r="AC49" i="34"/>
  <c r="AS43" i="34"/>
  <c r="BB111" i="34"/>
  <c r="BH112" i="34"/>
  <c r="BG70" i="34"/>
  <c r="AM129" i="34"/>
  <c r="BD55" i="34"/>
  <c r="BF133" i="34"/>
  <c r="BB51" i="34"/>
  <c r="L86" i="34"/>
  <c r="BJ43" i="34"/>
  <c r="L43" i="34"/>
  <c r="BE63" i="34"/>
  <c r="BK114" i="34"/>
  <c r="K46" i="34"/>
  <c r="L129" i="34"/>
  <c r="AK84" i="34"/>
  <c r="AM111" i="34"/>
  <c r="AO97" i="34"/>
  <c r="BD113" i="34"/>
  <c r="S32" i="34"/>
  <c r="AH85" i="34"/>
  <c r="AP40" i="34"/>
  <c r="AA23" i="34"/>
  <c r="BE48" i="34"/>
  <c r="AR66" i="34"/>
  <c r="BE128" i="34"/>
  <c r="M130" i="34"/>
  <c r="AB51" i="34"/>
  <c r="BL137" i="34"/>
  <c r="BA113" i="34"/>
  <c r="K66" i="34"/>
  <c r="BI134" i="34"/>
  <c r="BK122" i="34"/>
  <c r="AP76" i="34"/>
  <c r="AP134" i="34"/>
  <c r="AT93" i="34"/>
  <c r="AZ99" i="34"/>
  <c r="AR143" i="34"/>
  <c r="BF84" i="34"/>
  <c r="BF26" i="34"/>
  <c r="AX49" i="34"/>
  <c r="P41" i="34"/>
  <c r="AK82" i="34"/>
  <c r="P40" i="34"/>
  <c r="AB100" i="34"/>
  <c r="AK55" i="34"/>
  <c r="V67" i="34"/>
  <c r="AC70" i="34"/>
  <c r="K85" i="34"/>
  <c r="N138" i="34"/>
  <c r="AB133" i="34"/>
  <c r="V44" i="34"/>
  <c r="AH122" i="34"/>
  <c r="E42" i="34"/>
  <c r="AY25" i="34"/>
  <c r="AC134" i="34"/>
  <c r="AH84" i="34"/>
  <c r="AL47" i="34"/>
  <c r="AB144" i="34"/>
  <c r="R41" i="34"/>
  <c r="BK88" i="34"/>
  <c r="AF97" i="34"/>
  <c r="AB62" i="34"/>
  <c r="P58" i="34"/>
  <c r="AI111" i="34"/>
  <c r="AU71" i="34"/>
  <c r="K100" i="34"/>
  <c r="AE141" i="34"/>
  <c r="AH124" i="34"/>
  <c r="AE44" i="34"/>
  <c r="Q45" i="34"/>
  <c r="O130" i="34"/>
  <c r="BB64" i="34"/>
  <c r="AR75" i="34"/>
  <c r="AL105" i="34"/>
  <c r="BJ72" i="34"/>
  <c r="AS117" i="34"/>
  <c r="O31" i="34"/>
  <c r="O60" i="34"/>
  <c r="L126" i="34"/>
  <c r="AT72" i="34"/>
  <c r="V127" i="34"/>
  <c r="O43" i="34"/>
  <c r="AD52" i="34"/>
  <c r="BK126" i="34"/>
  <c r="V114" i="34"/>
  <c r="AZ97" i="34"/>
  <c r="BM67" i="34"/>
  <c r="O57" i="34"/>
  <c r="AK27" i="34"/>
  <c r="AN29" i="34"/>
  <c r="AT27" i="34"/>
  <c r="AD119" i="34"/>
  <c r="Q90" i="34"/>
  <c r="BJ26" i="34"/>
  <c r="BJ114" i="34"/>
  <c r="H117" i="34"/>
  <c r="AT53" i="34"/>
  <c r="BJ124" i="34"/>
  <c r="AR61" i="34"/>
  <c r="AB87" i="34"/>
  <c r="L34" i="34"/>
  <c r="G140" i="34"/>
  <c r="AN28" i="34"/>
  <c r="AJ37" i="34"/>
  <c r="AS63" i="34"/>
  <c r="Z27" i="34"/>
  <c r="BG69" i="34"/>
  <c r="AH112" i="34"/>
  <c r="L114" i="34"/>
  <c r="K115" i="34"/>
  <c r="V102" i="34"/>
  <c r="AY121" i="34"/>
  <c r="J77" i="34"/>
  <c r="AU87" i="34"/>
  <c r="AV137" i="34"/>
  <c r="BK40" i="34"/>
  <c r="Y35" i="34"/>
  <c r="AW123" i="34"/>
  <c r="N132" i="34"/>
  <c r="M31" i="34"/>
  <c r="AJ118" i="34"/>
  <c r="AI128" i="34"/>
  <c r="AI137" i="34"/>
  <c r="M101" i="34"/>
  <c r="AQ131" i="34"/>
  <c r="BJ67" i="34"/>
  <c r="BF97" i="34"/>
  <c r="BN53" i="34"/>
  <c r="BG81" i="34"/>
  <c r="BI41" i="34"/>
  <c r="G133" i="34"/>
  <c r="AI120" i="34"/>
  <c r="BG97" i="34"/>
  <c r="P83" i="34"/>
  <c r="BK29" i="34"/>
  <c r="BI40" i="34"/>
  <c r="AT143" i="34"/>
  <c r="BC26" i="34"/>
  <c r="M99" i="34"/>
  <c r="AT38" i="34"/>
  <c r="O25" i="34"/>
  <c r="AD60" i="34"/>
  <c r="BL25" i="34"/>
  <c r="AG126" i="34"/>
  <c r="AN121" i="34"/>
  <c r="AZ118" i="34"/>
  <c r="AM51" i="34"/>
  <c r="AE35" i="34"/>
  <c r="AO130" i="34"/>
  <c r="AJ130" i="34"/>
  <c r="AH37" i="34"/>
  <c r="Z73" i="34"/>
  <c r="BC64" i="34"/>
  <c r="U68" i="34"/>
  <c r="R50" i="34"/>
  <c r="AG62" i="34"/>
  <c r="AW42" i="34"/>
  <c r="BH39" i="34"/>
  <c r="BN36" i="34"/>
  <c r="G37" i="34"/>
  <c r="BB118" i="34"/>
  <c r="BJ70" i="34"/>
  <c r="L36" i="34"/>
  <c r="AI92" i="34"/>
  <c r="AF134" i="34"/>
  <c r="AQ40" i="34"/>
  <c r="S67" i="34"/>
  <c r="AX89" i="34"/>
  <c r="AI23" i="34"/>
  <c r="D144" i="34"/>
  <c r="AD226" i="34" s="1"/>
  <c r="C69" i="31" s="1"/>
  <c r="AF111" i="34"/>
  <c r="BC89" i="34"/>
  <c r="AF114" i="34"/>
  <c r="BJ23" i="34"/>
  <c r="BM33" i="34"/>
  <c r="AB82" i="34"/>
  <c r="E136" i="34"/>
  <c r="AT133" i="34"/>
  <c r="BD62" i="34"/>
  <c r="BF39" i="34"/>
  <c r="BB39" i="34"/>
  <c r="AC144" i="34"/>
  <c r="BD61" i="34"/>
  <c r="BD142" i="34"/>
  <c r="AY40" i="34"/>
  <c r="BN127" i="34"/>
  <c r="BD102" i="34"/>
  <c r="BA60" i="34"/>
  <c r="X112" i="34"/>
  <c r="AR128" i="34"/>
  <c r="AX91" i="34"/>
  <c r="AB143" i="34"/>
  <c r="AH40" i="34"/>
  <c r="AN83" i="34"/>
  <c r="AW63" i="34"/>
  <c r="AN23" i="34"/>
  <c r="BK25" i="34"/>
  <c r="Z41" i="34"/>
  <c r="BL89" i="34"/>
  <c r="R112" i="34"/>
  <c r="BG38" i="34"/>
  <c r="T52" i="34"/>
  <c r="AD65" i="34"/>
  <c r="BL52" i="34"/>
  <c r="S90" i="34"/>
  <c r="I25" i="22"/>
  <c r="AM43" i="34"/>
  <c r="T76" i="34"/>
  <c r="AJ43" i="34"/>
  <c r="AR104" i="34"/>
  <c r="AC69" i="34"/>
  <c r="AJ79" i="34"/>
  <c r="L51" i="34"/>
  <c r="AT138" i="34"/>
  <c r="AS61" i="34"/>
  <c r="AH87" i="34"/>
  <c r="BD140" i="34"/>
  <c r="BG28" i="34"/>
  <c r="G136" i="34"/>
  <c r="K136" i="34"/>
  <c r="P52" i="34"/>
  <c r="AD57" i="34"/>
  <c r="T78" i="34"/>
  <c r="U74" i="34"/>
  <c r="AG130" i="34"/>
  <c r="BN71" i="34"/>
  <c r="AL85" i="34"/>
  <c r="BL63" i="34"/>
  <c r="AX32" i="34"/>
  <c r="BH97" i="34"/>
  <c r="AH94" i="34"/>
  <c r="T68" i="34"/>
  <c r="AJ121" i="34"/>
  <c r="BB91" i="34"/>
  <c r="E32" i="34"/>
  <c r="BC46" i="34"/>
  <c r="J137" i="34"/>
  <c r="AM63" i="34"/>
  <c r="AD42" i="34"/>
  <c r="AU74" i="34"/>
  <c r="BK135" i="34"/>
  <c r="AM61" i="34"/>
  <c r="Q75" i="34"/>
  <c r="AT63" i="34"/>
  <c r="BK123" i="34"/>
  <c r="AH131" i="34"/>
  <c r="K138" i="34"/>
  <c r="AL63" i="34"/>
  <c r="AD132" i="34"/>
  <c r="AU90" i="34"/>
  <c r="S39" i="34"/>
  <c r="H126" i="34"/>
  <c r="V51" i="34"/>
  <c r="AD133" i="34"/>
  <c r="BI123" i="34"/>
  <c r="F137" i="34"/>
  <c r="F126" i="34"/>
  <c r="N123" i="34"/>
  <c r="AB68" i="34"/>
  <c r="BD40" i="34"/>
  <c r="Z92" i="34"/>
  <c r="L40" i="34"/>
  <c r="BD89" i="34"/>
  <c r="AE127" i="34"/>
  <c r="O135" i="34"/>
  <c r="AT94" i="34"/>
  <c r="AD80" i="34"/>
  <c r="AE40" i="34"/>
  <c r="AY101" i="34"/>
  <c r="AW94" i="34"/>
  <c r="E117" i="34"/>
  <c r="BA85" i="34"/>
  <c r="BC62" i="34"/>
  <c r="BD53" i="34"/>
  <c r="AF116" i="34"/>
  <c r="H112" i="34"/>
  <c r="Q31" i="34"/>
  <c r="G39" i="34"/>
  <c r="AA96" i="34"/>
  <c r="N108" i="34"/>
  <c r="BM113" i="34"/>
  <c r="AM125" i="34"/>
  <c r="AM67" i="34"/>
  <c r="U110" i="34"/>
  <c r="AB38" i="34"/>
  <c r="AY128" i="34"/>
  <c r="BI82" i="34"/>
  <c r="AO139" i="34"/>
  <c r="AF137" i="34"/>
  <c r="AS143" i="34"/>
  <c r="Z102" i="34"/>
  <c r="Z113" i="34"/>
  <c r="AI30" i="34"/>
  <c r="BI59" i="34"/>
  <c r="BI96" i="34"/>
  <c r="O122" i="34"/>
  <c r="L128" i="34"/>
  <c r="AN46" i="34"/>
  <c r="AI82" i="34"/>
  <c r="O98" i="34"/>
  <c r="AY119" i="34"/>
  <c r="AD138" i="34"/>
  <c r="BI114" i="34"/>
  <c r="AS135" i="34"/>
  <c r="J26" i="22"/>
  <c r="AP139" i="34"/>
  <c r="AE84" i="34"/>
  <c r="P23" i="34"/>
  <c r="AY87" i="34"/>
  <c r="BA95" i="34"/>
  <c r="BB74" i="34"/>
  <c r="F112" i="34"/>
  <c r="AK47" i="34"/>
  <c r="BM119" i="34"/>
  <c r="F125" i="34"/>
  <c r="M46" i="34"/>
  <c r="AX25" i="34"/>
  <c r="AQ25" i="34"/>
  <c r="AS78" i="34"/>
  <c r="BL65" i="34"/>
  <c r="AM72" i="34"/>
  <c r="AA29" i="34"/>
  <c r="D40" i="34"/>
  <c r="X38" i="34"/>
  <c r="BL31" i="34"/>
  <c r="W88" i="34"/>
  <c r="D33" i="34"/>
  <c r="BI34" i="34"/>
  <c r="AT62" i="34"/>
  <c r="BG89" i="34"/>
  <c r="D27" i="34"/>
  <c r="J109" i="34"/>
  <c r="AJ112" i="34"/>
  <c r="BK140" i="34"/>
  <c r="AD134" i="34"/>
  <c r="AV58" i="34"/>
  <c r="AE68" i="34"/>
  <c r="X49" i="34"/>
  <c r="BF128" i="34"/>
  <c r="BF140" i="34"/>
  <c r="AF43" i="34"/>
  <c r="AW54" i="34"/>
  <c r="O45" i="34"/>
  <c r="BC59" i="34"/>
  <c r="BJ35" i="34"/>
  <c r="U54" i="34"/>
  <c r="AJ32" i="34"/>
  <c r="AD45" i="34"/>
  <c r="AB89" i="34"/>
  <c r="AZ84" i="34"/>
  <c r="D35" i="34"/>
  <c r="AK120" i="34"/>
  <c r="Q131" i="34"/>
  <c r="BC144" i="34"/>
  <c r="AE73" i="34"/>
  <c r="AV83" i="34"/>
  <c r="X83" i="34"/>
  <c r="AJ140" i="34"/>
  <c r="AY57" i="34"/>
  <c r="AR95" i="34"/>
  <c r="J43" i="34"/>
  <c r="AN36" i="34"/>
  <c r="Q37" i="34"/>
  <c r="AS111" i="34"/>
  <c r="AE139" i="34"/>
  <c r="D121" i="34"/>
  <c r="H223" i="34" s="1"/>
  <c r="C39" i="31" s="1"/>
  <c r="U65" i="34"/>
  <c r="BN90" i="34"/>
  <c r="AG76" i="34"/>
  <c r="K92" i="34"/>
  <c r="V95" i="34"/>
  <c r="BF64" i="34"/>
  <c r="AQ84" i="34"/>
  <c r="BM50" i="34"/>
  <c r="AO85" i="34"/>
  <c r="BI24" i="34"/>
  <c r="AH60" i="34"/>
  <c r="BC48" i="34"/>
  <c r="AG25" i="34"/>
  <c r="AP72" i="34"/>
  <c r="AV102" i="34"/>
  <c r="R106" i="34"/>
  <c r="AR46" i="34"/>
  <c r="BN137" i="34"/>
  <c r="AY49" i="34"/>
  <c r="U45" i="34"/>
  <c r="BD99" i="34"/>
  <c r="N52" i="34"/>
  <c r="T65" i="34"/>
  <c r="BI139" i="34"/>
  <c r="AU91" i="34"/>
  <c r="AL139" i="34"/>
  <c r="BG43" i="34"/>
  <c r="AO84" i="34"/>
  <c r="AM66" i="34"/>
  <c r="AZ40" i="34"/>
  <c r="AI47" i="34"/>
  <c r="AJ31" i="34"/>
  <c r="AN143" i="34"/>
  <c r="AI85" i="34"/>
  <c r="AH97" i="34"/>
  <c r="AM68" i="34"/>
  <c r="R94" i="34"/>
  <c r="M84" i="34"/>
  <c r="BN74" i="34"/>
  <c r="AO50" i="34"/>
  <c r="AL130" i="34"/>
  <c r="AX68" i="34"/>
  <c r="BJ64" i="34"/>
  <c r="N60" i="34"/>
  <c r="AW89" i="34"/>
  <c r="AS88" i="34"/>
  <c r="AJ24" i="34"/>
  <c r="AJ134" i="34"/>
  <c r="AN52" i="34"/>
  <c r="E23" i="34"/>
  <c r="BG122" i="34"/>
  <c r="AJ81" i="34"/>
  <c r="AE39" i="34"/>
  <c r="AG112" i="34"/>
  <c r="J70" i="34"/>
  <c r="L105" i="34"/>
  <c r="Z135" i="34"/>
  <c r="AY104" i="34"/>
  <c r="BN33" i="34"/>
  <c r="K146" i="34"/>
  <c r="K142" i="34"/>
  <c r="AO42" i="34"/>
  <c r="AT135" i="34"/>
  <c r="W30" i="34"/>
  <c r="AX103" i="34"/>
  <c r="AC39" i="34"/>
  <c r="AQ76" i="34"/>
  <c r="X43" i="34"/>
  <c r="AI73" i="34"/>
  <c r="AR115" i="34"/>
  <c r="AT85" i="34"/>
  <c r="T100" i="34"/>
  <c r="AN127" i="34"/>
  <c r="AL140" i="34"/>
  <c r="AE91" i="34"/>
  <c r="AD37" i="34"/>
  <c r="AU70" i="34"/>
  <c r="AY63" i="34"/>
  <c r="AE133" i="34"/>
  <c r="AY39" i="34"/>
  <c r="AE50" i="34"/>
  <c r="AY113" i="34"/>
  <c r="BN27" i="34"/>
  <c r="AH79" i="34"/>
  <c r="AI53" i="34"/>
  <c r="BC93" i="34"/>
  <c r="P122" i="34"/>
  <c r="AD54" i="34"/>
  <c r="BA100" i="34"/>
  <c r="AO28" i="34"/>
  <c r="AA116" i="34"/>
  <c r="AM98" i="34"/>
  <c r="N76" i="34"/>
  <c r="AA28" i="34"/>
  <c r="AC98" i="34"/>
  <c r="AR137" i="34"/>
  <c r="BH90" i="34"/>
  <c r="AZ38" i="34"/>
  <c r="Q125" i="34"/>
  <c r="AX118" i="34"/>
  <c r="AZ117" i="34"/>
  <c r="L54" i="34"/>
  <c r="K132" i="34"/>
  <c r="BG31" i="34"/>
  <c r="Z91" i="34"/>
  <c r="AN34" i="34"/>
  <c r="W75" i="34"/>
  <c r="K143" i="34"/>
  <c r="AF39" i="34"/>
  <c r="BB37" i="34"/>
  <c r="AG83" i="34"/>
  <c r="BM88" i="34"/>
  <c r="BM82" i="34"/>
  <c r="N51" i="34"/>
  <c r="BM102" i="34"/>
  <c r="AE131" i="34"/>
  <c r="P121" i="34"/>
  <c r="AK32" i="34"/>
  <c r="M68" i="34"/>
  <c r="AH140" i="34"/>
  <c r="V69" i="34"/>
  <c r="BH94" i="34"/>
  <c r="AV42" i="34"/>
  <c r="AY43" i="34"/>
  <c r="Z79" i="34"/>
  <c r="D117" i="34"/>
  <c r="H219" i="34" s="1"/>
  <c r="C35" i="31" s="1"/>
  <c r="AB84" i="34"/>
  <c r="AP59" i="34"/>
  <c r="AK132" i="34"/>
  <c r="AT52" i="34"/>
  <c r="AA123" i="34"/>
  <c r="BC50" i="34"/>
  <c r="BB134" i="34"/>
  <c r="Q85" i="34"/>
  <c r="BI132" i="34"/>
  <c r="AG74" i="34"/>
  <c r="AE31" i="34"/>
  <c r="Q47" i="34"/>
  <c r="R133" i="34"/>
  <c r="R201" i="34" s="1"/>
  <c r="BH102" i="34"/>
  <c r="S123" i="34"/>
  <c r="M40" i="34"/>
  <c r="AP131" i="34"/>
  <c r="Q58" i="34"/>
  <c r="AT122" i="34"/>
  <c r="AK24" i="34"/>
  <c r="BD139" i="34"/>
  <c r="S71" i="34"/>
  <c r="BE81" i="34"/>
  <c r="BI98" i="34"/>
  <c r="X142" i="34"/>
  <c r="M63" i="34"/>
  <c r="X78" i="34"/>
  <c r="BC82" i="34"/>
  <c r="BK61" i="34"/>
  <c r="BH95" i="34"/>
  <c r="AC44" i="34"/>
  <c r="AZ56" i="34"/>
  <c r="AL71" i="34"/>
  <c r="BN78" i="34"/>
  <c r="BN51" i="34"/>
  <c r="BI104" i="34"/>
  <c r="BG46" i="34"/>
  <c r="X101" i="34"/>
  <c r="BH125" i="34"/>
  <c r="AM62" i="34"/>
  <c r="AJ73" i="34"/>
  <c r="BM98" i="34"/>
  <c r="AV114" i="34"/>
  <c r="BC118" i="34"/>
  <c r="BE42" i="34"/>
  <c r="BM94" i="34"/>
  <c r="AK69" i="34"/>
  <c r="AN42" i="34"/>
  <c r="AP63" i="34"/>
  <c r="Y38" i="34"/>
  <c r="Z128" i="34"/>
  <c r="BC79" i="34"/>
  <c r="AS52" i="34"/>
  <c r="AN77" i="34"/>
  <c r="BL60" i="34"/>
  <c r="W112" i="34"/>
  <c r="R40" i="34"/>
  <c r="BD122" i="34"/>
  <c r="AO65" i="34"/>
  <c r="AI88" i="34"/>
  <c r="AS36" i="34"/>
  <c r="AR112" i="34"/>
  <c r="O96" i="34"/>
  <c r="S81" i="34"/>
  <c r="AP113" i="34"/>
  <c r="O141" i="34"/>
  <c r="D36" i="34"/>
  <c r="AW24" i="34"/>
  <c r="AA137" i="34"/>
  <c r="K50" i="34"/>
  <c r="AN86" i="34"/>
  <c r="X89" i="34"/>
  <c r="K59" i="34"/>
  <c r="N63" i="34"/>
  <c r="AJ101" i="34"/>
  <c r="V35" i="34"/>
  <c r="AB80" i="34"/>
  <c r="AK91" i="34"/>
  <c r="AF103" i="34"/>
  <c r="Y81" i="34"/>
  <c r="AV46" i="34"/>
  <c r="AN48" i="34"/>
  <c r="BF104" i="34"/>
  <c r="AY111" i="34"/>
  <c r="AC101" i="34"/>
  <c r="AI119" i="34"/>
  <c r="AJ127" i="34"/>
  <c r="X23" i="34"/>
  <c r="BJ63" i="34"/>
  <c r="W55" i="34"/>
  <c r="AH137" i="34"/>
  <c r="AY50" i="34"/>
  <c r="W59" i="34"/>
  <c r="Q127" i="34"/>
  <c r="BF72" i="34"/>
  <c r="Z44" i="34"/>
  <c r="BA23" i="34"/>
  <c r="AO62" i="34"/>
  <c r="E118" i="34"/>
  <c r="U123" i="34"/>
  <c r="L120" i="34"/>
  <c r="W129" i="34"/>
  <c r="E31" i="34"/>
  <c r="AA59" i="34"/>
  <c r="Z35" i="34"/>
  <c r="AH31" i="34"/>
  <c r="BD23" i="34"/>
  <c r="BJ65" i="34"/>
  <c r="AW62" i="34"/>
  <c r="AQ129" i="34"/>
  <c r="Q97" i="34"/>
  <c r="T91" i="34"/>
  <c r="T48" i="34"/>
  <c r="BN119" i="34"/>
  <c r="AQ42" i="34"/>
  <c r="AP91" i="34"/>
  <c r="BM97" i="34"/>
  <c r="AR144" i="34"/>
  <c r="BB92" i="34"/>
  <c r="AJ53" i="34"/>
  <c r="S57" i="34"/>
  <c r="AC120" i="34"/>
  <c r="AZ32" i="34"/>
  <c r="S34" i="34"/>
  <c r="BC119" i="34"/>
  <c r="AW31" i="34"/>
  <c r="Y128" i="34"/>
  <c r="BB80" i="34"/>
  <c r="BC105" i="34"/>
  <c r="AM143" i="34"/>
  <c r="BD70" i="34"/>
  <c r="J139" i="34"/>
  <c r="BL131" i="34"/>
  <c r="AY133" i="34"/>
  <c r="AN138" i="34"/>
  <c r="AL55" i="34"/>
  <c r="AN112" i="34"/>
  <c r="AX58" i="34"/>
  <c r="P106" i="34"/>
  <c r="AB90" i="34"/>
  <c r="AW43" i="34"/>
  <c r="U39" i="34"/>
  <c r="O70" i="34"/>
  <c r="AH119" i="34"/>
  <c r="W38" i="34"/>
  <c r="R42" i="34"/>
  <c r="R57" i="34"/>
  <c r="AV52" i="34"/>
  <c r="AD141" i="34"/>
  <c r="BJ118" i="34"/>
  <c r="AJ64" i="34"/>
  <c r="Y108" i="34"/>
  <c r="BG77" i="34"/>
  <c r="N135" i="34"/>
  <c r="V117" i="34"/>
  <c r="K105" i="34"/>
  <c r="N58" i="34"/>
  <c r="BJ62" i="34"/>
  <c r="AT142" i="34"/>
  <c r="AZ28" i="34"/>
  <c r="L99" i="34"/>
  <c r="AL143" i="34"/>
  <c r="BH111" i="34"/>
  <c r="Y113" i="34"/>
  <c r="AJ95" i="34"/>
  <c r="F132" i="34"/>
  <c r="AZ78" i="34"/>
  <c r="AB33" i="34"/>
  <c r="AZ102" i="34"/>
  <c r="BM93" i="34"/>
  <c r="Z33" i="34"/>
  <c r="M79" i="34"/>
  <c r="AW113" i="34"/>
  <c r="AT125" i="34"/>
  <c r="AT55" i="34"/>
  <c r="P78" i="34"/>
  <c r="AN97" i="34"/>
  <c r="K75" i="34"/>
  <c r="BC57" i="34"/>
  <c r="BC126" i="34"/>
  <c r="U78" i="34"/>
  <c r="BE55" i="34"/>
  <c r="O139" i="34"/>
  <c r="BN58" i="34"/>
  <c r="G138" i="34"/>
  <c r="AA39" i="34"/>
  <c r="BA61" i="34"/>
  <c r="R85" i="34"/>
  <c r="U142" i="34"/>
  <c r="X87" i="34"/>
  <c r="BK120" i="34"/>
  <c r="P67" i="34"/>
  <c r="BL120" i="34"/>
  <c r="BB95" i="34"/>
  <c r="AA55" i="34"/>
  <c r="AL52" i="34"/>
  <c r="BJ135" i="34"/>
  <c r="AH23" i="34"/>
  <c r="U67" i="34"/>
  <c r="AT134" i="34"/>
  <c r="M49" i="34"/>
  <c r="AW111" i="34"/>
  <c r="AF144" i="34"/>
  <c r="M89" i="34"/>
  <c r="BG25" i="34"/>
  <c r="AU64" i="34"/>
  <c r="AF59" i="34"/>
  <c r="R136" i="34"/>
  <c r="AP93" i="34"/>
  <c r="AM86" i="34"/>
  <c r="AR138" i="34"/>
  <c r="BF118" i="34"/>
  <c r="BB61" i="34"/>
  <c r="J79" i="34"/>
  <c r="Z70" i="34"/>
  <c r="AY60" i="34"/>
  <c r="BF105" i="34"/>
  <c r="U108" i="34"/>
  <c r="AP38" i="34"/>
  <c r="AB121" i="34"/>
  <c r="AY23" i="34"/>
  <c r="O142" i="34"/>
  <c r="BK133" i="34"/>
  <c r="AS99" i="34"/>
  <c r="BK100" i="34"/>
  <c r="BL97" i="34"/>
  <c r="G38" i="34"/>
  <c r="BM59" i="34"/>
  <c r="L77" i="34"/>
  <c r="AZ111" i="34"/>
  <c r="Z56" i="34"/>
  <c r="X100" i="34"/>
  <c r="BA54" i="34"/>
  <c r="AX53" i="34"/>
  <c r="Y102" i="34"/>
  <c r="BF120" i="34"/>
  <c r="AP23" i="34"/>
  <c r="BB40" i="34"/>
  <c r="AY32" i="34"/>
  <c r="N105" i="34"/>
  <c r="P116" i="34"/>
  <c r="Q93" i="34"/>
  <c r="AY36" i="34"/>
  <c r="R77" i="34"/>
  <c r="AN117" i="34"/>
  <c r="AT96" i="34"/>
  <c r="AN25" i="34"/>
  <c r="AK119" i="34"/>
  <c r="V73" i="34"/>
  <c r="BB83" i="34"/>
  <c r="BL123" i="34"/>
  <c r="AH105" i="34"/>
  <c r="BK51" i="34"/>
  <c r="AX76" i="34"/>
  <c r="BC99" i="34"/>
  <c r="AP55" i="34"/>
  <c r="BN48" i="34"/>
  <c r="AK133" i="34"/>
  <c r="U38" i="34"/>
  <c r="BG33" i="34"/>
  <c r="BH116" i="34"/>
  <c r="AD90" i="34"/>
  <c r="Z28" i="34"/>
  <c r="BC125" i="34"/>
  <c r="AW81" i="34"/>
  <c r="AO47" i="34"/>
  <c r="Q39" i="34"/>
  <c r="N124" i="34"/>
  <c r="AA114" i="34"/>
  <c r="P73" i="34"/>
  <c r="P113" i="34"/>
  <c r="BG39" i="34"/>
  <c r="H44" i="34"/>
  <c r="BI120" i="34"/>
  <c r="AG28" i="34"/>
  <c r="AQ100" i="34"/>
  <c r="AX27" i="34"/>
  <c r="E128" i="34"/>
  <c r="AA119" i="34"/>
  <c r="AF138" i="34"/>
  <c r="AK49" i="34"/>
  <c r="K39" i="34"/>
  <c r="AV32" i="34"/>
  <c r="L29" i="34"/>
  <c r="T123" i="34"/>
  <c r="U37" i="34"/>
  <c r="BL80" i="34"/>
  <c r="AL25" i="34"/>
  <c r="AN60" i="34"/>
  <c r="BG83" i="34"/>
  <c r="AT92" i="34"/>
  <c r="R122" i="34"/>
  <c r="AM65" i="34"/>
  <c r="H28" i="34"/>
  <c r="BA50" i="34"/>
  <c r="Z25" i="34"/>
  <c r="AB23" i="34"/>
  <c r="AB123" i="34"/>
  <c r="Z42" i="34"/>
  <c r="F122" i="34"/>
  <c r="BM60" i="34"/>
  <c r="AK114" i="34"/>
  <c r="BN43" i="34"/>
  <c r="AY26" i="34"/>
  <c r="BG55" i="34"/>
  <c r="V133" i="34"/>
  <c r="R115" i="34"/>
  <c r="BE91" i="34"/>
  <c r="AY48" i="34"/>
  <c r="BC91" i="34"/>
  <c r="E113" i="34"/>
  <c r="AP28" i="34"/>
  <c r="BM74" i="34"/>
  <c r="R120" i="34"/>
  <c r="BE97" i="34"/>
  <c r="Z99" i="34"/>
  <c r="M42" i="34"/>
  <c r="T67" i="34"/>
  <c r="P89" i="34"/>
  <c r="AG121" i="34"/>
  <c r="AB64" i="34"/>
  <c r="AN123" i="34"/>
  <c r="BF52" i="34"/>
  <c r="AY37" i="34"/>
  <c r="AV117" i="34"/>
  <c r="U116" i="34"/>
  <c r="L27" i="22"/>
  <c r="AW72" i="34"/>
  <c r="T119" i="34"/>
  <c r="O108" i="34"/>
  <c r="BF87" i="34"/>
  <c r="BB103" i="34"/>
  <c r="BB72" i="34"/>
  <c r="BM78" i="34"/>
  <c r="H132" i="34"/>
  <c r="BC113" i="34"/>
  <c r="BN73" i="34"/>
  <c r="K101" i="34"/>
  <c r="BF74" i="34"/>
  <c r="AD36" i="34"/>
  <c r="AR45" i="34"/>
  <c r="AF117" i="34"/>
  <c r="Z96" i="34"/>
  <c r="BM39" i="34"/>
  <c r="E143" i="34"/>
  <c r="Z127" i="34"/>
  <c r="J29" i="34"/>
  <c r="BL23" i="34"/>
  <c r="AU55" i="34"/>
  <c r="BL127" i="34"/>
  <c r="AT116" i="34"/>
  <c r="O144" i="34"/>
  <c r="H113" i="34"/>
  <c r="AT42" i="34"/>
  <c r="W78" i="34"/>
  <c r="W23" i="34"/>
  <c r="AR121" i="34"/>
  <c r="BL33" i="34"/>
  <c r="M128" i="34"/>
  <c r="BE95" i="34"/>
  <c r="O90" i="34"/>
  <c r="AT124" i="34"/>
  <c r="AA81" i="34"/>
  <c r="BD134" i="34"/>
  <c r="AH53" i="34"/>
  <c r="AD38" i="34"/>
  <c r="AX99" i="34"/>
  <c r="AR69" i="34"/>
  <c r="BN41" i="34"/>
  <c r="M96" i="34"/>
  <c r="V140" i="34"/>
  <c r="P39" i="34"/>
  <c r="L137" i="34"/>
  <c r="BA139" i="34"/>
  <c r="AC28" i="34"/>
  <c r="S104" i="34"/>
  <c r="AB94" i="34"/>
  <c r="X85" i="34"/>
  <c r="O62" i="34"/>
  <c r="AX74" i="34"/>
  <c r="AK134" i="34"/>
  <c r="AQ67" i="34"/>
  <c r="AS93" i="34"/>
  <c r="AP101" i="34"/>
  <c r="BA129" i="34"/>
  <c r="AD78" i="34"/>
  <c r="AX113" i="34"/>
  <c r="AE111" i="34"/>
  <c r="L64" i="34"/>
  <c r="AM84" i="34"/>
  <c r="AW131" i="34"/>
  <c r="AG142" i="34"/>
  <c r="AG48" i="34"/>
  <c r="AM93" i="34"/>
  <c r="AC125" i="34"/>
  <c r="AI80" i="34"/>
  <c r="AN94" i="34"/>
  <c r="AD79" i="34"/>
  <c r="AO44" i="34"/>
  <c r="BH75" i="34"/>
  <c r="K110" i="34"/>
  <c r="W70" i="34"/>
  <c r="AM104" i="34"/>
  <c r="AH25" i="34"/>
  <c r="BM135" i="34"/>
  <c r="J35" i="34"/>
  <c r="BM134" i="34"/>
  <c r="R125" i="34"/>
  <c r="BH48" i="34"/>
  <c r="AT91" i="34"/>
  <c r="BD37" i="34"/>
  <c r="BN105" i="34"/>
  <c r="AG72" i="34"/>
  <c r="BG54" i="34"/>
  <c r="BF138" i="34"/>
  <c r="BH114" i="34"/>
  <c r="N140" i="34"/>
  <c r="S96" i="34"/>
  <c r="AH126" i="34"/>
  <c r="AQ62" i="34"/>
  <c r="BB28" i="34"/>
  <c r="AU58" i="34"/>
  <c r="BE122" i="34"/>
  <c r="E36" i="34"/>
  <c r="AK111" i="34"/>
  <c r="U114" i="34"/>
  <c r="BH139" i="34"/>
  <c r="BA39" i="34"/>
  <c r="BM57" i="34"/>
  <c r="AV94" i="34"/>
  <c r="V75" i="34"/>
  <c r="L88" i="34"/>
  <c r="AC93" i="34"/>
  <c r="T55" i="34"/>
  <c r="AD58" i="34"/>
  <c r="L85" i="34"/>
  <c r="AS84" i="34"/>
  <c r="S64" i="34"/>
  <c r="O55" i="34"/>
  <c r="BC29" i="34"/>
  <c r="P105" i="34"/>
  <c r="K90" i="34"/>
  <c r="AJ66" i="34"/>
  <c r="AG133" i="34"/>
  <c r="AA130" i="34"/>
  <c r="BF45" i="34"/>
  <c r="M136" i="34"/>
  <c r="BJ117" i="34"/>
  <c r="AB83" i="34"/>
  <c r="AB93" i="34"/>
  <c r="H116" i="34"/>
  <c r="AQ98" i="34"/>
  <c r="BH74" i="34"/>
  <c r="BC81" i="34"/>
  <c r="BB44" i="34"/>
  <c r="X132" i="34"/>
  <c r="D135" i="34"/>
  <c r="AD217" i="34" s="1"/>
  <c r="C60" i="31" s="1"/>
  <c r="AX63" i="34"/>
  <c r="AJ133" i="34"/>
  <c r="AV27" i="34"/>
  <c r="AJ135" i="34"/>
  <c r="Z95" i="34"/>
  <c r="AZ30" i="34"/>
  <c r="K26" i="34"/>
  <c r="M88" i="34"/>
  <c r="AL144" i="34"/>
  <c r="AV75" i="34"/>
  <c r="AG123" i="34"/>
  <c r="BE56" i="34"/>
  <c r="AI33" i="34"/>
  <c r="Q44" i="34"/>
  <c r="T32" i="34"/>
  <c r="AT83" i="34"/>
  <c r="AW52" i="34"/>
  <c r="AW114" i="34"/>
  <c r="H133" i="34"/>
  <c r="BL135" i="34"/>
  <c r="BK81" i="34"/>
  <c r="AE87" i="34"/>
  <c r="BJ97" i="34"/>
  <c r="AC45" i="34"/>
  <c r="K107" i="34"/>
  <c r="AV82" i="34"/>
  <c r="AE26" i="34"/>
  <c r="AR60" i="34"/>
  <c r="BF68" i="34"/>
  <c r="K24" i="34"/>
  <c r="H115" i="34"/>
  <c r="BE25" i="34"/>
  <c r="R118" i="34"/>
  <c r="AS101" i="34"/>
  <c r="N73" i="34"/>
  <c r="AP33" i="34"/>
  <c r="BG52" i="34"/>
  <c r="AO140" i="34"/>
  <c r="BC120" i="34"/>
  <c r="BE144" i="34"/>
  <c r="BL48" i="34"/>
  <c r="R86" i="34"/>
  <c r="AR85" i="34"/>
  <c r="P104" i="34"/>
  <c r="AX79" i="34"/>
  <c r="AA76" i="34"/>
  <c r="N82" i="34"/>
  <c r="BN124" i="34"/>
  <c r="D123" i="34"/>
  <c r="H225" i="34" s="1"/>
  <c r="C41" i="31" s="1"/>
  <c r="BI121" i="34"/>
  <c r="AM101" i="34"/>
  <c r="BG71" i="34"/>
  <c r="AC111" i="34"/>
  <c r="V85" i="34"/>
  <c r="AH33" i="34"/>
  <c r="AA48" i="34"/>
  <c r="M70" i="34"/>
  <c r="AH141" i="34"/>
  <c r="AX23" i="34"/>
  <c r="AG102" i="34"/>
  <c r="BB62" i="34"/>
  <c r="AR59" i="34"/>
  <c r="AP66" i="34"/>
  <c r="AM90" i="34"/>
  <c r="AS91" i="34"/>
  <c r="AO143" i="34"/>
  <c r="V71" i="34"/>
  <c r="G120" i="34"/>
  <c r="M103" i="34"/>
  <c r="S24" i="34"/>
  <c r="AO77" i="34"/>
  <c r="R82" i="34"/>
  <c r="AY123" i="34"/>
  <c r="AX117" i="34"/>
  <c r="BC56" i="34"/>
  <c r="O65" i="34"/>
  <c r="AO52" i="34"/>
  <c r="AS39" i="34"/>
  <c r="AC139" i="34"/>
  <c r="U93" i="34"/>
  <c r="BH57" i="34"/>
  <c r="Z132" i="34"/>
  <c r="I26" i="22"/>
  <c r="BE29" i="34"/>
  <c r="BA104" i="34"/>
  <c r="Y58" i="34"/>
  <c r="L56" i="34"/>
  <c r="V106" i="34"/>
  <c r="AA69" i="34"/>
  <c r="BB93" i="34"/>
  <c r="G117" i="34"/>
  <c r="N24" i="34"/>
  <c r="AY31" i="34"/>
  <c r="AA143" i="34"/>
  <c r="AA33" i="34"/>
  <c r="AL31" i="34"/>
  <c r="AE42" i="34"/>
  <c r="T35" i="34"/>
  <c r="AU93" i="34"/>
  <c r="BM27" i="34"/>
  <c r="AG90" i="34"/>
  <c r="P140" i="34"/>
  <c r="K98" i="34"/>
  <c r="AE118" i="34"/>
  <c r="X56" i="34"/>
  <c r="Z111" i="34"/>
  <c r="J129" i="34"/>
  <c r="AN84" i="34"/>
  <c r="AD131" i="34"/>
  <c r="F142" i="34"/>
  <c r="J133" i="34"/>
  <c r="X116" i="34"/>
  <c r="BI144" i="34"/>
  <c r="AF133" i="34"/>
  <c r="Y109" i="34"/>
  <c r="AE43" i="34"/>
  <c r="AR79" i="34"/>
  <c r="AB105" i="34"/>
  <c r="O72" i="34"/>
  <c r="K126" i="34"/>
  <c r="AT140" i="34"/>
  <c r="T141" i="34"/>
  <c r="AA57" i="34"/>
  <c r="K54" i="34"/>
  <c r="AW97" i="34"/>
  <c r="AS53" i="34"/>
  <c r="Y138" i="34"/>
  <c r="N117" i="34"/>
  <c r="BE141" i="34"/>
  <c r="Q133" i="34"/>
  <c r="BD87" i="34"/>
  <c r="S138" i="34"/>
  <c r="BK131" i="34"/>
  <c r="AU67" i="34"/>
  <c r="AC143" i="34"/>
  <c r="AR71" i="34"/>
  <c r="BM70" i="34"/>
  <c r="BJ59" i="34"/>
  <c r="L143" i="34"/>
  <c r="BL91" i="34"/>
  <c r="W43" i="34"/>
  <c r="AI121" i="34"/>
  <c r="Z106" i="34"/>
  <c r="AV119" i="34"/>
  <c r="L131" i="34"/>
  <c r="BA101" i="34"/>
  <c r="P80" i="34"/>
  <c r="AD95" i="34"/>
  <c r="X91" i="34"/>
  <c r="G126" i="34"/>
  <c r="BK70" i="34"/>
  <c r="AE48" i="34"/>
  <c r="AE78" i="34"/>
  <c r="AG45" i="34"/>
  <c r="BM38" i="34"/>
  <c r="AT105" i="34"/>
  <c r="BF63" i="34"/>
  <c r="AN111" i="34"/>
  <c r="Y69" i="34"/>
  <c r="BK124" i="34"/>
  <c r="M116" i="34"/>
  <c r="L59" i="34"/>
  <c r="AV73" i="34"/>
  <c r="AA36" i="34"/>
  <c r="AM97" i="34"/>
  <c r="AM37" i="34"/>
  <c r="BA97" i="34"/>
  <c r="BK86" i="34"/>
  <c r="U82" i="34"/>
  <c r="BL59" i="34"/>
  <c r="AP124" i="34"/>
  <c r="BF66" i="34"/>
  <c r="AR141" i="34"/>
  <c r="Z117" i="34"/>
  <c r="AG122" i="34"/>
  <c r="AP137" i="34"/>
  <c r="BJ55" i="34"/>
  <c r="G115" i="34"/>
  <c r="BA55" i="34"/>
  <c r="W41" i="34"/>
  <c r="AR97" i="34"/>
  <c r="V66" i="34"/>
  <c r="BF92" i="34"/>
  <c r="V34" i="34"/>
  <c r="AU76" i="34"/>
  <c r="AN142" i="34"/>
  <c r="AO66" i="34"/>
  <c r="AK81" i="34"/>
  <c r="BA114" i="34"/>
  <c r="AN47" i="34"/>
  <c r="U89" i="34"/>
  <c r="AL89" i="34"/>
  <c r="AY117" i="34"/>
  <c r="BN115" i="34"/>
  <c r="J99" i="34"/>
  <c r="AV29" i="34"/>
  <c r="BA56" i="34"/>
  <c r="AY73" i="34"/>
  <c r="BK95" i="34"/>
  <c r="AM64" i="34"/>
  <c r="AA35" i="34"/>
  <c r="AW61" i="34"/>
  <c r="BF79" i="34"/>
  <c r="BF82" i="34"/>
  <c r="BF91" i="34"/>
  <c r="AO59" i="34"/>
  <c r="J49" i="34"/>
  <c r="T87" i="34"/>
  <c r="AV33" i="34"/>
  <c r="AX121" i="34"/>
  <c r="BB47" i="34"/>
  <c r="X68" i="34"/>
  <c r="AQ88" i="34"/>
  <c r="BI56" i="34"/>
  <c r="Q54" i="34"/>
  <c r="Y31" i="34"/>
  <c r="AX45" i="34"/>
  <c r="H129" i="34"/>
  <c r="BH30" i="34"/>
  <c r="W116" i="34"/>
  <c r="BG51" i="34"/>
  <c r="L76" i="34"/>
  <c r="AI101" i="34"/>
  <c r="E30" i="34"/>
  <c r="Y132" i="34"/>
  <c r="Z62" i="34"/>
  <c r="BN141" i="34"/>
  <c r="J114" i="34"/>
  <c r="AU63" i="34"/>
  <c r="AG82" i="34"/>
  <c r="Q107" i="34"/>
  <c r="BI102" i="34"/>
  <c r="BJ85" i="34"/>
  <c r="J143" i="34"/>
  <c r="Y52" i="34"/>
  <c r="P46" i="34"/>
  <c r="AY81" i="34"/>
  <c r="E27" i="34"/>
  <c r="AQ83" i="34"/>
  <c r="BF142" i="34"/>
  <c r="AZ114" i="34"/>
  <c r="X62" i="34"/>
  <c r="Q51" i="34"/>
  <c r="AM41" i="34"/>
  <c r="J25" i="34"/>
  <c r="BH29" i="34"/>
  <c r="AL44" i="34"/>
  <c r="U90" i="34"/>
  <c r="AX138" i="34"/>
  <c r="AW126" i="34"/>
  <c r="R37" i="34"/>
  <c r="AX43" i="34"/>
  <c r="AL103" i="34"/>
  <c r="AO29" i="34"/>
  <c r="BA126" i="34"/>
  <c r="AX72" i="34"/>
  <c r="D142" i="34"/>
  <c r="AD224" i="34" s="1"/>
  <c r="C67" i="31" s="1"/>
  <c r="X54" i="34"/>
  <c r="AK128" i="34"/>
  <c r="AB96" i="34"/>
  <c r="W144" i="34"/>
  <c r="BA45" i="34"/>
  <c r="BF33" i="34"/>
  <c r="BH26" i="34"/>
  <c r="X88" i="34"/>
  <c r="X110" i="34"/>
  <c r="AB55" i="34"/>
  <c r="AT113" i="34"/>
  <c r="AA51" i="34"/>
  <c r="AV80" i="34"/>
  <c r="BM55" i="34"/>
  <c r="BK43" i="34"/>
  <c r="AY46" i="34"/>
  <c r="Y129" i="34"/>
  <c r="R45" i="34"/>
  <c r="BI60" i="34"/>
  <c r="AY142" i="34"/>
  <c r="X114" i="34"/>
  <c r="U33" i="34"/>
  <c r="N56" i="34"/>
  <c r="BH62" i="34"/>
  <c r="H27" i="22"/>
  <c r="BG126" i="34"/>
  <c r="Z49" i="34"/>
  <c r="AG64" i="34"/>
  <c r="AH134" i="34"/>
  <c r="AQ80" i="34"/>
  <c r="E142" i="34"/>
  <c r="BJ112" i="34"/>
  <c r="N80" i="34"/>
  <c r="G139" i="34"/>
  <c r="BC137" i="34"/>
  <c r="W27" i="34"/>
  <c r="BH78" i="34"/>
  <c r="BJ53" i="34"/>
  <c r="AR52" i="34"/>
  <c r="AG117" i="34"/>
  <c r="N116" i="34"/>
  <c r="AK99" i="34"/>
  <c r="AN115" i="34"/>
  <c r="T99" i="34"/>
  <c r="K123" i="34"/>
  <c r="BN112" i="34"/>
  <c r="BK83" i="34"/>
  <c r="D44" i="34"/>
  <c r="V62" i="34"/>
  <c r="BF29" i="34"/>
  <c r="T135" i="34"/>
  <c r="P36" i="34"/>
  <c r="BJ37" i="34"/>
  <c r="AK144" i="34"/>
  <c r="BN103" i="34"/>
  <c r="AU79" i="34"/>
  <c r="AK72" i="34"/>
  <c r="BK134" i="34"/>
  <c r="P92" i="34"/>
  <c r="AS31" i="34"/>
  <c r="P27" i="34"/>
  <c r="K30" i="34"/>
  <c r="M100" i="34"/>
  <c r="S143" i="34"/>
  <c r="BF134" i="34"/>
  <c r="BN113" i="34"/>
  <c r="AP24" i="34"/>
  <c r="AS123" i="34"/>
  <c r="Y143" i="34"/>
  <c r="AS38" i="34"/>
  <c r="AI44" i="34"/>
  <c r="AC132" i="34"/>
  <c r="S49" i="34"/>
  <c r="BA118" i="34"/>
  <c r="BC103" i="34"/>
  <c r="BL43" i="34"/>
  <c r="Y24" i="34"/>
  <c r="AF28" i="34"/>
  <c r="AI99" i="34"/>
  <c r="AC46" i="34"/>
  <c r="N78" i="34"/>
  <c r="W35" i="34"/>
  <c r="O115" i="34"/>
  <c r="AQ139" i="34"/>
  <c r="K48" i="34"/>
  <c r="K64" i="34"/>
  <c r="S80" i="34"/>
  <c r="BJ79" i="34"/>
  <c r="BH82" i="34"/>
  <c r="BH103" i="34"/>
  <c r="K124" i="34"/>
  <c r="Q119" i="34"/>
  <c r="AH90" i="34"/>
  <c r="R73" i="34"/>
  <c r="BD72" i="34"/>
  <c r="BK117" i="34"/>
  <c r="BG37" i="34"/>
  <c r="BC69" i="34"/>
  <c r="BF36" i="34"/>
  <c r="AM59" i="34"/>
  <c r="AF23" i="34"/>
  <c r="AA132" i="34"/>
  <c r="N55" i="34"/>
  <c r="AN104" i="34"/>
  <c r="AA138" i="34"/>
  <c r="M44" i="34"/>
  <c r="BN118" i="34"/>
  <c r="AR41" i="34"/>
  <c r="W125" i="34"/>
  <c r="AK129" i="34"/>
  <c r="AC47" i="34"/>
  <c r="BD88" i="34"/>
  <c r="G123" i="34"/>
  <c r="BG102" i="34"/>
  <c r="AO32" i="34"/>
  <c r="BH72" i="34"/>
  <c r="BG80" i="34"/>
  <c r="M78" i="34"/>
  <c r="AN26" i="34"/>
  <c r="BB121" i="34"/>
  <c r="AC87" i="34"/>
  <c r="Z114" i="34"/>
  <c r="X36" i="34"/>
  <c r="AL80" i="34"/>
  <c r="BE76" i="34"/>
  <c r="AR32" i="34"/>
  <c r="V111" i="34"/>
  <c r="AR101" i="34"/>
  <c r="X97" i="34"/>
  <c r="AW132" i="34"/>
  <c r="AX41" i="34"/>
  <c r="BD39" i="34"/>
  <c r="AB115" i="34"/>
  <c r="AA94" i="34"/>
  <c r="AC72" i="34"/>
  <c r="K41" i="34"/>
  <c r="AH64" i="34"/>
  <c r="AI37" i="34"/>
  <c r="AK105" i="34"/>
  <c r="BN38" i="34"/>
  <c r="AZ133" i="34"/>
  <c r="R103" i="34"/>
  <c r="BJ39" i="34"/>
  <c r="BN93" i="34"/>
  <c r="AT46" i="34"/>
  <c r="BD50" i="34"/>
  <c r="W37" i="34"/>
  <c r="BE135" i="34"/>
  <c r="R32" i="34"/>
  <c r="AH28" i="34"/>
  <c r="V78" i="34"/>
  <c r="AY98" i="34"/>
  <c r="N145" i="34"/>
  <c r="BD76" i="34"/>
  <c r="L39" i="34"/>
  <c r="U125" i="34"/>
  <c r="BI116" i="34"/>
  <c r="AL67" i="34"/>
  <c r="AN124" i="34"/>
  <c r="BB124" i="34"/>
  <c r="AK92" i="34"/>
  <c r="BB98" i="34"/>
  <c r="BE88" i="34"/>
  <c r="AP115" i="34"/>
  <c r="AW53" i="34"/>
  <c r="BL104" i="34"/>
  <c r="BM140" i="34"/>
  <c r="BE113" i="34"/>
  <c r="AA121" i="34"/>
  <c r="X37" i="34"/>
  <c r="P144" i="34"/>
  <c r="AU72" i="34"/>
  <c r="AB134" i="34"/>
  <c r="AI141" i="34"/>
  <c r="AS134" i="34"/>
  <c r="AA56" i="34"/>
  <c r="BG119" i="34"/>
  <c r="P91" i="34"/>
  <c r="AN105" i="34"/>
  <c r="O102" i="34"/>
  <c r="AZ125" i="34"/>
  <c r="AD120" i="34"/>
  <c r="N23" i="34"/>
  <c r="P125" i="34"/>
  <c r="BJ49" i="34"/>
  <c r="AX66" i="34"/>
  <c r="AL137" i="34"/>
  <c r="BL114" i="34"/>
  <c r="Q146" i="34"/>
  <c r="AJ74" i="34"/>
  <c r="BC141" i="34"/>
  <c r="BJ40" i="34"/>
  <c r="AO123" i="34"/>
  <c r="BE50" i="34"/>
  <c r="BJ90" i="34"/>
  <c r="X138" i="34"/>
  <c r="BM86" i="34"/>
  <c r="BF62" i="34"/>
  <c r="BH113" i="34"/>
  <c r="X66" i="34"/>
  <c r="BH144" i="34"/>
  <c r="AD123" i="34"/>
  <c r="U86" i="34"/>
  <c r="Q35" i="34"/>
  <c r="AM91" i="34"/>
  <c r="AJ48" i="34"/>
  <c r="BB119" i="34"/>
  <c r="BE142" i="34"/>
  <c r="BF77" i="34"/>
  <c r="AN89" i="34"/>
  <c r="U43" i="34"/>
  <c r="O23" i="34"/>
  <c r="U107" i="34"/>
  <c r="Q36" i="34"/>
  <c r="AX86" i="34"/>
  <c r="AP25" i="34"/>
  <c r="T74" i="34"/>
  <c r="X76" i="34"/>
  <c r="Z94" i="34"/>
  <c r="W56" i="34"/>
  <c r="BE67" i="34"/>
  <c r="AW46" i="34"/>
  <c r="AN93" i="34"/>
  <c r="BG78" i="34"/>
  <c r="W81" i="34"/>
  <c r="X41" i="34"/>
  <c r="AN88" i="34"/>
  <c r="BL36" i="34"/>
  <c r="AA46" i="34"/>
  <c r="AO39" i="34"/>
  <c r="V64" i="34"/>
  <c r="Z141" i="34"/>
  <c r="BA79" i="34"/>
  <c r="AD51" i="34"/>
  <c r="AR62" i="34"/>
  <c r="BF47" i="34"/>
  <c r="Q95" i="34"/>
  <c r="AG111" i="34"/>
  <c r="AI78" i="34"/>
  <c r="R31" i="34"/>
  <c r="S73" i="34"/>
  <c r="AR67" i="34"/>
  <c r="AO74" i="34"/>
  <c r="AW128" i="34"/>
  <c r="AH43" i="34"/>
  <c r="Q101" i="34"/>
  <c r="BL46" i="34"/>
  <c r="AY56" i="34"/>
  <c r="Q82" i="34"/>
  <c r="D29" i="34"/>
  <c r="N115" i="34"/>
  <c r="E134" i="34"/>
  <c r="E133" i="34"/>
  <c r="AS30" i="34"/>
  <c r="J135" i="34"/>
  <c r="Z24" i="34"/>
  <c r="J103" i="34"/>
  <c r="AK45" i="34"/>
  <c r="Z101" i="34"/>
  <c r="Z71" i="34"/>
  <c r="AK98" i="34"/>
  <c r="AT80" i="34"/>
  <c r="AV113" i="34"/>
  <c r="AH59" i="34"/>
  <c r="X140" i="34"/>
  <c r="AQ45" i="34"/>
  <c r="M59" i="34"/>
  <c r="BG100" i="34"/>
  <c r="L28" i="22"/>
  <c r="AF33" i="34"/>
  <c r="AY103" i="34"/>
  <c r="BE116" i="34"/>
  <c r="AU61" i="34"/>
  <c r="U104" i="34"/>
  <c r="BC100" i="34"/>
  <c r="AS83" i="34"/>
  <c r="N36" i="34"/>
  <c r="BM77" i="34"/>
  <c r="AL65" i="34"/>
  <c r="L28" i="34"/>
  <c r="BG76" i="34"/>
  <c r="AM120" i="34"/>
  <c r="AW36" i="34"/>
  <c r="AH143" i="34"/>
  <c r="AX60" i="34"/>
  <c r="BG74" i="34"/>
  <c r="AD81" i="34"/>
  <c r="AS98" i="34"/>
  <c r="Q104" i="34"/>
  <c r="Z68" i="34"/>
  <c r="BE130" i="34"/>
  <c r="U52" i="34"/>
  <c r="AT68" i="34"/>
  <c r="BN66" i="34"/>
  <c r="AZ122" i="34"/>
  <c r="AV125" i="34"/>
  <c r="F114" i="34"/>
  <c r="AG99" i="34"/>
  <c r="BF46" i="34"/>
  <c r="AA141" i="34"/>
  <c r="BA135" i="34"/>
  <c r="BJ57" i="34"/>
  <c r="BM85" i="34"/>
  <c r="N122" i="34"/>
  <c r="G34" i="34"/>
  <c r="AL28" i="34"/>
  <c r="F37" i="34"/>
  <c r="AO120" i="34"/>
  <c r="W104" i="34"/>
  <c r="P65" i="34"/>
  <c r="AZ142" i="34"/>
  <c r="V39" i="34"/>
  <c r="AV64" i="34"/>
  <c r="BI26" i="34"/>
  <c r="AA99" i="34"/>
  <c r="V24" i="34"/>
  <c r="AC23" i="34"/>
  <c r="AK54" i="34"/>
  <c r="AL117" i="34"/>
  <c r="AZ86" i="34"/>
  <c r="BF124" i="34"/>
  <c r="AD29" i="34"/>
  <c r="N31" i="34"/>
  <c r="T114" i="34"/>
  <c r="AC122" i="34"/>
  <c r="AB35" i="34"/>
  <c r="Z112" i="34"/>
  <c r="AF38" i="34"/>
  <c r="O110" i="34"/>
  <c r="AO30" i="34"/>
  <c r="BL24" i="34"/>
  <c r="AV30" i="34"/>
  <c r="AY55" i="34"/>
  <c r="BL98" i="34"/>
  <c r="BK91" i="34"/>
  <c r="Q120" i="34"/>
  <c r="BI140" i="34"/>
  <c r="W51" i="34"/>
  <c r="AA100" i="34"/>
  <c r="W66" i="34"/>
  <c r="N136" i="34"/>
  <c r="AS126" i="34"/>
  <c r="AC100" i="34"/>
  <c r="K119" i="34"/>
  <c r="AZ39" i="34"/>
  <c r="K140" i="34"/>
  <c r="P49" i="34"/>
  <c r="AI68" i="34"/>
  <c r="AK39" i="34"/>
  <c r="AM77" i="34"/>
  <c r="AY95" i="34"/>
  <c r="Z123" i="34"/>
  <c r="Z37" i="34"/>
  <c r="BJ71" i="34"/>
  <c r="AX131" i="34"/>
  <c r="BA96" i="34"/>
  <c r="AN125" i="34"/>
  <c r="BA35" i="34"/>
  <c r="BJ99" i="34"/>
  <c r="AC26" i="34"/>
  <c r="P61" i="34"/>
  <c r="BE40" i="34"/>
  <c r="AD67" i="34"/>
  <c r="AL125" i="34"/>
  <c r="AO137" i="34"/>
  <c r="BA41" i="34"/>
  <c r="W140" i="34"/>
  <c r="P62" i="34"/>
  <c r="AP89" i="34"/>
  <c r="Z124" i="34"/>
  <c r="AH98" i="34"/>
  <c r="V93" i="34"/>
  <c r="J100" i="34"/>
  <c r="AZ124" i="34"/>
  <c r="AL48" i="34"/>
  <c r="AD105" i="34"/>
  <c r="AG116" i="34"/>
  <c r="AI144" i="34"/>
  <c r="L132" i="34"/>
  <c r="N127" i="34"/>
  <c r="L102" i="34"/>
  <c r="AB61" i="34"/>
  <c r="M72" i="34"/>
  <c r="AD143" i="34"/>
  <c r="BN68" i="34"/>
  <c r="J48" i="34"/>
  <c r="BI73" i="34"/>
  <c r="AB114" i="34"/>
  <c r="AK121" i="34"/>
  <c r="AB79" i="34"/>
  <c r="AF35" i="34"/>
  <c r="BL105" i="34"/>
  <c r="BA62" i="34"/>
  <c r="X47" i="34"/>
  <c r="J65" i="34"/>
  <c r="AT103" i="34"/>
  <c r="BN123" i="34"/>
  <c r="BN25" i="34"/>
  <c r="BB55" i="34"/>
  <c r="V104" i="34"/>
  <c r="BD101" i="34"/>
  <c r="AK58" i="34"/>
  <c r="BF103" i="34"/>
  <c r="AR36" i="34"/>
  <c r="BI138" i="34"/>
  <c r="Y26" i="34"/>
  <c r="AG131" i="34"/>
  <c r="BC104" i="34"/>
  <c r="AN119" i="34"/>
  <c r="L69" i="34"/>
  <c r="AR34" i="34"/>
  <c r="BA89" i="34"/>
  <c r="BB102" i="34"/>
  <c r="AK59" i="34"/>
  <c r="AZ50" i="34"/>
  <c r="BE75" i="34"/>
  <c r="BA133" i="34"/>
  <c r="BL72" i="34"/>
  <c r="M86" i="34"/>
  <c r="AG127" i="34"/>
  <c r="F124" i="34"/>
  <c r="M109" i="34"/>
  <c r="AC117" i="34"/>
  <c r="AK25" i="34"/>
  <c r="AO141" i="34"/>
  <c r="E28" i="34"/>
  <c r="O26" i="34"/>
  <c r="AI67" i="34"/>
  <c r="X122" i="34"/>
  <c r="N29" i="34"/>
  <c r="BA36" i="34"/>
  <c r="AD139" i="34"/>
  <c r="S144" i="34"/>
  <c r="BH46" i="34"/>
  <c r="AM26" i="34"/>
  <c r="AP79" i="34"/>
  <c r="M144" i="34"/>
  <c r="BA141" i="34"/>
  <c r="BH44" i="34"/>
  <c r="BJ30" i="34"/>
  <c r="BF99" i="34"/>
  <c r="AF88" i="34"/>
  <c r="BM56" i="34"/>
  <c r="AT131" i="34"/>
  <c r="BC70" i="34"/>
  <c r="AK143" i="34"/>
  <c r="AM71" i="34"/>
  <c r="M141" i="34"/>
  <c r="AZ33" i="34"/>
  <c r="L93" i="34"/>
  <c r="BE127" i="34"/>
  <c r="BI27" i="34"/>
  <c r="P90" i="34"/>
  <c r="Z69" i="34"/>
  <c r="AZ98" i="34"/>
  <c r="W105" i="34"/>
  <c r="J90" i="34"/>
  <c r="AY53" i="34"/>
  <c r="R29" i="34"/>
  <c r="P131" i="34"/>
  <c r="AP77" i="34"/>
  <c r="Q29" i="34"/>
  <c r="X103" i="34"/>
  <c r="AD124" i="34"/>
  <c r="O100" i="34"/>
  <c r="BK50" i="34"/>
  <c r="J146" i="34"/>
  <c r="AM116" i="34"/>
  <c r="AK56" i="34"/>
  <c r="BD123" i="34"/>
  <c r="AT47" i="34"/>
  <c r="AS129" i="34"/>
  <c r="BB24" i="34"/>
  <c r="AS128" i="34"/>
  <c r="Y62" i="34"/>
  <c r="BM104" i="34"/>
  <c r="BE131" i="34"/>
  <c r="AF81" i="34"/>
  <c r="AI60" i="34"/>
  <c r="E37" i="34"/>
  <c r="J142" i="34"/>
  <c r="BI62" i="34"/>
  <c r="L52" i="34"/>
  <c r="BN139" i="34"/>
  <c r="AS104" i="34"/>
  <c r="AR39" i="34"/>
  <c r="BG143" i="34"/>
  <c r="K84" i="34"/>
  <c r="AL133" i="34"/>
  <c r="W80" i="34"/>
  <c r="Y130" i="34"/>
  <c r="AF42" i="34"/>
  <c r="O35" i="34"/>
  <c r="BM114" i="34"/>
  <c r="L63" i="34"/>
  <c r="BH121" i="34"/>
  <c r="AX85" i="34"/>
  <c r="BJ32" i="34"/>
  <c r="R39" i="34"/>
  <c r="BA33" i="34"/>
  <c r="U130" i="34"/>
  <c r="AT41" i="34"/>
  <c r="AY144" i="34"/>
  <c r="P136" i="34"/>
  <c r="Z104" i="34"/>
  <c r="D39" i="34"/>
  <c r="AW83" i="34"/>
  <c r="O140" i="34"/>
  <c r="AI79" i="34"/>
  <c r="Z83" i="34"/>
  <c r="AE65" i="34"/>
  <c r="AN79" i="34"/>
  <c r="AS115" i="34"/>
  <c r="AJ120" i="34"/>
  <c r="BE134" i="34"/>
  <c r="Q141" i="34"/>
  <c r="V52" i="34"/>
  <c r="U57" i="34"/>
  <c r="AQ57" i="34"/>
  <c r="K81" i="34"/>
  <c r="AL121" i="34"/>
  <c r="BI86" i="34"/>
  <c r="Y105" i="34"/>
  <c r="P94" i="34"/>
  <c r="AO119" i="34"/>
  <c r="AB142" i="34"/>
  <c r="Y34" i="34"/>
  <c r="AA84" i="34"/>
  <c r="BC124" i="34"/>
  <c r="BL41" i="34"/>
  <c r="AZ61" i="34"/>
  <c r="BH52" i="34"/>
  <c r="AG128" i="34"/>
  <c r="BM76" i="34"/>
  <c r="L106" i="34"/>
  <c r="AG129" i="34"/>
  <c r="AO56" i="34"/>
  <c r="AB141" i="34"/>
  <c r="AE32" i="34"/>
  <c r="T41" i="34"/>
  <c r="AH130" i="34"/>
  <c r="AQ132" i="34"/>
  <c r="AJ93" i="34"/>
  <c r="BN29" i="34"/>
  <c r="Q41" i="34"/>
  <c r="AX125" i="34"/>
  <c r="BI36" i="34"/>
  <c r="AV87" i="34"/>
  <c r="N45" i="34"/>
  <c r="AA78" i="34"/>
  <c r="AN55" i="34"/>
  <c r="W77" i="34"/>
  <c r="AQ35" i="34"/>
  <c r="AS87" i="34"/>
  <c r="Z122" i="34"/>
  <c r="BA71" i="34"/>
  <c r="N74" i="34"/>
  <c r="X126" i="34"/>
  <c r="R123" i="34"/>
  <c r="AC53" i="34"/>
  <c r="V83" i="34"/>
  <c r="AR135" i="34"/>
  <c r="AT45" i="34"/>
  <c r="AI35" i="34"/>
  <c r="AR127" i="34"/>
  <c r="AQ133" i="34"/>
  <c r="AE24" i="34"/>
  <c r="AK44" i="34"/>
  <c r="Q92" i="34"/>
  <c r="AV126" i="34"/>
  <c r="W87" i="34"/>
  <c r="AP34" i="34"/>
  <c r="Q62" i="34"/>
  <c r="T89" i="34"/>
  <c r="AD125" i="34"/>
  <c r="N37" i="34"/>
  <c r="L97" i="34"/>
  <c r="Q108" i="34"/>
  <c r="AT119" i="34"/>
  <c r="S35" i="34"/>
  <c r="BN49" i="34"/>
  <c r="BN54" i="34"/>
  <c r="T51" i="34"/>
  <c r="Q72" i="34"/>
  <c r="BG141" i="34"/>
  <c r="BC140" i="34"/>
  <c r="P68" i="34"/>
  <c r="Z40" i="34"/>
  <c r="P96" i="34"/>
  <c r="AZ85" i="34"/>
  <c r="R126" i="34"/>
  <c r="F117" i="34"/>
  <c r="BK63" i="34"/>
  <c r="M51" i="34"/>
  <c r="BM129" i="34"/>
  <c r="AV133" i="34"/>
  <c r="AH138" i="34"/>
  <c r="BE37" i="34"/>
  <c r="R55" i="34"/>
  <c r="BN92" i="34"/>
  <c r="AW76" i="34"/>
  <c r="AL84" i="34"/>
  <c r="L136" i="34"/>
  <c r="AB67" i="34"/>
  <c r="AM33" i="34"/>
  <c r="AM80" i="34"/>
  <c r="AL41" i="34"/>
  <c r="AF25" i="34"/>
  <c r="AE79" i="34"/>
  <c r="AK38" i="34"/>
  <c r="M113" i="34"/>
  <c r="AD112" i="34"/>
  <c r="U138" i="34"/>
  <c r="M87" i="34"/>
  <c r="AT130" i="34"/>
  <c r="BM121" i="34"/>
  <c r="J62" i="34"/>
  <c r="AE115" i="34"/>
  <c r="V89" i="34"/>
  <c r="AV38" i="34"/>
  <c r="AQ91" i="34"/>
  <c r="AK138" i="34"/>
  <c r="BE60" i="34"/>
  <c r="R79" i="34"/>
  <c r="AH100" i="34"/>
  <c r="J75" i="34"/>
  <c r="AG143" i="34"/>
  <c r="AK63" i="34"/>
  <c r="AH62" i="34"/>
  <c r="BI58" i="34"/>
  <c r="X82" i="34"/>
  <c r="AN59" i="34"/>
  <c r="BF93" i="34"/>
  <c r="AK116" i="34"/>
  <c r="AP58" i="34"/>
  <c r="AF131" i="34"/>
  <c r="BA75" i="34"/>
  <c r="O132" i="34"/>
  <c r="BK67" i="34"/>
  <c r="P29" i="34"/>
  <c r="AK117" i="34"/>
  <c r="K58" i="34"/>
  <c r="AT57" i="34"/>
  <c r="AW118" i="34"/>
  <c r="AJ115" i="34"/>
  <c r="AN31" i="34"/>
  <c r="AL97" i="34"/>
  <c r="J101" i="34"/>
  <c r="BN117" i="34"/>
  <c r="AH49" i="34"/>
  <c r="BJ142" i="34"/>
  <c r="L122" i="34"/>
  <c r="BC37" i="34"/>
  <c r="X31" i="34"/>
  <c r="BH41" i="34"/>
  <c r="BF95" i="34"/>
  <c r="H135" i="34"/>
  <c r="T108" i="34"/>
  <c r="N40" i="34"/>
  <c r="AS45" i="34"/>
  <c r="BA86" i="34"/>
  <c r="AQ31" i="34"/>
  <c r="T58" i="34"/>
  <c r="AI97" i="34"/>
  <c r="N119" i="34"/>
  <c r="AP49" i="34"/>
  <c r="AZ130" i="34"/>
  <c r="AI89" i="34"/>
  <c r="BJ68" i="34"/>
  <c r="BM131" i="34"/>
  <c r="BH42" i="34"/>
  <c r="Z59" i="34"/>
  <c r="AX78" i="34"/>
  <c r="V58" i="34"/>
  <c r="Z84" i="34"/>
  <c r="P71" i="34"/>
  <c r="BL113" i="34"/>
  <c r="L47" i="34"/>
  <c r="P138" i="34"/>
  <c r="AM29" i="34"/>
  <c r="W121" i="34"/>
  <c r="AD77" i="34"/>
  <c r="AQ69" i="34"/>
  <c r="BA47" i="34"/>
  <c r="BG60" i="34"/>
  <c r="AF92" i="34"/>
  <c r="AL142" i="34"/>
  <c r="BF143" i="34"/>
  <c r="V42" i="34"/>
  <c r="BE98" i="34"/>
  <c r="AX71" i="34"/>
  <c r="AW134" i="34"/>
  <c r="AZ143" i="34"/>
  <c r="BA31" i="34"/>
  <c r="BJ121" i="34"/>
  <c r="V132" i="34"/>
  <c r="AZ55" i="34"/>
  <c r="BN86" i="34"/>
  <c r="AK137" i="34"/>
  <c r="AA60" i="34"/>
  <c r="AI125" i="34"/>
  <c r="L31" i="34"/>
  <c r="AS92" i="34"/>
  <c r="BJ130" i="34"/>
  <c r="AD128" i="34"/>
  <c r="AE100" i="34"/>
  <c r="S72" i="34"/>
  <c r="AE137" i="34"/>
  <c r="K89" i="34"/>
  <c r="K26" i="22"/>
  <c r="BD137" i="34"/>
  <c r="AW121" i="34"/>
  <c r="AC75" i="34"/>
  <c r="AQ39" i="34"/>
  <c r="AK78" i="34"/>
  <c r="O106" i="34"/>
  <c r="BG129" i="34"/>
  <c r="K56" i="34"/>
  <c r="AY139" i="34"/>
  <c r="V48" i="34"/>
  <c r="AK36" i="34"/>
  <c r="P123" i="34"/>
  <c r="AC42" i="34"/>
  <c r="S77" i="34"/>
  <c r="AD73" i="34"/>
  <c r="AQ111" i="34"/>
  <c r="V125" i="34"/>
  <c r="BG44" i="34"/>
  <c r="AP96" i="34"/>
  <c r="BE92" i="34"/>
  <c r="BN131" i="34"/>
  <c r="BB41" i="34"/>
  <c r="AT89" i="34"/>
  <c r="AS49" i="34"/>
  <c r="AK126" i="34"/>
  <c r="BG101" i="34"/>
  <c r="BI131" i="34"/>
  <c r="V121" i="34"/>
  <c r="U135" i="34"/>
  <c r="BJ103" i="34"/>
  <c r="AW59" i="34"/>
  <c r="AG132" i="34"/>
  <c r="BN30" i="34"/>
  <c r="BD33" i="34"/>
  <c r="BI65" i="34"/>
  <c r="AG49" i="34"/>
  <c r="AH95" i="34"/>
  <c r="BN70" i="34"/>
  <c r="AM49" i="34"/>
  <c r="BG95" i="34"/>
  <c r="J64" i="34"/>
  <c r="AX35" i="34"/>
  <c r="AA71" i="34"/>
  <c r="G128" i="34"/>
  <c r="AG120" i="34"/>
  <c r="AX77" i="34"/>
  <c r="BM100" i="34"/>
  <c r="BF60" i="34"/>
  <c r="AA37" i="34"/>
  <c r="Z30" i="34"/>
  <c r="R47" i="34"/>
  <c r="AW100" i="34"/>
  <c r="BM32" i="34"/>
  <c r="M123" i="34"/>
  <c r="AJ92" i="34"/>
  <c r="X51" i="34"/>
  <c r="AO33" i="34"/>
  <c r="Q99" i="34"/>
  <c r="AH39" i="34"/>
  <c r="H141" i="34"/>
  <c r="AX133" i="34"/>
  <c r="N84" i="34"/>
  <c r="AY75" i="34"/>
  <c r="AH67" i="34"/>
  <c r="G114" i="34"/>
  <c r="AW192" i="34" s="1"/>
  <c r="AF40" i="34"/>
  <c r="T36" i="34"/>
  <c r="BL134" i="34"/>
  <c r="AB138" i="34"/>
  <c r="W36" i="34"/>
  <c r="L79" i="34"/>
  <c r="AC68" i="34"/>
  <c r="V96" i="34"/>
  <c r="AS82" i="34"/>
  <c r="AJ129" i="34"/>
  <c r="AA63" i="34"/>
  <c r="BJ104" i="34"/>
  <c r="Q145" i="34"/>
  <c r="AE117" i="34"/>
  <c r="Z126" i="34"/>
  <c r="AD50" i="34"/>
  <c r="AV59" i="34"/>
  <c r="AI25" i="34"/>
  <c r="BK93" i="34"/>
  <c r="BG40" i="34"/>
  <c r="E29" i="34"/>
  <c r="AI100" i="34"/>
  <c r="AU59" i="34"/>
  <c r="R44" i="34"/>
  <c r="H123" i="34"/>
  <c r="AL26" i="34"/>
  <c r="AN102" i="34"/>
  <c r="AB130" i="34"/>
  <c r="J105" i="34"/>
  <c r="AM85" i="34"/>
  <c r="X30" i="34"/>
  <c r="AD130" i="34"/>
  <c r="Y134" i="34"/>
  <c r="AN128" i="34"/>
  <c r="AQ138" i="34"/>
  <c r="AG139" i="34"/>
  <c r="P85" i="34"/>
  <c r="AZ46" i="34"/>
  <c r="J26" i="34"/>
  <c r="BB34" i="34"/>
  <c r="P28" i="34"/>
  <c r="BH49" i="34"/>
  <c r="U97" i="34"/>
  <c r="AL116" i="34"/>
  <c r="BA24" i="34"/>
  <c r="BG48" i="34"/>
  <c r="BF38" i="34"/>
  <c r="AM102" i="34"/>
  <c r="BK98" i="34"/>
  <c r="BE65" i="34"/>
  <c r="AA75" i="34"/>
  <c r="AZ69" i="34"/>
  <c r="AJ78" i="34"/>
  <c r="BC63" i="34"/>
  <c r="AR35" i="34"/>
  <c r="AX102" i="34"/>
  <c r="M140" i="34"/>
  <c r="F28" i="34"/>
  <c r="BC61" i="34"/>
  <c r="R49" i="34"/>
  <c r="AI122" i="34"/>
  <c r="AF60" i="34"/>
  <c r="F30" i="34"/>
  <c r="W40" i="34"/>
  <c r="M111" i="34"/>
  <c r="X34" i="34"/>
  <c r="AB120" i="34"/>
  <c r="V88" i="34"/>
  <c r="E138" i="34"/>
  <c r="BN37" i="34"/>
  <c r="AP51" i="34"/>
  <c r="AT95" i="34"/>
  <c r="BG104" i="34"/>
  <c r="AW122" i="34"/>
  <c r="AM113" i="34"/>
  <c r="AI63" i="34"/>
  <c r="BK137" i="34"/>
  <c r="BM90" i="34"/>
  <c r="AH50" i="34"/>
  <c r="AT33" i="34"/>
  <c r="AU50" i="34"/>
  <c r="BD68" i="34"/>
  <c r="P127" i="34"/>
  <c r="U50" i="34"/>
  <c r="BA44" i="34"/>
  <c r="N131" i="34"/>
  <c r="X128" i="34"/>
  <c r="AZ103" i="34"/>
  <c r="U63" i="34"/>
  <c r="AR24" i="34"/>
  <c r="AI66" i="34"/>
  <c r="AF85" i="34"/>
  <c r="Z38" i="34"/>
  <c r="BA53" i="34"/>
  <c r="BB142" i="34"/>
  <c r="AR133" i="34"/>
  <c r="BI81" i="34"/>
  <c r="AH52" i="34"/>
  <c r="AR25" i="34"/>
  <c r="J136" i="34"/>
  <c r="BN87" i="34"/>
  <c r="L49" i="34"/>
  <c r="AI77" i="34"/>
  <c r="N39" i="34"/>
  <c r="AH83" i="34"/>
  <c r="BK85" i="34"/>
  <c r="BB143" i="34"/>
  <c r="AR73" i="34"/>
  <c r="AH51" i="34"/>
  <c r="AR44" i="34"/>
  <c r="AW143" i="34"/>
  <c r="AJ126" i="34"/>
  <c r="BI45" i="34"/>
  <c r="Y78" i="34"/>
  <c r="AB86" i="34"/>
  <c r="W52" i="34"/>
  <c r="AQ104" i="34"/>
  <c r="U77" i="34"/>
  <c r="BG144" i="34"/>
  <c r="AD82" i="34"/>
  <c r="P111" i="34"/>
  <c r="AJ91" i="34"/>
  <c r="V124" i="34"/>
  <c r="AP130" i="34"/>
  <c r="S45" i="34"/>
  <c r="AF47" i="34"/>
  <c r="AT29" i="34"/>
  <c r="AT51" i="34"/>
  <c r="AK33" i="34"/>
  <c r="AB99" i="34"/>
  <c r="BL49" i="34"/>
  <c r="AL100" i="34"/>
  <c r="AD40" i="34"/>
  <c r="AY138" i="34"/>
  <c r="L100" i="34"/>
  <c r="O66" i="34"/>
  <c r="BB132" i="34"/>
  <c r="AB124" i="34"/>
  <c r="AK123" i="34"/>
  <c r="W32" i="34"/>
  <c r="AF56" i="34"/>
  <c r="AD24" i="34"/>
  <c r="AB39" i="34"/>
  <c r="BH63" i="34"/>
  <c r="AD56" i="34"/>
  <c r="AM45" i="34"/>
  <c r="L61" i="34"/>
  <c r="BH141" i="34"/>
  <c r="AL45" i="34"/>
  <c r="BF73" i="34"/>
  <c r="AE25" i="34"/>
  <c r="AM133" i="34"/>
  <c r="AM200" i="34" s="1"/>
  <c r="P133" i="34"/>
  <c r="AE41" i="34"/>
  <c r="AZ116" i="34"/>
  <c r="H127" i="34"/>
  <c r="AL30" i="34"/>
  <c r="AQ96" i="34"/>
  <c r="AO26" i="34"/>
  <c r="W93" i="34"/>
  <c r="AA135" i="34"/>
  <c r="AB135" i="34"/>
  <c r="Q74" i="34"/>
  <c r="N59" i="34"/>
  <c r="BI53" i="34"/>
  <c r="F43" i="34"/>
  <c r="K131" i="34"/>
  <c r="L124" i="34"/>
  <c r="BF115" i="34"/>
  <c r="Z65" i="34"/>
  <c r="AD140" i="34"/>
  <c r="AL69" i="34"/>
  <c r="BF55" i="34"/>
  <c r="AG39" i="34"/>
  <c r="AB122" i="34"/>
  <c r="L29" i="22"/>
  <c r="V30" i="34"/>
  <c r="AB128" i="34"/>
  <c r="BG99" i="34"/>
  <c r="BH122" i="34"/>
  <c r="BN95" i="34"/>
  <c r="M98" i="34"/>
  <c r="V37" i="34"/>
  <c r="Q67" i="34"/>
  <c r="AB29" i="34"/>
  <c r="AN41" i="34"/>
  <c r="N46" i="34"/>
  <c r="BB69" i="34"/>
  <c r="R92" i="34"/>
  <c r="AL39" i="34"/>
  <c r="BJ141" i="34"/>
  <c r="Z57" i="34"/>
  <c r="L135" i="34"/>
  <c r="AQ79" i="34"/>
  <c r="AH115" i="34"/>
  <c r="BM30" i="34"/>
  <c r="AQ116" i="34"/>
  <c r="R111" i="34"/>
  <c r="BJ36" i="34"/>
  <c r="K141" i="34"/>
  <c r="AA115" i="34"/>
  <c r="AJ27" i="34"/>
  <c r="O129" i="34"/>
  <c r="AN27" i="34"/>
  <c r="H36" i="34"/>
  <c r="BH129" i="34"/>
  <c r="BL53" i="34"/>
  <c r="AB32" i="34"/>
  <c r="AY65" i="34"/>
  <c r="BE129" i="34"/>
  <c r="AH47" i="34"/>
  <c r="BK143" i="34"/>
  <c r="BI42" i="34"/>
  <c r="AB102" i="34"/>
  <c r="G30" i="34"/>
  <c r="S74" i="34"/>
  <c r="AN140" i="34"/>
  <c r="U200" i="34"/>
  <c r="P201" i="34"/>
  <c r="P200" i="34"/>
  <c r="Z200" i="34"/>
  <c r="J201" i="34"/>
  <c r="BA201" i="34"/>
  <c r="AK199" i="34"/>
  <c r="AQ199" i="34"/>
  <c r="CE68" i="34" a="1"/>
  <c r="CE68" i="34" s="1"/>
  <c r="P198" i="34"/>
  <c r="BS61" i="34" a="1"/>
  <c r="BS61" i="34" s="1"/>
  <c r="BX61" i="34" s="1"/>
  <c r="V182" i="34" s="1"/>
  <c r="P191" i="34"/>
  <c r="BI193" i="34"/>
  <c r="AV201" i="34"/>
  <c r="BQ78" i="34" a="1"/>
  <c r="BQ78" i="34" s="1"/>
  <c r="BV78" i="34" s="1"/>
  <c r="BF187" i="34"/>
  <c r="N193" i="34"/>
  <c r="BS93" i="34" a="1"/>
  <c r="BS93" i="34" s="1"/>
  <c r="BX93" i="34" s="1"/>
  <c r="AX193" i="34"/>
  <c r="BR61" i="34" a="1"/>
  <c r="BR61" i="34" s="1"/>
  <c r="BW61" i="34" s="1"/>
  <c r="V181" i="34" s="1"/>
  <c r="BM201" i="34"/>
  <c r="AD201" i="34"/>
  <c r="N201" i="34"/>
  <c r="AW199" i="34"/>
  <c r="AL200" i="34"/>
  <c r="K200" i="34"/>
  <c r="BJ201" i="34"/>
  <c r="BH200" i="34"/>
  <c r="N200" i="34"/>
  <c r="O200" i="34"/>
  <c r="BI199" i="34"/>
  <c r="AH201" i="34"/>
  <c r="BC199" i="34"/>
  <c r="K201" i="34"/>
  <c r="BC201" i="34"/>
  <c r="BF199" i="34"/>
  <c r="X199" i="34"/>
  <c r="BD199" i="34"/>
  <c r="L201" i="34"/>
  <c r="AJ201" i="34"/>
  <c r="Q199" i="34"/>
  <c r="BJ199" i="34"/>
  <c r="BQ102" i="34" a="1"/>
  <c r="BQ102" i="34" s="1"/>
  <c r="BV102" i="34" s="1"/>
  <c r="O186" i="34"/>
  <c r="AS186" i="34"/>
  <c r="BA188" i="34"/>
  <c r="BG192" i="34"/>
  <c r="AG199" i="34"/>
  <c r="BQ98" i="34" a="1"/>
  <c r="BQ98" i="34" s="1"/>
  <c r="BV98" i="34" s="1"/>
  <c r="J199" i="34"/>
  <c r="V192" i="34"/>
  <c r="AB187" i="34"/>
  <c r="AI193" i="34"/>
  <c r="BS95" i="34" a="1"/>
  <c r="BS95" i="34" s="1"/>
  <c r="BS81" i="34" a="1"/>
  <c r="BS81" i="34" s="1"/>
  <c r="BX81" i="34" s="1"/>
  <c r="BS50" i="34" a="1"/>
  <c r="BS50" i="34" s="1"/>
  <c r="BX50" i="34" s="1"/>
  <c r="K182" i="34" s="1"/>
  <c r="BX105" i="34"/>
  <c r="O192" i="34"/>
  <c r="V199" i="34"/>
  <c r="BR65" i="34" a="1"/>
  <c r="BR65" i="34" s="1"/>
  <c r="BW65" i="34" s="1"/>
  <c r="Z181" i="34" s="1"/>
  <c r="X186" i="34"/>
  <c r="BS55" i="34" a="1"/>
  <c r="BS55" i="34" s="1"/>
  <c r="BX55" i="34" s="1"/>
  <c r="BQ62" i="34" a="1"/>
  <c r="BQ62" i="34" s="1"/>
  <c r="BV62" i="34" s="1"/>
  <c r="W180" i="34" s="1"/>
  <c r="BR87" i="34" a="1"/>
  <c r="BR87" i="34" s="1"/>
  <c r="BW87" i="34" s="1"/>
  <c r="AL188" i="34"/>
  <c r="P186" i="34"/>
  <c r="AN186" i="34"/>
  <c r="AD109" i="34"/>
  <c r="AE108" i="34"/>
  <c r="AB231" i="30"/>
  <c r="AD227" i="30"/>
  <c r="AC228" i="30"/>
  <c r="X205" i="34"/>
  <c r="Y205" i="34"/>
  <c r="X206" i="34"/>
  <c r="AD110" i="34" a="1"/>
  <c r="AE107" i="34" a="1"/>
  <c r="Y206" i="34"/>
  <c r="AF106" i="34" a="1"/>
  <c r="CE102" i="34" l="1" a="1"/>
  <c r="CE102" i="34" s="1"/>
  <c r="CE97" i="34" a="1"/>
  <c r="CE97" i="34" s="1"/>
  <c r="CE58" i="34" a="1"/>
  <c r="CE58" i="34" s="1"/>
  <c r="CE98" i="34" a="1"/>
  <c r="CE98" i="34" s="1"/>
  <c r="BL188" i="34"/>
  <c r="CE62" i="34" a="1"/>
  <c r="CE62" i="34" s="1"/>
  <c r="CE86" i="34" a="1"/>
  <c r="CE86" i="34" s="1"/>
  <c r="AW187" i="34"/>
  <c r="CE64" i="34" a="1"/>
  <c r="CE64" i="34" s="1"/>
  <c r="AE188" i="34"/>
  <c r="CE84" i="34" a="1"/>
  <c r="CE84" i="34" s="1"/>
  <c r="AP188" i="34"/>
  <c r="AF201" i="34"/>
  <c r="CE75" i="34" a="1"/>
  <c r="CE75" i="34" s="1"/>
  <c r="CE103" i="34" a="1"/>
  <c r="CE103" i="34" s="1"/>
  <c r="CE80" i="34" a="1"/>
  <c r="CE80" i="34" s="1"/>
  <c r="CE93" i="34" a="1"/>
  <c r="CE93" i="34" s="1"/>
  <c r="BQ71" i="34" a="1"/>
  <c r="BQ71" i="34" s="1"/>
  <c r="BV71" i="34" s="1"/>
  <c r="AF191" i="34"/>
  <c r="V200" i="34"/>
  <c r="BN199" i="34"/>
  <c r="AN201" i="34"/>
  <c r="CE59" i="34" a="1"/>
  <c r="CE59" i="34" s="1"/>
  <c r="S200" i="34"/>
  <c r="BV105" i="34"/>
  <c r="CE81" i="34" a="1"/>
  <c r="CE81" i="34" s="1"/>
  <c r="BR67" i="34" a="1"/>
  <c r="BR67" i="34" s="1"/>
  <c r="BW67" i="34" s="1"/>
  <c r="AB181" i="34" s="1"/>
  <c r="BG200" i="34"/>
  <c r="Y187" i="34"/>
  <c r="CE92" i="34" a="1"/>
  <c r="CE92" i="34" s="1"/>
  <c r="M188" i="34"/>
  <c r="T201" i="34"/>
  <c r="AY199" i="34"/>
  <c r="R197" i="34"/>
  <c r="CE95" i="34" a="1"/>
  <c r="CE95" i="34" s="1"/>
  <c r="CE67" i="34" a="1"/>
  <c r="CE67" i="34" s="1"/>
  <c r="BC188" i="34"/>
  <c r="AF187" i="34"/>
  <c r="P187" i="34"/>
  <c r="BQ63" i="34" a="1"/>
  <c r="BQ63" i="34" s="1"/>
  <c r="BQ87" i="34" a="1"/>
  <c r="BQ87" i="34" s="1"/>
  <c r="AL186" i="34"/>
  <c r="AE191" i="34"/>
  <c r="M198" i="34"/>
  <c r="Y191" i="34"/>
  <c r="AB186" i="34"/>
  <c r="BR49" i="34" a="1"/>
  <c r="BR49" i="34" s="1"/>
  <c r="BW49" i="34" s="1"/>
  <c r="J181" i="34" s="1"/>
  <c r="U192" i="34"/>
  <c r="BQ81" i="34" a="1"/>
  <c r="BQ81" i="34" s="1"/>
  <c r="BV81" i="34" s="1"/>
  <c r="Z186" i="34"/>
  <c r="BG187" i="34"/>
  <c r="S186" i="34"/>
  <c r="BR79" i="34" a="1"/>
  <c r="BR79" i="34" s="1"/>
  <c r="BW79" i="34" s="1"/>
  <c r="R199" i="34"/>
  <c r="M197" i="34"/>
  <c r="L197" i="34"/>
  <c r="BR99" i="34" a="1"/>
  <c r="BR99" i="34" s="1"/>
  <c r="BW99" i="34" s="1"/>
  <c r="BD188" i="34"/>
  <c r="U191" i="34"/>
  <c r="O197" i="34"/>
  <c r="T186" i="34"/>
  <c r="AU193" i="34"/>
  <c r="BR88" i="34" a="1"/>
  <c r="BR88" i="34" s="1"/>
  <c r="BW88" i="34" s="1"/>
  <c r="BG199" i="34"/>
  <c r="P188" i="34"/>
  <c r="U188" i="34"/>
  <c r="AN191" i="34"/>
  <c r="N197" i="34"/>
  <c r="AZ187" i="34"/>
  <c r="K196" i="34"/>
  <c r="BB191" i="34"/>
  <c r="AY186" i="34"/>
  <c r="BH188" i="34"/>
  <c r="BJ188" i="34"/>
  <c r="AX187" i="34"/>
  <c r="BS78" i="34" a="1"/>
  <c r="BS78" i="34" s="1"/>
  <c r="BX78" i="34" s="1"/>
  <c r="BR85" i="34" a="1"/>
  <c r="BR85" i="34" s="1"/>
  <c r="BW85" i="34" s="1"/>
  <c r="BQ85" i="34" a="1"/>
  <c r="BQ85" i="34" s="1"/>
  <c r="BV85" i="34" s="1"/>
  <c r="BB187" i="34"/>
  <c r="BI191" i="34"/>
  <c r="Q186" i="34"/>
  <c r="BQ82" i="34" a="1"/>
  <c r="BQ82" i="34" s="1"/>
  <c r="BV82" i="34" s="1"/>
  <c r="BS62" i="34" a="1"/>
  <c r="BS62" i="34" s="1"/>
  <c r="BX62" i="34" s="1"/>
  <c r="J196" i="34"/>
  <c r="BR81" i="34" a="1"/>
  <c r="BR81" i="34" s="1"/>
  <c r="BW81" i="34" s="1"/>
  <c r="AW191" i="34"/>
  <c r="AY201" i="34"/>
  <c r="BS101" i="34" a="1"/>
  <c r="BS101" i="34" s="1"/>
  <c r="AQ186" i="34"/>
  <c r="M186" i="34"/>
  <c r="BB193" i="34"/>
  <c r="BK186" i="34"/>
  <c r="BA187" i="34"/>
  <c r="L186" i="34"/>
  <c r="BR64" i="34" a="1"/>
  <c r="BR64" i="34" s="1"/>
  <c r="BW64" i="34" s="1"/>
  <c r="Y181" i="34" s="1"/>
  <c r="BQ58" i="34" a="1"/>
  <c r="BQ58" i="34" s="1"/>
  <c r="L192" i="34"/>
  <c r="BQ77" i="34" a="1"/>
  <c r="BQ77" i="34" s="1"/>
  <c r="BV77" i="34" s="1"/>
  <c r="BR72" i="34" a="1"/>
  <c r="BR72" i="34" s="1"/>
  <c r="BW72" i="34" s="1"/>
  <c r="AK192" i="34"/>
  <c r="BC191" i="34"/>
  <c r="AZ186" i="34"/>
  <c r="BS52" i="34" a="1"/>
  <c r="BS52" i="34" s="1"/>
  <c r="BX52" i="34" s="1"/>
  <c r="BK193" i="34"/>
  <c r="BS92" i="34" a="1"/>
  <c r="BS92" i="34" s="1"/>
  <c r="BX92" i="34" s="1"/>
  <c r="BQ69" i="34" a="1"/>
  <c r="BQ69" i="34" s="1"/>
  <c r="BV69" i="34" s="1"/>
  <c r="AC187" i="34"/>
  <c r="AH193" i="34"/>
  <c r="BQ99" i="34" a="1"/>
  <c r="BQ99" i="34" s="1"/>
  <c r="BV99" i="34" s="1"/>
  <c r="AC193" i="34"/>
  <c r="BS98" i="34" a="1"/>
  <c r="BS98" i="34" s="1"/>
  <c r="BX98" i="34" s="1"/>
  <c r="R187" i="34"/>
  <c r="BG188" i="34"/>
  <c r="BQ72" i="34" a="1"/>
  <c r="BQ72" i="34" s="1"/>
  <c r="BV72" i="34" s="1"/>
  <c r="AE193" i="34"/>
  <c r="BQ67" i="34" a="1"/>
  <c r="BQ67" i="34" s="1"/>
  <c r="BV67" i="34" s="1"/>
  <c r="AB180" i="34" s="1"/>
  <c r="R193" i="34"/>
  <c r="BS49" i="34" a="1"/>
  <c r="BS49" i="34" s="1"/>
  <c r="BX49" i="34" s="1"/>
  <c r="J182" i="34" s="1"/>
  <c r="AD193" i="34"/>
  <c r="AY193" i="34"/>
  <c r="AT192" i="34"/>
  <c r="N188" i="34"/>
  <c r="CE89" i="34" a="1"/>
  <c r="CE89" i="34" s="1"/>
  <c r="CE63" i="34" a="1"/>
  <c r="CE63" i="34" s="1"/>
  <c r="AE199" i="34"/>
  <c r="CE85" i="34" a="1"/>
  <c r="CE85" i="34" s="1"/>
  <c r="AJ188" i="34"/>
  <c r="CE87" i="34" a="1"/>
  <c r="CE87" i="34" s="1"/>
  <c r="CE101" i="34" a="1"/>
  <c r="CE101" i="34" s="1"/>
  <c r="AO193" i="34"/>
  <c r="CE82" i="34" a="1"/>
  <c r="CE82" i="34" s="1"/>
  <c r="CE99" i="34" a="1"/>
  <c r="CE99" i="34" s="1"/>
  <c r="CE72" i="34" a="1"/>
  <c r="CE72" i="34" s="1"/>
  <c r="BQ86" i="34" a="1"/>
  <c r="BQ86" i="34" s="1"/>
  <c r="BV86" i="34" s="1"/>
  <c r="CE70" i="34" a="1"/>
  <c r="CE70" i="34" s="1"/>
  <c r="CE78" i="34" a="1"/>
  <c r="CE78" i="34" s="1"/>
  <c r="CE66" i="34" a="1"/>
  <c r="CE66" i="34" s="1"/>
  <c r="AM191" i="34"/>
  <c r="CE79" i="34" a="1"/>
  <c r="CE79" i="34" s="1"/>
  <c r="BW105" i="34"/>
  <c r="R192" i="34"/>
  <c r="CE50" i="34" a="1"/>
  <c r="CE50" i="34" s="1"/>
  <c r="BN193" i="34"/>
  <c r="CE83" i="34" a="1"/>
  <c r="CE83" i="34" s="1"/>
  <c r="CE51" i="34" a="1"/>
  <c r="CE51" i="34" s="1"/>
  <c r="T191" i="34"/>
  <c r="CE49" i="34" a="1"/>
  <c r="CE49" i="34" s="1"/>
  <c r="CE73" i="34" a="1"/>
  <c r="CE73" i="34" s="1"/>
  <c r="CE57" i="34" a="1"/>
  <c r="CE57" i="34" s="1"/>
  <c r="Y200" i="34"/>
  <c r="CE88" i="34" a="1"/>
  <c r="CE88" i="34" s="1"/>
  <c r="CE91" i="34" a="1"/>
  <c r="CE91" i="34" s="1"/>
  <c r="CE53" i="34" a="1"/>
  <c r="CE53" i="34" s="1"/>
  <c r="AN192" i="34"/>
  <c r="AZ188" i="34"/>
  <c r="CE74" i="34" a="1"/>
  <c r="CE74" i="34" s="1"/>
  <c r="Q192" i="34"/>
  <c r="CE104" i="34" a="1"/>
  <c r="CE104" i="34" s="1"/>
  <c r="O198" i="34"/>
  <c r="CE96" i="34" a="1"/>
  <c r="CE96" i="34" s="1"/>
  <c r="CE100" i="34" a="1"/>
  <c r="CE100" i="34" s="1"/>
  <c r="CE94" i="34" a="1"/>
  <c r="CE94" i="34" s="1"/>
  <c r="AX188" i="34"/>
  <c r="CE69" i="34" a="1"/>
  <c r="CE69" i="34" s="1"/>
  <c r="CE56" i="34" a="1"/>
  <c r="CE56" i="34" s="1"/>
  <c r="BL192" i="34"/>
  <c r="AC192" i="34"/>
  <c r="CE76" i="34" a="1"/>
  <c r="CE76" i="34" s="1"/>
  <c r="CE61" i="34" a="1"/>
  <c r="CE61" i="34" s="1"/>
  <c r="K191" i="34"/>
  <c r="AC191" i="34"/>
  <c r="BR57" i="34" a="1"/>
  <c r="BR57" i="34" s="1"/>
  <c r="BW57" i="34" s="1"/>
  <c r="AI192" i="34"/>
  <c r="V193" i="34"/>
  <c r="BA191" i="34"/>
  <c r="CE65" i="34" a="1"/>
  <c r="CE65" i="34" s="1"/>
  <c r="CE52" i="34" a="1"/>
  <c r="CE52" i="34" s="1"/>
  <c r="CE71" i="34" a="1"/>
  <c r="CE71" i="34" s="1"/>
  <c r="CE77" i="34" a="1"/>
  <c r="CE77" i="34" s="1"/>
  <c r="BE188" i="34"/>
  <c r="W186" i="34"/>
  <c r="BR103" i="34" a="1"/>
  <c r="BR103" i="34" s="1"/>
  <c r="BW103" i="34" s="1"/>
  <c r="O191" i="34"/>
  <c r="BQ49" i="34" a="1"/>
  <c r="BQ49" i="34" s="1"/>
  <c r="BS56" i="34" a="1"/>
  <c r="BS56" i="34" s="1"/>
  <c r="BR100" i="34" a="1"/>
  <c r="BR100" i="34" s="1"/>
  <c r="BA186" i="34"/>
  <c r="BN191" i="34"/>
  <c r="L193" i="34"/>
  <c r="BS94" i="34" a="1"/>
  <c r="BS94" i="34" s="1"/>
  <c r="BX94" i="34" s="1"/>
  <c r="AY191" i="34"/>
  <c r="BR77" i="34" a="1"/>
  <c r="BR77" i="34" s="1"/>
  <c r="BW77" i="34" s="1"/>
  <c r="AA192" i="34"/>
  <c r="AA187" i="34"/>
  <c r="AZ191" i="34"/>
  <c r="BI186" i="34"/>
  <c r="BQ75" i="34" a="1"/>
  <c r="BQ75" i="34" s="1"/>
  <c r="BV75" i="34" s="1"/>
  <c r="AT193" i="34"/>
  <c r="BQ101" i="34" a="1"/>
  <c r="BQ101" i="34" s="1"/>
  <c r="BV101" i="34" s="1"/>
  <c r="BD192" i="34"/>
  <c r="BR93" i="34" a="1"/>
  <c r="BR93" i="34" s="1"/>
  <c r="BW93" i="34" s="1"/>
  <c r="AN188" i="34"/>
  <c r="S191" i="34"/>
  <c r="U187" i="34"/>
  <c r="BF192" i="34"/>
  <c r="AP187" i="34"/>
  <c r="Q196" i="34"/>
  <c r="AG192" i="34"/>
  <c r="BR102" i="34" a="1"/>
  <c r="BR102" i="34" s="1"/>
  <c r="BW102" i="34" s="1"/>
  <c r="J193" i="34"/>
  <c r="X192" i="34"/>
  <c r="P192" i="34"/>
  <c r="BQ79" i="34" a="1"/>
  <c r="BQ79" i="34" s="1"/>
  <c r="BV79" i="34" s="1"/>
  <c r="BR51" i="34" a="1"/>
  <c r="BR51" i="34" s="1"/>
  <c r="BW51" i="34" s="1"/>
  <c r="BE193" i="34"/>
  <c r="CE55" i="34" a="1"/>
  <c r="CE55" i="34" s="1"/>
  <c r="BJ187" i="34"/>
  <c r="CE90" i="34" a="1"/>
  <c r="CE90" i="34" s="1"/>
  <c r="CE54" i="34" a="1"/>
  <c r="CE54" i="34" s="1"/>
  <c r="K198" i="34"/>
  <c r="BS63" i="34" a="1"/>
  <c r="BS63" i="34" s="1"/>
  <c r="BX63" i="34" s="1"/>
  <c r="AD188" i="34"/>
  <c r="BS69" i="34" a="1"/>
  <c r="BS69" i="34" s="1"/>
  <c r="BB186" i="34"/>
  <c r="BR66" i="34" a="1"/>
  <c r="BR66" i="34" s="1"/>
  <c r="BW66" i="34" s="1"/>
  <c r="AA181" i="34" s="1"/>
  <c r="M192" i="34"/>
  <c r="J186" i="34"/>
  <c r="BQ74" i="34" a="1"/>
  <c r="BQ74" i="34" s="1"/>
  <c r="BV74" i="34" s="1"/>
  <c r="BH191" i="34"/>
  <c r="R196" i="34"/>
  <c r="BS59" i="34" a="1"/>
  <c r="BS59" i="34" s="1"/>
  <c r="BX59" i="34" s="1"/>
  <c r="T182" i="34" s="1"/>
  <c r="S201" i="34"/>
  <c r="T193" i="34"/>
  <c r="BS54" i="34" a="1"/>
  <c r="BS54" i="34" s="1"/>
  <c r="BX54" i="34" s="1"/>
  <c r="BQ51" i="34" a="1"/>
  <c r="BQ51" i="34" s="1"/>
  <c r="BV51" i="34" s="1"/>
  <c r="V188" i="34"/>
  <c r="BL191" i="34"/>
  <c r="BS57" i="34" a="1"/>
  <c r="BS57" i="34" s="1"/>
  <c r="BX57" i="34" s="1"/>
  <c r="BQ50" i="34" a="1"/>
  <c r="BQ50" i="34" s="1"/>
  <c r="BV50" i="34" s="1"/>
  <c r="K180" i="34" s="1"/>
  <c r="AQ193" i="34"/>
  <c r="AR187" i="34"/>
  <c r="V187" i="34"/>
  <c r="BS74" i="34" a="1"/>
  <c r="BS74" i="34" s="1"/>
  <c r="BX74" i="34" s="1"/>
  <c r="AA193" i="34"/>
  <c r="BQ97" i="34" a="1"/>
  <c r="BQ97" i="34" s="1"/>
  <c r="BV97" i="34" s="1"/>
  <c r="J192" i="34"/>
  <c r="BE191" i="34"/>
  <c r="AK186" i="34"/>
  <c r="CE60" i="34" a="1"/>
  <c r="CE60" i="34" s="1"/>
  <c r="BR68" i="34" a="1"/>
  <c r="BR68" i="34" s="1"/>
  <c r="BW68" i="34" s="1"/>
  <c r="AC181" i="34" s="1"/>
  <c r="BR97" i="34" a="1"/>
  <c r="BR97" i="34" s="1"/>
  <c r="BW97" i="34" s="1"/>
  <c r="AH191" i="34"/>
  <c r="BS104" i="34" a="1"/>
  <c r="BS104" i="34" s="1"/>
  <c r="BX104" i="34" s="1"/>
  <c r="BQ66" i="34" a="1"/>
  <c r="BQ66" i="34" s="1"/>
  <c r="BV66" i="34" s="1"/>
  <c r="AA180" i="34" s="1"/>
  <c r="AT191" i="34"/>
  <c r="BQ54" i="34" a="1"/>
  <c r="BQ54" i="34" s="1"/>
  <c r="BV54" i="34" s="1"/>
  <c r="BJ191" i="34"/>
  <c r="O187" i="34"/>
  <c r="BI188" i="34"/>
  <c r="J187" i="34"/>
  <c r="BR74" i="34" a="1"/>
  <c r="BR74" i="34" s="1"/>
  <c r="BW74" i="34" s="1"/>
  <c r="U186" i="34"/>
  <c r="BF193" i="34"/>
  <c r="W192" i="34"/>
  <c r="BH187" i="34"/>
  <c r="BQ73" i="34" a="1"/>
  <c r="BQ73" i="34" s="1"/>
  <c r="BV73" i="34" s="1"/>
  <c r="AX191" i="34"/>
  <c r="AF193" i="34"/>
  <c r="BR58" i="34" a="1"/>
  <c r="BR58" i="34" s="1"/>
  <c r="BW58" i="34" s="1"/>
  <c r="BI192" i="34"/>
  <c r="AR186" i="34"/>
  <c r="BR78" i="34" a="1"/>
  <c r="BR78" i="34" s="1"/>
  <c r="BW78" i="34" s="1"/>
  <c r="Q197" i="34"/>
  <c r="AI186" i="34"/>
  <c r="BE186" i="34"/>
  <c r="L187" i="34"/>
  <c r="BJ192" i="34"/>
  <c r="BM192" i="34"/>
  <c r="AS191" i="34"/>
  <c r="W201" i="34"/>
  <c r="BA200" i="34"/>
  <c r="BD200" i="34"/>
  <c r="BB201" i="34"/>
  <c r="U199" i="34"/>
  <c r="AO201" i="34"/>
  <c r="O199" i="34"/>
  <c r="AW201" i="34"/>
  <c r="T199" i="34"/>
  <c r="Q201" i="34"/>
  <c r="AI201" i="34"/>
  <c r="AB188" i="34"/>
  <c r="AQ188" i="34"/>
  <c r="BQ68" i="34" a="1"/>
  <c r="BQ68" i="34" s="1"/>
  <c r="BV68" i="34" s="1"/>
  <c r="AC180" i="34" s="1"/>
  <c r="AN193" i="34"/>
  <c r="AU187" i="34"/>
  <c r="T187" i="34"/>
  <c r="T192" i="34"/>
  <c r="BV58" i="34"/>
  <c r="W187" i="34"/>
  <c r="V191" i="34"/>
  <c r="BL187" i="34"/>
  <c r="BX95" i="34"/>
  <c r="BA193" i="34"/>
  <c r="AI188" i="34"/>
  <c r="BQ84" i="34" a="1"/>
  <c r="BQ84" i="34" s="1"/>
  <c r="BV84" i="34" s="1"/>
  <c r="AZ193" i="34"/>
  <c r="AM188" i="34"/>
  <c r="AL193" i="34"/>
  <c r="AQ187" i="34"/>
  <c r="AT186" i="34"/>
  <c r="BR86" i="34" a="1"/>
  <c r="BR86" i="34" s="1"/>
  <c r="BW86" i="34" s="1"/>
  <c r="BR104" i="34" a="1"/>
  <c r="BR104" i="34" s="1"/>
  <c r="BW104" i="34" s="1"/>
  <c r="AC186" i="34"/>
  <c r="BS90" i="34" a="1"/>
  <c r="BS90" i="34" s="1"/>
  <c r="BX90" i="34" s="1"/>
  <c r="AK187" i="34"/>
  <c r="BR82" i="34" a="1"/>
  <c r="BR82" i="34" s="1"/>
  <c r="BW82" i="34" s="1"/>
  <c r="BQ57" i="34" a="1"/>
  <c r="BQ57" i="34" s="1"/>
  <c r="BV57" i="34" s="1"/>
  <c r="AQ192" i="34"/>
  <c r="BQ65" i="34" a="1"/>
  <c r="BQ65" i="34" s="1"/>
  <c r="BV65" i="34" s="1"/>
  <c r="Z180" i="34" s="1"/>
  <c r="P193" i="34"/>
  <c r="BQ60" i="34" a="1"/>
  <c r="BQ60" i="34" s="1"/>
  <c r="BV60" i="34" s="1"/>
  <c r="Z187" i="34"/>
  <c r="BF201" i="34"/>
  <c r="BK199" i="34"/>
  <c r="AT200" i="34"/>
  <c r="BC200" i="34"/>
  <c r="AP201" i="34"/>
  <c r="BJ200" i="34"/>
  <c r="AH200" i="34"/>
  <c r="S199" i="34"/>
  <c r="AK193" i="34"/>
  <c r="BS102" i="34" a="1"/>
  <c r="BS102" i="34" s="1"/>
  <c r="BX102" i="34" s="1"/>
  <c r="BQ83" i="34" a="1"/>
  <c r="BQ83" i="34" s="1"/>
  <c r="BV83" i="34" s="1"/>
  <c r="AM186" i="34"/>
  <c r="K197" i="34"/>
  <c r="R186" i="34"/>
  <c r="BR90" i="34" a="1"/>
  <c r="BR90" i="34" s="1"/>
  <c r="BW90" i="34" s="1"/>
  <c r="J198" i="34"/>
  <c r="BA192" i="34"/>
  <c r="BQ56" i="34" a="1"/>
  <c r="BQ56" i="34" s="1"/>
  <c r="BV56" i="34" s="1"/>
  <c r="BQ95" i="34" a="1"/>
  <c r="BQ95" i="34" s="1"/>
  <c r="BV95" i="34" s="1"/>
  <c r="AW193" i="34"/>
  <c r="AG187" i="34"/>
  <c r="BQ52" i="34" a="1"/>
  <c r="BQ52" i="34" s="1"/>
  <c r="BV52" i="34" s="1"/>
  <c r="BS67" i="34" a="1"/>
  <c r="BS67" i="34" s="1"/>
  <c r="BX67" i="34" s="1"/>
  <c r="AB182" i="34" s="1"/>
  <c r="BN192" i="34"/>
  <c r="Q193" i="34"/>
  <c r="BS75" i="34" a="1"/>
  <c r="BS75" i="34" s="1"/>
  <c r="BX75" i="34" s="1"/>
  <c r="AF192" i="34"/>
  <c r="AY188" i="34"/>
  <c r="BH192" i="34"/>
  <c r="BS91" i="34" a="1"/>
  <c r="BS91" i="34" s="1"/>
  <c r="BX91" i="34" s="1"/>
  <c r="AV188" i="34"/>
  <c r="BS70" i="34" a="1"/>
  <c r="BS70" i="34" s="1"/>
  <c r="BX70" i="34" s="1"/>
  <c r="BR76" i="34" a="1"/>
  <c r="BR76" i="34" s="1"/>
  <c r="BW76" i="34" s="1"/>
  <c r="BR101" i="34" a="1"/>
  <c r="BR101" i="34" s="1"/>
  <c r="BW101" i="34" s="1"/>
  <c r="J197" i="34"/>
  <c r="AV200" i="34"/>
  <c r="BH186" i="34"/>
  <c r="U201" i="34"/>
  <c r="AN200" i="34"/>
  <c r="AP199" i="34"/>
  <c r="AW200" i="34"/>
  <c r="AD200" i="34"/>
  <c r="BL201" i="34"/>
  <c r="AB201" i="34"/>
  <c r="Q200" i="34"/>
  <c r="AD199" i="34"/>
  <c r="AG188" i="34"/>
  <c r="AV191" i="34"/>
  <c r="BJ193" i="34"/>
  <c r="AO192" i="34"/>
  <c r="BV63" i="34"/>
  <c r="X180" i="34" s="1"/>
  <c r="AL191" i="34"/>
  <c r="AP193" i="34"/>
  <c r="AU192" i="34"/>
  <c r="BX56" i="34"/>
  <c r="AP191" i="34"/>
  <c r="BM186" i="34"/>
  <c r="AS192" i="34"/>
  <c r="BC193" i="34"/>
  <c r="BS96" i="34" a="1"/>
  <c r="BS96" i="34" s="1"/>
  <c r="BX96" i="34" s="1"/>
  <c r="P197" i="34"/>
  <c r="BC192" i="34"/>
  <c r="BQ94" i="34" a="1"/>
  <c r="BQ94" i="34" s="1"/>
  <c r="BV94" i="34" s="1"/>
  <c r="BS71" i="34" a="1"/>
  <c r="BS71" i="34" s="1"/>
  <c r="BX71" i="34" s="1"/>
  <c r="AM193" i="34"/>
  <c r="BS89" i="34" a="1"/>
  <c r="BS89" i="34" s="1"/>
  <c r="BX89" i="34" s="1"/>
  <c r="BR62" i="34" a="1"/>
  <c r="BR62" i="34" s="1"/>
  <c r="BW62" i="34" s="1"/>
  <c r="W181" i="34" s="1"/>
  <c r="BR63" i="34" a="1"/>
  <c r="BR63" i="34" s="1"/>
  <c r="BW63" i="34" s="1"/>
  <c r="X181" i="34" s="1"/>
  <c r="BR71" i="34" a="1"/>
  <c r="BR71" i="34" s="1"/>
  <c r="BW71" i="34" s="1"/>
  <c r="AD191" i="34"/>
  <c r="O193" i="34"/>
  <c r="BQ64" i="34" a="1"/>
  <c r="BQ64" i="34" s="1"/>
  <c r="BV64" i="34" s="1"/>
  <c r="Y180" i="34" s="1"/>
  <c r="BR91" i="34" a="1"/>
  <c r="BR91" i="34" s="1"/>
  <c r="BW91" i="34" s="1"/>
  <c r="AH192" i="34"/>
  <c r="BQ93" i="34" a="1"/>
  <c r="BQ93" i="34" s="1"/>
  <c r="BV93" i="34" s="1"/>
  <c r="BS88" i="34" a="1"/>
  <c r="BS88" i="34" s="1"/>
  <c r="BX88" i="34" s="1"/>
  <c r="Y193" i="34"/>
  <c r="AU191" i="34"/>
  <c r="AB193" i="34"/>
  <c r="BR96" i="34" a="1"/>
  <c r="BR96" i="34" s="1"/>
  <c r="BW96" i="34" s="1"/>
  <c r="AS187" i="34"/>
  <c r="BS79" i="34" a="1"/>
  <c r="BS79" i="34" s="1"/>
  <c r="BX79" i="34" s="1"/>
  <c r="BE192" i="34"/>
  <c r="BF186" i="34"/>
  <c r="AU200" i="34"/>
  <c r="N199" i="34"/>
  <c r="BK201" i="34"/>
  <c r="AL199" i="34"/>
  <c r="BE201" i="34"/>
  <c r="AN199" i="34"/>
  <c r="V201" i="34"/>
  <c r="AL201" i="34"/>
  <c r="BR94" i="34" a="1"/>
  <c r="BR94" i="34" s="1"/>
  <c r="BW94" i="34" s="1"/>
  <c r="AF186" i="34"/>
  <c r="Y186" i="34"/>
  <c r="BR69" i="34" a="1"/>
  <c r="BR69" i="34" s="1"/>
  <c r="BW69" i="34" s="1"/>
  <c r="AD181" i="34" s="1"/>
  <c r="AW186" i="34"/>
  <c r="BS77" i="34" a="1"/>
  <c r="BS77" i="34" s="1"/>
  <c r="BX77" i="34" s="1"/>
  <c r="AO187" i="34"/>
  <c r="AC188" i="34"/>
  <c r="K186" i="34"/>
  <c r="AR188" i="34"/>
  <c r="BR83" i="34" a="1"/>
  <c r="BR83" i="34" s="1"/>
  <c r="BW83" i="34" s="1"/>
  <c r="BR60" i="34" a="1"/>
  <c r="BR60" i="34" s="1"/>
  <c r="BW60" i="34" s="1"/>
  <c r="U181" i="34" s="1"/>
  <c r="Y192" i="34"/>
  <c r="AE192" i="34"/>
  <c r="AU186" i="34"/>
  <c r="BS53" i="34" a="1"/>
  <c r="BS53" i="34" s="1"/>
  <c r="BX53" i="34" s="1"/>
  <c r="BR52" i="34" a="1"/>
  <c r="BR52" i="34" s="1"/>
  <c r="BW52" i="34" s="1"/>
  <c r="Z193" i="34"/>
  <c r="BS85" i="34" a="1"/>
  <c r="BS85" i="34" s="1"/>
  <c r="BX85" i="34" s="1"/>
  <c r="BR73" i="34" a="1"/>
  <c r="BR73" i="34" s="1"/>
  <c r="BW73" i="34" s="1"/>
  <c r="AX186" i="34"/>
  <c r="BD187" i="34"/>
  <c r="BR56" i="34" a="1"/>
  <c r="BR56" i="34" s="1"/>
  <c r="BW56" i="34" s="1"/>
  <c r="BG193" i="34"/>
  <c r="W188" i="34"/>
  <c r="R198" i="34"/>
  <c r="BL193" i="34"/>
  <c r="BR53" i="34" a="1"/>
  <c r="BR53" i="34" s="1"/>
  <c r="BW53" i="34" s="1"/>
  <c r="BQ91" i="34" a="1"/>
  <c r="BQ91" i="34" s="1"/>
  <c r="BV91" i="34" s="1"/>
  <c r="AF200" i="34"/>
  <c r="AK200" i="34"/>
  <c r="K199" i="34"/>
  <c r="AT201" i="34"/>
  <c r="BB199" i="34"/>
  <c r="AB199" i="34"/>
  <c r="AS201" i="34"/>
  <c r="AC200" i="34"/>
  <c r="BF200" i="34"/>
  <c r="BG201" i="34"/>
  <c r="BJ186" i="34"/>
  <c r="BX69" i="34"/>
  <c r="BD191" i="34"/>
  <c r="O196" i="34"/>
  <c r="BQ55" i="34" a="1"/>
  <c r="BQ55" i="34" s="1"/>
  <c r="BV55" i="34" s="1"/>
  <c r="J188" i="34"/>
  <c r="BC186" i="34"/>
  <c r="N192" i="34"/>
  <c r="AV186" i="34"/>
  <c r="AB192" i="34"/>
  <c r="BQ53" i="34" a="1"/>
  <c r="BQ53" i="34" s="1"/>
  <c r="BV53" i="34" s="1"/>
  <c r="BR55" i="34" a="1"/>
  <c r="BR55" i="34" s="1"/>
  <c r="BW55" i="34" s="1"/>
  <c r="L198" i="34"/>
  <c r="AJ192" i="34"/>
  <c r="X193" i="34"/>
  <c r="BB192" i="34"/>
  <c r="BM187" i="34"/>
  <c r="AL187" i="34"/>
  <c r="BS64" i="34" a="1"/>
  <c r="BS64" i="34" s="1"/>
  <c r="BX64" i="34" s="1"/>
  <c r="Y182" i="34" s="1"/>
  <c r="AZ192" i="34"/>
  <c r="P196" i="34"/>
  <c r="AE187" i="34"/>
  <c r="L188" i="34"/>
  <c r="BL186" i="34"/>
  <c r="BQ104" i="34" a="1"/>
  <c r="BQ104" i="34" s="1"/>
  <c r="BV104" i="34" s="1"/>
  <c r="AY192" i="34"/>
  <c r="AI187" i="34"/>
  <c r="BR70" i="34" a="1"/>
  <c r="BR70" i="34" s="1"/>
  <c r="BW70" i="34" s="1"/>
  <c r="BR95" i="34" a="1"/>
  <c r="BR95" i="34" s="1"/>
  <c r="BW95" i="34" s="1"/>
  <c r="AH186" i="34"/>
  <c r="Z188" i="34"/>
  <c r="AT188" i="34"/>
  <c r="AS193" i="34"/>
  <c r="AH187" i="34"/>
  <c r="BR59" i="34" a="1"/>
  <c r="BR59" i="34" s="1"/>
  <c r="BW59" i="34" s="1"/>
  <c r="T181" i="34" s="1"/>
  <c r="BR84" i="34" a="1"/>
  <c r="BR84" i="34" s="1"/>
  <c r="BW84" i="34" s="1"/>
  <c r="K188" i="34"/>
  <c r="BR80" i="34" a="1"/>
  <c r="BR80" i="34" s="1"/>
  <c r="BW80" i="34" s="1"/>
  <c r="BD201" i="34"/>
  <c r="L200" i="34"/>
  <c r="AE200" i="34"/>
  <c r="AA199" i="34"/>
  <c r="BN200" i="34"/>
  <c r="AU199" i="34"/>
  <c r="AJ199" i="34"/>
  <c r="X201" i="34"/>
  <c r="BQ88" i="34" a="1"/>
  <c r="BQ88" i="34" s="1"/>
  <c r="BV88" i="34" s="1"/>
  <c r="Q198" i="34"/>
  <c r="AT187" i="34"/>
  <c r="R191" i="34"/>
  <c r="BQ59" i="34" a="1"/>
  <c r="BQ59" i="34" s="1"/>
  <c r="BV59" i="34" s="1"/>
  <c r="BS86" i="34" a="1"/>
  <c r="BS86" i="34" s="1"/>
  <c r="BX86" i="34" s="1"/>
  <c r="BS68" i="34" a="1"/>
  <c r="BS68" i="34" s="1"/>
  <c r="BX68" i="34" s="1"/>
  <c r="AC182" i="34" s="1"/>
  <c r="L196" i="34"/>
  <c r="AA191" i="34"/>
  <c r="BG191" i="34"/>
  <c r="BQ89" i="34" a="1"/>
  <c r="BQ89" i="34" s="1"/>
  <c r="BV89" i="34" s="1"/>
  <c r="BK188" i="34"/>
  <c r="Q187" i="34"/>
  <c r="M196" i="34"/>
  <c r="M193" i="34"/>
  <c r="AA188" i="34"/>
  <c r="BG186" i="34"/>
  <c r="AP186" i="34"/>
  <c r="AS188" i="34"/>
  <c r="Q188" i="34"/>
  <c r="AV193" i="34"/>
  <c r="BK200" i="34"/>
  <c r="BN188" i="34"/>
  <c r="AN187" i="34"/>
  <c r="AM187" i="34"/>
  <c r="Z191" i="34"/>
  <c r="M200" i="34"/>
  <c r="R200" i="34"/>
  <c r="AZ200" i="34"/>
  <c r="N198" i="34"/>
  <c r="AX200" i="34"/>
  <c r="AJ200" i="34"/>
  <c r="AK201" i="34"/>
  <c r="W199" i="34"/>
  <c r="P199" i="34"/>
  <c r="Z201" i="34"/>
  <c r="BL199" i="34"/>
  <c r="AO199" i="34"/>
  <c r="AI200" i="34"/>
  <c r="AA201" i="34"/>
  <c r="AM199" i="34"/>
  <c r="BS83" i="34" a="1"/>
  <c r="BS83" i="34" s="1"/>
  <c r="BX83" i="34" s="1"/>
  <c r="AK188" i="34"/>
  <c r="AB200" i="34"/>
  <c r="AV199" i="34"/>
  <c r="Z199" i="34"/>
  <c r="Y201" i="34"/>
  <c r="AS200" i="34"/>
  <c r="AC201" i="34"/>
  <c r="O201" i="34"/>
  <c r="BH199" i="34"/>
  <c r="BN186" i="34"/>
  <c r="AD187" i="34"/>
  <c r="AO191" i="34"/>
  <c r="J191" i="34"/>
  <c r="BM191" i="34"/>
  <c r="K187" i="34"/>
  <c r="BW100" i="34"/>
  <c r="AL192" i="34"/>
  <c r="BR54" i="34" a="1"/>
  <c r="BR54" i="34" s="1"/>
  <c r="BW54" i="34" s="1"/>
  <c r="N191" i="34"/>
  <c r="AO186" i="34"/>
  <c r="BR89" i="34" a="1"/>
  <c r="BR89" i="34" s="1"/>
  <c r="BW89" i="34" s="1"/>
  <c r="BS80" i="34" a="1"/>
  <c r="BS80" i="34" s="1"/>
  <c r="BX80" i="34" s="1"/>
  <c r="AQ191" i="34"/>
  <c r="X187" i="34"/>
  <c r="AV192" i="34"/>
  <c r="BM188" i="34"/>
  <c r="AJ187" i="34"/>
  <c r="R188" i="34"/>
  <c r="S193" i="34"/>
  <c r="BR50" i="34" a="1"/>
  <c r="BR50" i="34" s="1"/>
  <c r="BW50" i="34" s="1"/>
  <c r="K181" i="34" s="1"/>
  <c r="U193" i="34"/>
  <c r="BR75" i="34" a="1"/>
  <c r="BR75" i="34" s="1"/>
  <c r="BW75" i="34" s="1"/>
  <c r="AR192" i="34"/>
  <c r="BS103" i="34" a="1"/>
  <c r="BS103" i="34" s="1"/>
  <c r="BX103" i="34" s="1"/>
  <c r="BS65" i="34" a="1"/>
  <c r="BS65" i="34" s="1"/>
  <c r="BX65" i="34" s="1"/>
  <c r="Z182" i="34" s="1"/>
  <c r="V186" i="34"/>
  <c r="AW188" i="34"/>
  <c r="AJ191" i="34"/>
  <c r="BQ80" i="34" a="1"/>
  <c r="BQ80" i="34" s="1"/>
  <c r="BV80" i="34" s="1"/>
  <c r="BK191" i="34"/>
  <c r="BS84" i="34" a="1"/>
  <c r="BS84" i="34" s="1"/>
  <c r="BX84" i="34" s="1"/>
  <c r="BF191" i="34"/>
  <c r="BI187" i="34"/>
  <c r="BI201" i="34"/>
  <c r="AX201" i="34"/>
  <c r="AE201" i="34"/>
  <c r="BL200" i="34"/>
  <c r="AU201" i="34"/>
  <c r="BE200" i="34"/>
  <c r="L199" i="34"/>
  <c r="O188" i="34"/>
  <c r="AB191" i="34"/>
  <c r="Z192" i="34"/>
  <c r="BS60" i="34" a="1"/>
  <c r="BS60" i="34" s="1"/>
  <c r="BX60" i="34" s="1"/>
  <c r="U182" i="34" s="1"/>
  <c r="BS72" i="34" a="1"/>
  <c r="BS72" i="34" s="1"/>
  <c r="BX72" i="34" s="1"/>
  <c r="AU188" i="34"/>
  <c r="BS73" i="34" a="1"/>
  <c r="BS73" i="34" s="1"/>
  <c r="BX73" i="34" s="1"/>
  <c r="BR98" i="34" a="1"/>
  <c r="BR98" i="34" s="1"/>
  <c r="BW98" i="34" s="1"/>
  <c r="BQ70" i="34" a="1"/>
  <c r="BQ70" i="34" s="1"/>
  <c r="BV70" i="34" s="1"/>
  <c r="L191" i="34"/>
  <c r="BC187" i="34"/>
  <c r="AD192" i="34"/>
  <c r="AP192" i="34"/>
  <c r="BS100" i="34" a="1"/>
  <c r="BS100" i="34" s="1"/>
  <c r="BX100" i="34" s="1"/>
  <c r="BQ61" i="34" a="1"/>
  <c r="BQ61" i="34" s="1"/>
  <c r="BV61" i="34" s="1"/>
  <c r="V180" i="34" s="1"/>
  <c r="AE186" i="34"/>
  <c r="T188" i="34"/>
  <c r="W193" i="34"/>
  <c r="N196" i="34"/>
  <c r="BK192" i="34"/>
  <c r="BF188" i="34"/>
  <c r="AQ201" i="34"/>
  <c r="BK187" i="34"/>
  <c r="BB188" i="34"/>
  <c r="Q191" i="34"/>
  <c r="AY200" i="34"/>
  <c r="M199" i="34"/>
  <c r="AZ201" i="34"/>
  <c r="AG186" i="34"/>
  <c r="AG200" i="34"/>
  <c r="AZ199" i="34"/>
  <c r="BM200" i="34"/>
  <c r="M201" i="34"/>
  <c r="Y199" i="34"/>
  <c r="AX199" i="34"/>
  <c r="AC199" i="34"/>
  <c r="W200" i="34"/>
  <c r="T200" i="34"/>
  <c r="AR201" i="34"/>
  <c r="AS199" i="34"/>
  <c r="BB200" i="34"/>
  <c r="AY187" i="34"/>
  <c r="X188" i="34"/>
  <c r="BD186" i="34"/>
  <c r="AR193" i="34"/>
  <c r="BN187" i="34"/>
  <c r="BV87" i="34"/>
  <c r="AG193" i="34"/>
  <c r="BE187" i="34"/>
  <c r="BS66" i="34" a="1"/>
  <c r="BS66" i="34" s="1"/>
  <c r="BX66" i="34" s="1"/>
  <c r="AA182" i="34" s="1"/>
  <c r="AJ193" i="34"/>
  <c r="AR191" i="34"/>
  <c r="BQ90" i="34" a="1"/>
  <c r="BQ90" i="34" s="1"/>
  <c r="BV90" i="34" s="1"/>
  <c r="Y188" i="34"/>
  <c r="BS99" i="34" a="1"/>
  <c r="BS99" i="34" s="1"/>
  <c r="BX99" i="34" s="1"/>
  <c r="S188" i="34"/>
  <c r="M191" i="34"/>
  <c r="BH193" i="34"/>
  <c r="X191" i="34"/>
  <c r="AM192" i="34"/>
  <c r="BS97" i="34" a="1"/>
  <c r="BS97" i="34" s="1"/>
  <c r="BX97" i="34" s="1"/>
  <c r="BS76" i="34" a="1"/>
  <c r="BS76" i="34" s="1"/>
  <c r="BX76" i="34" s="1"/>
  <c r="AI191" i="34"/>
  <c r="AX192" i="34"/>
  <c r="W191" i="34"/>
  <c r="AK191" i="34"/>
  <c r="K193" i="34"/>
  <c r="S187" i="34"/>
  <c r="K192" i="34"/>
  <c r="BQ96" i="34" a="1"/>
  <c r="BQ96" i="34" s="1"/>
  <c r="BV96" i="34" s="1"/>
  <c r="BQ92" i="34" a="1"/>
  <c r="BQ92" i="34" s="1"/>
  <c r="BV92" i="34" s="1"/>
  <c r="BQ103" i="34" a="1"/>
  <c r="BQ103" i="34" s="1"/>
  <c r="BV103" i="34" s="1"/>
  <c r="AA186" i="34"/>
  <c r="M187" i="34"/>
  <c r="AG191" i="34"/>
  <c r="AJ186" i="34"/>
  <c r="BN201" i="34"/>
  <c r="BE199" i="34"/>
  <c r="BH201" i="34"/>
  <c r="BI200" i="34"/>
  <c r="AH199" i="34"/>
  <c r="AR199" i="34"/>
  <c r="AR200" i="34"/>
  <c r="BS58" i="34" a="1"/>
  <c r="BS58" i="34" s="1"/>
  <c r="BX58" i="34" s="1"/>
  <c r="BQ76" i="34" a="1"/>
  <c r="BQ76" i="34" s="1"/>
  <c r="BV76" i="34" s="1"/>
  <c r="AV187" i="34"/>
  <c r="N186" i="34"/>
  <c r="BS82" i="34" a="1"/>
  <c r="BS82" i="34" s="1"/>
  <c r="BX82" i="34" s="1"/>
  <c r="J200" i="34"/>
  <c r="AG201" i="34"/>
  <c r="BD193" i="34"/>
  <c r="AO188" i="34"/>
  <c r="BM193" i="34"/>
  <c r="BS51" i="34" a="1"/>
  <c r="BS51" i="34" s="1"/>
  <c r="BX51" i="34" s="1"/>
  <c r="BR92" i="34" a="1"/>
  <c r="BR92" i="34" s="1"/>
  <c r="BW92" i="34" s="1"/>
  <c r="AF199" i="34"/>
  <c r="BS87" i="34" a="1"/>
  <c r="BS87" i="34" s="1"/>
  <c r="BX87" i="34" s="1"/>
  <c r="AD186" i="34"/>
  <c r="BA199" i="34"/>
  <c r="AH188" i="34"/>
  <c r="BQ100" i="34" a="1"/>
  <c r="BQ100" i="34" s="1"/>
  <c r="BV100" i="34" s="1"/>
  <c r="AF188" i="34"/>
  <c r="S192" i="34"/>
  <c r="N187" i="34"/>
  <c r="AQ200" i="34"/>
  <c r="AP200" i="34"/>
  <c r="X200" i="34"/>
  <c r="AI199" i="34"/>
  <c r="AO200" i="34"/>
  <c r="BM199" i="34"/>
  <c r="AM201" i="34"/>
  <c r="AT199" i="34"/>
  <c r="AA200" i="34"/>
  <c r="CB49" i="34"/>
  <c r="J184" i="34" s="1"/>
  <c r="CA49" i="34"/>
  <c r="J183" i="34" s="1"/>
  <c r="CC49" i="34"/>
  <c r="J185" i="34" s="1"/>
  <c r="BV49" i="34"/>
  <c r="J180" i="34" s="1"/>
  <c r="CA51" i="34"/>
  <c r="L183" i="34" s="1"/>
  <c r="BY61" i="34"/>
  <c r="W182" i="34"/>
  <c r="BY62" i="34"/>
  <c r="X182" i="34"/>
  <c r="BY63" i="34"/>
  <c r="CC54" i="34"/>
  <c r="O185" i="34" s="1"/>
  <c r="T180" i="34"/>
  <c r="BY59" i="34"/>
  <c r="CB56" i="34"/>
  <c r="Q184" i="34" s="1"/>
  <c r="U180" i="34"/>
  <c r="BX101" i="34"/>
  <c r="CC77" i="34"/>
  <c r="AL185" i="34" s="1"/>
  <c r="AD182" i="34"/>
  <c r="AE107" i="34"/>
  <c r="AF106" i="34"/>
  <c r="AD110" i="34"/>
  <c r="AC230" i="30"/>
  <c r="AD229" i="30"/>
  <c r="Z206" i="34"/>
  <c r="AE109" i="34" a="1"/>
  <c r="Z205" i="34"/>
  <c r="I24" i="22" a="1"/>
  <c r="AF108" i="34" a="1"/>
  <c r="CC100" i="34" l="1"/>
  <c r="BI185" i="34" s="1"/>
  <c r="CC82" i="34"/>
  <c r="AQ185" i="34" s="1"/>
  <c r="CC69" i="34"/>
  <c r="AD185" i="34" s="1"/>
  <c r="CC93" i="34"/>
  <c r="BB185" i="34" s="1"/>
  <c r="CC52" i="34"/>
  <c r="M185" i="34" s="1"/>
  <c r="BY50" i="34"/>
  <c r="CA56" i="34"/>
  <c r="CB77" i="34"/>
  <c r="AL184" i="34" s="1"/>
  <c r="CA84" i="34"/>
  <c r="AS183" i="34" s="1"/>
  <c r="CC51" i="34"/>
  <c r="L185" i="34" s="1"/>
  <c r="BY65" i="34"/>
  <c r="CA50" i="34"/>
  <c r="K183" i="34" s="1"/>
  <c r="CB51" i="34"/>
  <c r="L184" i="34" s="1"/>
  <c r="CC50" i="34"/>
  <c r="K185" i="34" s="1"/>
  <c r="CB105" i="34"/>
  <c r="BN184" i="34" s="1"/>
  <c r="CA98" i="34"/>
  <c r="BG183" i="34" s="1"/>
  <c r="CB65" i="34"/>
  <c r="Z184" i="34" s="1"/>
  <c r="BY67" i="34"/>
  <c r="CB50" i="34"/>
  <c r="K184" i="34" s="1"/>
  <c r="CB63" i="34"/>
  <c r="X184" i="34" s="1"/>
  <c r="CA75" i="34"/>
  <c r="AJ183" i="34" s="1"/>
  <c r="CB52" i="34"/>
  <c r="M184" i="34" s="1"/>
  <c r="CC66" i="34"/>
  <c r="AA185" i="34" s="1"/>
  <c r="CB79" i="34"/>
  <c r="AN184" i="34" s="1"/>
  <c r="CA71" i="34"/>
  <c r="AF183" i="34" s="1"/>
  <c r="CC85" i="34"/>
  <c r="AT185" i="34" s="1"/>
  <c r="CA92" i="34"/>
  <c r="BA183" i="34" s="1"/>
  <c r="CB83" i="34"/>
  <c r="AR184" i="34" s="1"/>
  <c r="CB87" i="34"/>
  <c r="AV184" i="34" s="1"/>
  <c r="CB72" i="34"/>
  <c r="AG184" i="34" s="1"/>
  <c r="CB100" i="34"/>
  <c r="BI184" i="34" s="1"/>
  <c r="CA53" i="34"/>
  <c r="N183" i="34" s="1"/>
  <c r="CA81" i="34"/>
  <c r="AP183" i="34" s="1"/>
  <c r="CB74" i="34"/>
  <c r="AI184" i="34" s="1"/>
  <c r="CA87" i="34"/>
  <c r="AV183" i="34" s="1"/>
  <c r="CB76" i="34"/>
  <c r="AK184" i="34" s="1"/>
  <c r="CC62" i="34"/>
  <c r="W185" i="34" s="1"/>
  <c r="CA101" i="34"/>
  <c r="BJ183" i="34" s="1"/>
  <c r="CB97" i="34"/>
  <c r="BF184" i="34" s="1"/>
  <c r="CA79" i="34"/>
  <c r="AN183" i="34" s="1"/>
  <c r="CA97" i="34"/>
  <c r="BF183" i="34" s="1"/>
  <c r="CB99" i="34"/>
  <c r="BH184" i="34" s="1"/>
  <c r="CB85" i="34"/>
  <c r="AT184" i="34" s="1"/>
  <c r="CA104" i="34"/>
  <c r="BM183" i="34" s="1"/>
  <c r="CB92" i="34"/>
  <c r="BA184" i="34" s="1"/>
  <c r="CC79" i="34"/>
  <c r="AN185" i="34" s="1"/>
  <c r="CC86" i="34"/>
  <c r="AU185" i="34" s="1"/>
  <c r="CC102" i="34"/>
  <c r="BK185" i="34" s="1"/>
  <c r="CB84" i="34"/>
  <c r="AS184" i="34" s="1"/>
  <c r="CC84" i="34"/>
  <c r="AS185" i="34" s="1"/>
  <c r="CB90" i="34"/>
  <c r="AY184" i="34" s="1"/>
  <c r="CC63" i="34"/>
  <c r="X185" i="34" s="1"/>
  <c r="CC94" i="34"/>
  <c r="BC185" i="34" s="1"/>
  <c r="CC72" i="34"/>
  <c r="AG185" i="34" s="1"/>
  <c r="CB66" i="34"/>
  <c r="AA184" i="34" s="1"/>
  <c r="CB98" i="34"/>
  <c r="BG184" i="34" s="1"/>
  <c r="CB68" i="34"/>
  <c r="AC184" i="34" s="1"/>
  <c r="CC91" i="34"/>
  <c r="AZ185" i="34" s="1"/>
  <c r="CB81" i="34"/>
  <c r="AP184" i="34" s="1"/>
  <c r="CC76" i="34"/>
  <c r="AK185" i="34" s="1"/>
  <c r="CC88" i="34"/>
  <c r="AW185" i="34" s="1"/>
  <c r="CB62" i="34"/>
  <c r="W184" i="34" s="1"/>
  <c r="CC78" i="34"/>
  <c r="AM185" i="34" s="1"/>
  <c r="CA83" i="34"/>
  <c r="AR183" i="34" s="1"/>
  <c r="CC68" i="34"/>
  <c r="AC185" i="34" s="1"/>
  <c r="CB82" i="34"/>
  <c r="AQ184" i="34" s="1"/>
  <c r="CA88" i="34"/>
  <c r="AW183" i="34" s="1"/>
  <c r="CC75" i="34"/>
  <c r="AJ185" i="34" s="1"/>
  <c r="CA99" i="34"/>
  <c r="BH183" i="34" s="1"/>
  <c r="CB95" i="34"/>
  <c r="BD184" i="34" s="1"/>
  <c r="CB64" i="34"/>
  <c r="Y184" i="34" s="1"/>
  <c r="CC67" i="34"/>
  <c r="AB185" i="34" s="1"/>
  <c r="BY64" i="34"/>
  <c r="CA64" i="34"/>
  <c r="Y183" i="34" s="1"/>
  <c r="CA93" i="34"/>
  <c r="BB183" i="34" s="1"/>
  <c r="CC61" i="34"/>
  <c r="V185" i="34" s="1"/>
  <c r="CC57" i="34"/>
  <c r="R185" i="34" s="1"/>
  <c r="CA62" i="34"/>
  <c r="W183" i="34" s="1"/>
  <c r="CC55" i="34"/>
  <c r="P185" i="34" s="1"/>
  <c r="CC73" i="34"/>
  <c r="AH185" i="34" s="1"/>
  <c r="CC104" i="34"/>
  <c r="BM185" i="34" s="1"/>
  <c r="CA55" i="34"/>
  <c r="P183" i="34" s="1"/>
  <c r="CB59" i="34"/>
  <c r="T184" i="34" s="1"/>
  <c r="CA95" i="34"/>
  <c r="BD183" i="34" s="1"/>
  <c r="CB89" i="34"/>
  <c r="AX184" i="34" s="1"/>
  <c r="CB86" i="34"/>
  <c r="AU184" i="34" s="1"/>
  <c r="BY66" i="34"/>
  <c r="CA60" i="34"/>
  <c r="U183" i="34" s="1"/>
  <c r="CB94" i="34"/>
  <c r="BC184" i="34" s="1"/>
  <c r="CC60" i="34"/>
  <c r="U185" i="34" s="1"/>
  <c r="CA91" i="34"/>
  <c r="AZ183" i="34" s="1"/>
  <c r="CA72" i="34"/>
  <c r="CC83" i="34"/>
  <c r="AR185" i="34" s="1"/>
  <c r="CC89" i="34"/>
  <c r="AX185" i="34" s="1"/>
  <c r="CA78" i="34"/>
  <c r="AM183" i="34" s="1"/>
  <c r="CA59" i="34"/>
  <c r="T183" i="34" s="1"/>
  <c r="CB67" i="34"/>
  <c r="AB184" i="34" s="1"/>
  <c r="CA57" i="34"/>
  <c r="R183" i="34" s="1"/>
  <c r="CB102" i="34"/>
  <c r="BK184" i="34" s="1"/>
  <c r="CB93" i="34"/>
  <c r="BB184" i="34" s="1"/>
  <c r="CA90" i="34"/>
  <c r="AY183" i="34" s="1"/>
  <c r="CA58" i="34"/>
  <c r="S183" i="34" s="1"/>
  <c r="CA70" i="34"/>
  <c r="AE183" i="34" s="1"/>
  <c r="CC74" i="34"/>
  <c r="AI185" i="34" s="1"/>
  <c r="CB71" i="34"/>
  <c r="AF184" i="34" s="1"/>
  <c r="BY68" i="34"/>
  <c r="CA100" i="34"/>
  <c r="BI183" i="34" s="1"/>
  <c r="CA69" i="34"/>
  <c r="AD183" i="34" s="1"/>
  <c r="CA89" i="34"/>
  <c r="AX183" i="34" s="1"/>
  <c r="CA94" i="34"/>
  <c r="BC183" i="34" s="1"/>
  <c r="CB91" i="34"/>
  <c r="AZ184" i="34" s="1"/>
  <c r="CC80" i="34"/>
  <c r="AO185" i="34" s="1"/>
  <c r="CC97" i="34"/>
  <c r="BF185" i="34" s="1"/>
  <c r="CB60" i="34"/>
  <c r="U184" i="34" s="1"/>
  <c r="CC64" i="34"/>
  <c r="Y185" i="34" s="1"/>
  <c r="CC96" i="34"/>
  <c r="BE185" i="34" s="1"/>
  <c r="CB70" i="34"/>
  <c r="AE184" i="34" s="1"/>
  <c r="CC99" i="34"/>
  <c r="BH185" i="34" s="1"/>
  <c r="CC53" i="34"/>
  <c r="N185" i="34" s="1"/>
  <c r="CB61" i="34"/>
  <c r="V184" i="34" s="1"/>
  <c r="CA85" i="34"/>
  <c r="AT183" i="34" s="1"/>
  <c r="CB78" i="34"/>
  <c r="AM184" i="34" s="1"/>
  <c r="CB58" i="34"/>
  <c r="S184" i="34" s="1"/>
  <c r="CA61" i="34"/>
  <c r="V183" i="34" s="1"/>
  <c r="CA86" i="34"/>
  <c r="AU183" i="34" s="1"/>
  <c r="CC71" i="34"/>
  <c r="AF185" i="34" s="1"/>
  <c r="CA105" i="34"/>
  <c r="BN183" i="34" s="1"/>
  <c r="CC95" i="34"/>
  <c r="BD185" i="34" s="1"/>
  <c r="CA76" i="34"/>
  <c r="CC87" i="34"/>
  <c r="AV185" i="34" s="1"/>
  <c r="CB101" i="34"/>
  <c r="BJ184" i="34" s="1"/>
  <c r="CA74" i="34"/>
  <c r="AI183" i="34" s="1"/>
  <c r="CB75" i="34"/>
  <c r="AJ184" i="34" s="1"/>
  <c r="CC59" i="34"/>
  <c r="T185" i="34" s="1"/>
  <c r="CA73" i="34"/>
  <c r="AH183" i="34" s="1"/>
  <c r="CB54" i="34"/>
  <c r="O184" i="34" s="1"/>
  <c r="CA67" i="34"/>
  <c r="AB183" i="34" s="1"/>
  <c r="CC81" i="34"/>
  <c r="AP185" i="34" s="1"/>
  <c r="CA54" i="34"/>
  <c r="O183" i="34" s="1"/>
  <c r="CC103" i="34"/>
  <c r="BL185" i="34" s="1"/>
  <c r="CB73" i="34"/>
  <c r="AH184" i="34" s="1"/>
  <c r="CB104" i="34"/>
  <c r="BM184" i="34" s="1"/>
  <c r="CC101" i="34"/>
  <c r="BJ185" i="34" s="1"/>
  <c r="CC65" i="34"/>
  <c r="Z185" i="34" s="1"/>
  <c r="CB53" i="34"/>
  <c r="N184" i="34" s="1"/>
  <c r="CA63" i="34"/>
  <c r="CB96" i="34"/>
  <c r="BE184" i="34" s="1"/>
  <c r="BY60" i="34"/>
  <c r="CC92" i="34"/>
  <c r="BA185" i="34" s="1"/>
  <c r="CA68" i="34"/>
  <c r="AC183" i="34" s="1"/>
  <c r="CB88" i="34"/>
  <c r="AW184" i="34" s="1"/>
  <c r="CA80" i="34"/>
  <c r="AO183" i="34" s="1"/>
  <c r="CC98" i="34"/>
  <c r="BG185" i="34" s="1"/>
  <c r="CB69" i="34"/>
  <c r="AD184" i="34" s="1"/>
  <c r="CA103" i="34"/>
  <c r="BL183" i="34" s="1"/>
  <c r="CB57" i="34"/>
  <c r="R184" i="34" s="1"/>
  <c r="CA66" i="34"/>
  <c r="AA183" i="34" s="1"/>
  <c r="CA102" i="34"/>
  <c r="BK183" i="34" s="1"/>
  <c r="CC105" i="34"/>
  <c r="BN185" i="34" s="1"/>
  <c r="CC90" i="34"/>
  <c r="AY185" i="34" s="1"/>
  <c r="CB55" i="34"/>
  <c r="P184" i="34" s="1"/>
  <c r="CC58" i="34"/>
  <c r="S185" i="34" s="1"/>
  <c r="CA96" i="34"/>
  <c r="BE183" i="34" s="1"/>
  <c r="CA82" i="34"/>
  <c r="AQ183" i="34" s="1"/>
  <c r="CB80" i="34"/>
  <c r="AO184" i="34" s="1"/>
  <c r="CC70" i="34"/>
  <c r="AE185" i="34" s="1"/>
  <c r="CC56" i="34"/>
  <c r="Q185" i="34" s="1"/>
  <c r="CA77" i="34"/>
  <c r="AL183" i="34" s="1"/>
  <c r="CB103" i="34"/>
  <c r="BL184" i="34" s="1"/>
  <c r="CA52" i="34"/>
  <c r="M183" i="34" s="1"/>
  <c r="CA65" i="34"/>
  <c r="Z183" i="34" s="1"/>
  <c r="CD49" i="34"/>
  <c r="CD84" i="34"/>
  <c r="CD50" i="34"/>
  <c r="CD51" i="34"/>
  <c r="BY49" i="34"/>
  <c r="CD100" i="34"/>
  <c r="CD85" i="34"/>
  <c r="CD81" i="34"/>
  <c r="CD60" i="34"/>
  <c r="CD52" i="34"/>
  <c r="CD91" i="34"/>
  <c r="CD93" i="34"/>
  <c r="CD87" i="34"/>
  <c r="CD68" i="34"/>
  <c r="CD78" i="34"/>
  <c r="Q183" i="34"/>
  <c r="CD56" i="34"/>
  <c r="CD96" i="34"/>
  <c r="CD105" i="34"/>
  <c r="CD57" i="34"/>
  <c r="CD64" i="34"/>
  <c r="AG183" i="34"/>
  <c r="CD88" i="34"/>
  <c r="CD55" i="34"/>
  <c r="CD97" i="34"/>
  <c r="CD94" i="34"/>
  <c r="CD63" i="34"/>
  <c r="X183" i="34"/>
  <c r="AK183" i="34"/>
  <c r="CD76" i="34"/>
  <c r="AD180" i="34"/>
  <c r="BY69" i="34"/>
  <c r="I24" i="22"/>
  <c r="AE109" i="34"/>
  <c r="AF108" i="34"/>
  <c r="AC231" i="30"/>
  <c r="AE227" i="30"/>
  <c r="AD228" i="30"/>
  <c r="AA205" i="34"/>
  <c r="AA206" i="34"/>
  <c r="AB206" i="34" s="1"/>
  <c r="AC206" i="34" s="1"/>
  <c r="AG106" i="34" a="1"/>
  <c r="AD206" i="34"/>
  <c r="AF107" i="34" a="1"/>
  <c r="AE110" i="34" a="1"/>
  <c r="CD98" i="34" l="1"/>
  <c r="CD73" i="34"/>
  <c r="CD80" i="34"/>
  <c r="CD82" i="34"/>
  <c r="CD61" i="34"/>
  <c r="CD69" i="34"/>
  <c r="CD54" i="34"/>
  <c r="CD92" i="34"/>
  <c r="CD67" i="34"/>
  <c r="CD90" i="34"/>
  <c r="CD83" i="34"/>
  <c r="CD53" i="34"/>
  <c r="CD66" i="34"/>
  <c r="CD74" i="34"/>
  <c r="CD75" i="34"/>
  <c r="CD58" i="34"/>
  <c r="CD86" i="34"/>
  <c r="CD62" i="34"/>
  <c r="CD101" i="34"/>
  <c r="CD71" i="34"/>
  <c r="CD95" i="34"/>
  <c r="CD70" i="34"/>
  <c r="CD65" i="34"/>
  <c r="CD99" i="34"/>
  <c r="CD79" i="34"/>
  <c r="CD103" i="34"/>
  <c r="CD89" i="34"/>
  <c r="CD77" i="34"/>
  <c r="CD102" i="34"/>
  <c r="CD72" i="34"/>
  <c r="CD104" i="34"/>
  <c r="CD59" i="34"/>
  <c r="AE181" i="34"/>
  <c r="AE182" i="34"/>
  <c r="AG106" i="34"/>
  <c r="AF107" i="34"/>
  <c r="AE110" i="34"/>
  <c r="AD230" i="30"/>
  <c r="AE229" i="30"/>
  <c r="AB205" i="34"/>
  <c r="AC205" i="34" s="1"/>
  <c r="AF109" i="34" a="1"/>
  <c r="AE206" i="34"/>
  <c r="AG108" i="34" a="1"/>
  <c r="AE180" i="34" l="1"/>
  <c r="BY70" i="34"/>
  <c r="AG108" i="34"/>
  <c r="AF109" i="34"/>
  <c r="AD231" i="30"/>
  <c r="AF227" i="30"/>
  <c r="AE228" i="30"/>
  <c r="AD205" i="34"/>
  <c r="AH106" i="34" a="1"/>
  <c r="AG107" i="34" a="1"/>
  <c r="AF206" i="34"/>
  <c r="AF110" i="34" a="1"/>
  <c r="AF181" i="34" l="1"/>
  <c r="AF182" i="34"/>
  <c r="AG107" i="34"/>
  <c r="AH106" i="34"/>
  <c r="AF110" i="34"/>
  <c r="AE230" i="30"/>
  <c r="AF229" i="30"/>
  <c r="AE205" i="34"/>
  <c r="AF205" i="34" s="1"/>
  <c r="AG205" i="34" s="1"/>
  <c r="AH205" i="34" s="1"/>
  <c r="AI205" i="34" s="1"/>
  <c r="AJ205" i="34"/>
  <c r="AG109" i="34" a="1"/>
  <c r="AG206" i="34"/>
  <c r="AH108" i="34" a="1"/>
  <c r="AF180" i="34" l="1"/>
  <c r="BY71" i="34"/>
  <c r="AG109" i="34"/>
  <c r="AH108" i="34"/>
  <c r="AE231" i="30"/>
  <c r="AG227" i="30"/>
  <c r="AF228" i="30"/>
  <c r="AK205" i="34"/>
  <c r="AH107" i="34" a="1"/>
  <c r="AI106" i="34" a="1"/>
  <c r="AH206" i="34"/>
  <c r="AG110" i="34" a="1"/>
  <c r="AG181" i="34" l="1"/>
  <c r="AG182" i="34"/>
  <c r="AI106" i="34"/>
  <c r="AH107" i="34"/>
  <c r="AG110" i="34"/>
  <c r="AF230" i="30"/>
  <c r="AG229" i="30"/>
  <c r="AH109" i="34" a="1"/>
  <c r="AL205" i="34"/>
  <c r="AI206" i="34"/>
  <c r="AI108" i="34" a="1"/>
  <c r="AG180" i="34" l="1"/>
  <c r="BY72" i="34"/>
  <c r="AH109" i="34"/>
  <c r="AI108" i="34"/>
  <c r="AF231" i="30"/>
  <c r="AG228" i="30"/>
  <c r="AH227" i="30"/>
  <c r="AH110" i="34" a="1"/>
  <c r="AM205" i="34"/>
  <c r="AJ206" i="34"/>
  <c r="AJ106" i="34" a="1"/>
  <c r="AI107" i="34" a="1"/>
  <c r="AH181" i="34" l="1"/>
  <c r="AH182" i="34"/>
  <c r="AJ106" i="34"/>
  <c r="AI107" i="34"/>
  <c r="AH110" i="34"/>
  <c r="AG230" i="30"/>
  <c r="AH229" i="30"/>
  <c r="AK206" i="34"/>
  <c r="AJ108" i="34" a="1"/>
  <c r="AI109" i="34" a="1"/>
  <c r="AN205" i="34"/>
  <c r="AH180" i="34" l="1"/>
  <c r="BY73" i="34"/>
  <c r="AI109" i="34"/>
  <c r="AJ108" i="34"/>
  <c r="AG231" i="30"/>
  <c r="AI227" i="30"/>
  <c r="AH228" i="30"/>
  <c r="AL206" i="34"/>
  <c r="AJ107" i="34" a="1"/>
  <c r="AK106" i="34" a="1"/>
  <c r="AI110" i="34" a="1"/>
  <c r="AO205" i="34"/>
  <c r="AI182" i="34" l="1"/>
  <c r="AI181" i="34"/>
  <c r="AJ107" i="34"/>
  <c r="AK106" i="34"/>
  <c r="AI110" i="34"/>
  <c r="AH230" i="30"/>
  <c r="AI229" i="30"/>
  <c r="AM206" i="34"/>
  <c r="AJ109" i="34" a="1"/>
  <c r="AK108" i="34" a="1"/>
  <c r="AP205" i="34"/>
  <c r="AI180" i="34" l="1"/>
  <c r="BY74" i="34"/>
  <c r="AK108" i="34"/>
  <c r="AJ109" i="34"/>
  <c r="AH231" i="30"/>
  <c r="AJ227" i="30"/>
  <c r="AI228" i="30"/>
  <c r="AN206" i="34"/>
  <c r="AK107" i="34" a="1"/>
  <c r="AL106" i="34" a="1"/>
  <c r="AQ205" i="34"/>
  <c r="AJ110" i="34" a="1"/>
  <c r="AJ182" i="34" l="1"/>
  <c r="AJ181" i="34"/>
  <c r="AK107" i="34"/>
  <c r="AL106" i="34"/>
  <c r="AJ110" i="34"/>
  <c r="AI230" i="30"/>
  <c r="AJ229" i="30"/>
  <c r="AO206" i="34"/>
  <c r="AP206" i="34" s="1"/>
  <c r="AQ206" i="34" s="1"/>
  <c r="AR206" i="34" s="1"/>
  <c r="AR205" i="34"/>
  <c r="AL108" i="34" a="1"/>
  <c r="AK109" i="34" a="1"/>
  <c r="AS206" i="34"/>
  <c r="AJ180" i="34" l="1"/>
  <c r="BY75" i="34"/>
  <c r="AK109" i="34"/>
  <c r="AL108" i="34"/>
  <c r="AI231" i="30"/>
  <c r="AK227" i="30"/>
  <c r="AJ228" i="30"/>
  <c r="AL107" i="34" a="1"/>
  <c r="AM106" i="34" a="1"/>
  <c r="AK110" i="34" a="1"/>
  <c r="AS205" i="34"/>
  <c r="AT206" i="34"/>
  <c r="AK181" i="34" l="1"/>
  <c r="AK182" i="34"/>
  <c r="AL107" i="34"/>
  <c r="AM106" i="34"/>
  <c r="AK110" i="34"/>
  <c r="AJ230" i="30"/>
  <c r="AK229" i="30"/>
  <c r="AT205" i="34"/>
  <c r="AM108" i="34" a="1"/>
  <c r="AU206" i="34"/>
  <c r="AL109" i="34" a="1"/>
  <c r="AK180" i="34" l="1"/>
  <c r="BY76" i="34"/>
  <c r="AM108" i="34"/>
  <c r="AL109" i="34"/>
  <c r="AJ231" i="30"/>
  <c r="AL227" i="30"/>
  <c r="AK228" i="30"/>
  <c r="AU205" i="34"/>
  <c r="AM107" i="34" a="1"/>
  <c r="AL110" i="34" a="1"/>
  <c r="AN106" i="34" a="1"/>
  <c r="AV206" i="34"/>
  <c r="AL181" i="34" l="1"/>
  <c r="AL182" i="34"/>
  <c r="AM107" i="34"/>
  <c r="AL110" i="34"/>
  <c r="AN106" i="34"/>
  <c r="AK230" i="30"/>
  <c r="AL229" i="30"/>
  <c r="AV205" i="34"/>
  <c r="AW205" i="34" s="1"/>
  <c r="AX205" i="34" s="1"/>
  <c r="AY205" i="34" s="1"/>
  <c r="AW206" i="34"/>
  <c r="AZ205" i="34"/>
  <c r="AN108" i="34" a="1"/>
  <c r="AM109" i="34" a="1"/>
  <c r="AL180" i="34" l="1"/>
  <c r="BY77" i="34"/>
  <c r="AN108" i="34"/>
  <c r="AM109" i="34"/>
  <c r="AK231" i="30"/>
  <c r="AM227" i="30"/>
  <c r="AL228" i="30"/>
  <c r="AM110" i="34" a="1"/>
  <c r="AN107" i="34" a="1"/>
  <c r="AO106" i="34" a="1"/>
  <c r="BA205" i="34"/>
  <c r="AX206" i="34"/>
  <c r="AM182" i="34" l="1"/>
  <c r="AM181" i="34"/>
  <c r="AM110" i="34"/>
  <c r="AO106" i="34"/>
  <c r="AN107" i="34"/>
  <c r="AL230" i="30"/>
  <c r="AM229" i="30"/>
  <c r="AO108" i="34" a="1"/>
  <c r="BB205" i="34"/>
  <c r="AN109" i="34" a="1"/>
  <c r="AY206" i="34"/>
  <c r="AM180" i="34" l="1"/>
  <c r="BY78" i="34"/>
  <c r="AO108" i="34"/>
  <c r="AN109" i="34"/>
  <c r="AL231" i="30"/>
  <c r="AN227" i="30"/>
  <c r="AM228" i="30"/>
  <c r="AP106" i="34" a="1"/>
  <c r="AO107" i="34" a="1"/>
  <c r="BC205" i="34"/>
  <c r="AN110" i="34" a="1"/>
  <c r="AZ206" i="34"/>
  <c r="AN181" i="34" l="1"/>
  <c r="AN182" i="34"/>
  <c r="AO107" i="34"/>
  <c r="AP106" i="34"/>
  <c r="AN110" i="34"/>
  <c r="AM230" i="30"/>
  <c r="AN229" i="30"/>
  <c r="BA206" i="34"/>
  <c r="BD205" i="34"/>
  <c r="AP108" i="34" a="1"/>
  <c r="AO109" i="34" a="1"/>
  <c r="J24" i="22" a="1"/>
  <c r="AN180" i="34" l="1"/>
  <c r="BY79" i="34"/>
  <c r="J24" i="22"/>
  <c r="AP108" i="34"/>
  <c r="AO109" i="34"/>
  <c r="AM231" i="30"/>
  <c r="AO227" i="30"/>
  <c r="AN228" i="30"/>
  <c r="BB206" i="34"/>
  <c r="BE205" i="34"/>
  <c r="AQ106" i="34" a="1"/>
  <c r="AO110" i="34" a="1"/>
  <c r="AP107" i="34" a="1"/>
  <c r="AO181" i="34" l="1"/>
  <c r="AO182" i="34"/>
  <c r="AP107" i="34"/>
  <c r="AQ106" i="34"/>
  <c r="AO110" i="34"/>
  <c r="AN230" i="30"/>
  <c r="AO229" i="30"/>
  <c r="BC206" i="34"/>
  <c r="BD206" i="34" s="1"/>
  <c r="BE206" i="34" s="1"/>
  <c r="BF206" i="34" s="1"/>
  <c r="AP109" i="34" a="1"/>
  <c r="BG206" i="34"/>
  <c r="AQ108" i="34" a="1"/>
  <c r="BF205" i="34"/>
  <c r="AO180" i="34" l="1"/>
  <c r="BY80" i="34"/>
  <c r="AQ108" i="34"/>
  <c r="AP109" i="34"/>
  <c r="AN231" i="30"/>
  <c r="AP227" i="30"/>
  <c r="AO228" i="30"/>
  <c r="AR106" i="34" a="1"/>
  <c r="AP110" i="34" a="1"/>
  <c r="AQ107" i="34" a="1"/>
  <c r="BH206" i="34"/>
  <c r="BG205" i="34"/>
  <c r="AP182" i="34" l="1"/>
  <c r="AP181" i="34"/>
  <c r="AQ107" i="34"/>
  <c r="AR106" i="34"/>
  <c r="AP110" i="34"/>
  <c r="AO230" i="30"/>
  <c r="AP229" i="30"/>
  <c r="BI206" i="34"/>
  <c r="AR108" i="34" a="1"/>
  <c r="AQ109" i="34" a="1"/>
  <c r="BH205" i="34"/>
  <c r="BI205" i="34"/>
  <c r="AP180" i="34" l="1"/>
  <c r="BY81" i="34"/>
  <c r="AQ109" i="34"/>
  <c r="AR108" i="34"/>
  <c r="AO231" i="30"/>
  <c r="AQ227" i="30"/>
  <c r="AP228" i="30"/>
  <c r="BJ206" i="34"/>
  <c r="AR107" i="34" a="1"/>
  <c r="BJ205" i="34"/>
  <c r="AS106" i="34" a="1"/>
  <c r="AQ110" i="34" a="1"/>
  <c r="AQ182" i="34" l="1"/>
  <c r="AQ181" i="34"/>
  <c r="AR107" i="34"/>
  <c r="AQ110" i="34"/>
  <c r="AS106" i="34"/>
  <c r="AP230" i="30"/>
  <c r="AQ229" i="30"/>
  <c r="BK206" i="34"/>
  <c r="BL206" i="34" s="1"/>
  <c r="BM206" i="34"/>
  <c r="AS108" i="34" a="1"/>
  <c r="BK205" i="34"/>
  <c r="AR109" i="34" a="1"/>
  <c r="AQ180" i="34" l="1"/>
  <c r="BY82" i="34"/>
  <c r="AR109" i="34"/>
  <c r="AS108" i="34"/>
  <c r="AP231" i="30"/>
  <c r="AR227" i="30"/>
  <c r="AQ228" i="30"/>
  <c r="AT106" i="34" a="1"/>
  <c r="BN206" i="34"/>
  <c r="AS107" i="34" a="1"/>
  <c r="AR110" i="34" a="1"/>
  <c r="BL205" i="34"/>
  <c r="AR181" i="34" l="1"/>
  <c r="AR182" i="34"/>
  <c r="AS107" i="34"/>
  <c r="AT106" i="34"/>
  <c r="AR110" i="34"/>
  <c r="AQ230" i="30"/>
  <c r="AR229" i="30"/>
  <c r="AS109" i="34" a="1"/>
  <c r="AT108" i="34" a="1"/>
  <c r="BM205" i="34"/>
  <c r="AR180" i="34" l="1"/>
  <c r="BY83" i="34"/>
  <c r="AT108" i="34"/>
  <c r="AS109" i="34"/>
  <c r="AQ231" i="30"/>
  <c r="AS227" i="30"/>
  <c r="AR228" i="30"/>
  <c r="BN205" i="34"/>
  <c r="AT107" i="34" a="1"/>
  <c r="AU106" i="34" a="1"/>
  <c r="AS110" i="34" a="1"/>
  <c r="AS181" i="34" l="1"/>
  <c r="AS182" i="34"/>
  <c r="AT107" i="34"/>
  <c r="AU106" i="34"/>
  <c r="AS110" i="34"/>
  <c r="AR230" i="30"/>
  <c r="AS229" i="30"/>
  <c r="AU108" i="34" a="1"/>
  <c r="AT109" i="34" a="1"/>
  <c r="AS180" i="34" l="1"/>
  <c r="BY84" i="34"/>
  <c r="AT109" i="34"/>
  <c r="AU108" i="34"/>
  <c r="AR231" i="30"/>
  <c r="AT227" i="30"/>
  <c r="AS228" i="30"/>
  <c r="AT110" i="34" a="1"/>
  <c r="AU107" i="34" a="1"/>
  <c r="AV106" i="34" a="1"/>
  <c r="AT181" i="34" l="1"/>
  <c r="AT182" i="34"/>
  <c r="AV106" i="34"/>
  <c r="AT110" i="34"/>
  <c r="AU107" i="34"/>
  <c r="AS230" i="30"/>
  <c r="AT229" i="30"/>
  <c r="AU109" i="34" a="1"/>
  <c r="AV108" i="34" a="1"/>
  <c r="AT180" i="34" l="1"/>
  <c r="BY85" i="34"/>
  <c r="AU109" i="34"/>
  <c r="AV108" i="34"/>
  <c r="AS231" i="30"/>
  <c r="AU227" i="30"/>
  <c r="AT228" i="30"/>
  <c r="AU110" i="34" a="1"/>
  <c r="AV107" i="34" a="1"/>
  <c r="AW106" i="34" a="1"/>
  <c r="AU181" i="34" l="1"/>
  <c r="AU182" i="34"/>
  <c r="AU110" i="34"/>
  <c r="AV107" i="34"/>
  <c r="AW106" i="34"/>
  <c r="AT230" i="30"/>
  <c r="AU229" i="30"/>
  <c r="AW108" i="34" a="1"/>
  <c r="AV109" i="34" a="1"/>
  <c r="AU180" i="34" l="1"/>
  <c r="BY86" i="34"/>
  <c r="AW108" i="34"/>
  <c r="AV109" i="34"/>
  <c r="AT231" i="30"/>
  <c r="AU228" i="30"/>
  <c r="AV227" i="30"/>
  <c r="AV110" i="34" a="1"/>
  <c r="AW107" i="34" a="1"/>
  <c r="AX106" i="34" a="1"/>
  <c r="AV181" i="34" l="1"/>
  <c r="AV182" i="34"/>
  <c r="AX106" i="34"/>
  <c r="AV110" i="34"/>
  <c r="AW107" i="34"/>
  <c r="AU230" i="30"/>
  <c r="AV229" i="30"/>
  <c r="AW109" i="34" a="1"/>
  <c r="AX108" i="34" a="1"/>
  <c r="AV180" i="34" l="1"/>
  <c r="BY87" i="34"/>
  <c r="AW109" i="34"/>
  <c r="AX108" i="34"/>
  <c r="AU231" i="30"/>
  <c r="AW227" i="30"/>
  <c r="AV228" i="30"/>
  <c r="AX107" i="34" a="1"/>
  <c r="AW110" i="34" a="1"/>
  <c r="AY106" i="34" a="1"/>
  <c r="AW182" i="34" l="1"/>
  <c r="AW181" i="34"/>
  <c r="AX107" i="34"/>
  <c r="AY106" i="34"/>
  <c r="AW110" i="34"/>
  <c r="AV230" i="30"/>
  <c r="AW229" i="30"/>
  <c r="AY108" i="34" a="1"/>
  <c r="AX109" i="34" a="1"/>
  <c r="AW180" i="34" l="1"/>
  <c r="BY88" i="34"/>
  <c r="AX109" i="34"/>
  <c r="AY108" i="34"/>
  <c r="AV231" i="30"/>
  <c r="AX227" i="30"/>
  <c r="AW228" i="30"/>
  <c r="AY107" i="34" a="1"/>
  <c r="AZ106" i="34" a="1"/>
  <c r="AX110" i="34" a="1"/>
  <c r="AX182" i="34" l="1"/>
  <c r="AX181" i="34"/>
  <c r="AZ106" i="34"/>
  <c r="AY107" i="34"/>
  <c r="AX110" i="34"/>
  <c r="AW230" i="30"/>
  <c r="AX229" i="30"/>
  <c r="AZ108" i="34" a="1"/>
  <c r="AY109" i="34" a="1"/>
  <c r="AX180" i="34" l="1"/>
  <c r="BY89" i="34"/>
  <c r="AZ108" i="34"/>
  <c r="AY109" i="34"/>
  <c r="AW231" i="30"/>
  <c r="AX228" i="30"/>
  <c r="AY227" i="30"/>
  <c r="BA106" i="34" a="1"/>
  <c r="AY110" i="34" a="1"/>
  <c r="AZ107" i="34" a="1"/>
  <c r="AY182" i="34" l="1"/>
  <c r="AY181" i="34"/>
  <c r="AY110" i="34"/>
  <c r="AZ107" i="34"/>
  <c r="BA106" i="34"/>
  <c r="AX230" i="30"/>
  <c r="AY229" i="30"/>
  <c r="AZ109" i="34" a="1"/>
  <c r="BA108" i="34" a="1"/>
  <c r="AY180" i="34" l="1"/>
  <c r="BY90" i="34"/>
  <c r="AZ109" i="34"/>
  <c r="BA108" i="34"/>
  <c r="AX231" i="30"/>
  <c r="AZ227" i="30"/>
  <c r="AY228" i="30"/>
  <c r="AZ110" i="34" a="1"/>
  <c r="BB106" i="34" a="1"/>
  <c r="BA107" i="34" a="1"/>
  <c r="AZ181" i="34" l="1"/>
  <c r="AZ182" i="34"/>
  <c r="BB106" i="34"/>
  <c r="BA107" i="34"/>
  <c r="AZ110" i="34"/>
  <c r="AY230" i="30"/>
  <c r="AZ229" i="30"/>
  <c r="BA109" i="34" a="1"/>
  <c r="BB108" i="34" a="1"/>
  <c r="AZ180" i="34" l="1"/>
  <c r="BY91" i="34"/>
  <c r="BB108" i="34"/>
  <c r="BA109" i="34"/>
  <c r="AY231" i="30"/>
  <c r="BA227" i="30"/>
  <c r="AZ228" i="30"/>
  <c r="BB107" i="34" a="1"/>
  <c r="BC106" i="34" a="1"/>
  <c r="BA110" i="34" a="1"/>
  <c r="BA182" i="34" l="1"/>
  <c r="BA181" i="34"/>
  <c r="BB107" i="34"/>
  <c r="BC106" i="34"/>
  <c r="BA110" i="34"/>
  <c r="AZ230" i="30"/>
  <c r="BA229" i="30"/>
  <c r="BB109" i="34" a="1"/>
  <c r="BC108" i="34" a="1"/>
  <c r="BA180" i="34" l="1"/>
  <c r="BY92" i="34"/>
  <c r="BB109" i="34"/>
  <c r="BC108" i="34"/>
  <c r="AZ231" i="30"/>
  <c r="BB227" i="30"/>
  <c r="BA228" i="30"/>
  <c r="BD106" i="34" a="1"/>
  <c r="BB110" i="34" a="1"/>
  <c r="BC107" i="34" a="1"/>
  <c r="BB182" i="34" l="1"/>
  <c r="BB181" i="34"/>
  <c r="BB110" i="34"/>
  <c r="BC107" i="34"/>
  <c r="BD106" i="34"/>
  <c r="BA230" i="30"/>
  <c r="BB229" i="30"/>
  <c r="BC109" i="34" a="1"/>
  <c r="BD108" i="34" a="1"/>
  <c r="BB180" i="34" l="1"/>
  <c r="BY93" i="34"/>
  <c r="BD108" i="34"/>
  <c r="BC109" i="34"/>
  <c r="BA231" i="30"/>
  <c r="BC227" i="30"/>
  <c r="BB228" i="30"/>
  <c r="BE106" i="34" a="1"/>
  <c r="BC110" i="34" a="1"/>
  <c r="BD107" i="34" a="1"/>
  <c r="BC182" i="34" l="1"/>
  <c r="BC181" i="34"/>
  <c r="BD107" i="34"/>
  <c r="BC110" i="34"/>
  <c r="BE106" i="34"/>
  <c r="BB230" i="30"/>
  <c r="BC229" i="30"/>
  <c r="BD109" i="34" a="1"/>
  <c r="BE108" i="34" a="1"/>
  <c r="K24" i="22" a="1"/>
  <c r="BC180" i="34" l="1"/>
  <c r="BY94" i="34"/>
  <c r="K24" i="22"/>
  <c r="BD109" i="34"/>
  <c r="BE108" i="34"/>
  <c r="BB231" i="30"/>
  <c r="BD227" i="30"/>
  <c r="BC228" i="30"/>
  <c r="BE107" i="34" a="1"/>
  <c r="BF106" i="34" a="1"/>
  <c r="BD110" i="34" a="1"/>
  <c r="BD182" i="34" l="1"/>
  <c r="BD181" i="34"/>
  <c r="BF106" i="34"/>
  <c r="BE107" i="34"/>
  <c r="BD110" i="34"/>
  <c r="BC230" i="30"/>
  <c r="BD229" i="30"/>
  <c r="BF108" i="34" a="1"/>
  <c r="BE109" i="34" a="1"/>
  <c r="BD180" i="34" l="1"/>
  <c r="BY95" i="34"/>
  <c r="BF108" i="34"/>
  <c r="BE109" i="34"/>
  <c r="BC231" i="30"/>
  <c r="BE227" i="30"/>
  <c r="BD228" i="30"/>
  <c r="BG106" i="34" a="1"/>
  <c r="BF107" i="34" a="1"/>
  <c r="BE110" i="34" a="1"/>
  <c r="BE182" i="34" l="1"/>
  <c r="BE110" i="34"/>
  <c r="BF107" i="34"/>
  <c r="BG106" i="34"/>
  <c r="BD230" i="30"/>
  <c r="BE229" i="30"/>
  <c r="BF109" i="34" a="1"/>
  <c r="BG108" i="34" a="1"/>
  <c r="BE181" i="34" l="1"/>
  <c r="BE180" i="34"/>
  <c r="BY96" i="34"/>
  <c r="BG108" i="34"/>
  <c r="BF109" i="34"/>
  <c r="BD231" i="30"/>
  <c r="BE228" i="30"/>
  <c r="BF227" i="30"/>
  <c r="BH106" i="34" a="1"/>
  <c r="BF110" i="34" a="1"/>
  <c r="BG107" i="34" a="1"/>
  <c r="BF182" i="34" l="1"/>
  <c r="BH106" i="34"/>
  <c r="BG107" i="34"/>
  <c r="BF110" i="34"/>
  <c r="BE230" i="30"/>
  <c r="BF229" i="30"/>
  <c r="BH108" i="34" a="1"/>
  <c r="BG109" i="34" a="1"/>
  <c r="BF181" i="34" l="1"/>
  <c r="BF180" i="34"/>
  <c r="BY97" i="34"/>
  <c r="BH108" i="34"/>
  <c r="BG109" i="34"/>
  <c r="BE231" i="30"/>
  <c r="BF228" i="30"/>
  <c r="BG227" i="30"/>
  <c r="BH107" i="34" a="1"/>
  <c r="BG110" i="34" a="1"/>
  <c r="BI106" i="34" a="1"/>
  <c r="BG182" i="34" l="1"/>
  <c r="BI106" i="34"/>
  <c r="BH107" i="34"/>
  <c r="BG110" i="34"/>
  <c r="BF230" i="30"/>
  <c r="BG229" i="30"/>
  <c r="BI108" i="34" a="1"/>
  <c r="BH109" i="34" a="1"/>
  <c r="BY51" i="34" l="1"/>
  <c r="L180" i="34"/>
  <c r="L181" i="34"/>
  <c r="L182" i="34"/>
  <c r="BG181" i="34"/>
  <c r="BG180" i="34"/>
  <c r="BY98" i="34"/>
  <c r="BH109" i="34"/>
  <c r="BI108" i="34"/>
  <c r="BF231" i="30"/>
  <c r="BG228" i="30"/>
  <c r="BH227" i="30"/>
  <c r="BI107" i="34" a="1"/>
  <c r="BH110" i="34" a="1"/>
  <c r="BJ106" i="34" a="1"/>
  <c r="BH182" i="34" l="1"/>
  <c r="BI107" i="34"/>
  <c r="BH110" i="34"/>
  <c r="BJ106" i="34"/>
  <c r="BG230" i="30"/>
  <c r="BH229" i="30"/>
  <c r="BI109" i="34" a="1"/>
  <c r="BJ108" i="34" a="1"/>
  <c r="M181" i="34" l="1"/>
  <c r="M180" i="34"/>
  <c r="BY52" i="34"/>
  <c r="M182" i="34"/>
  <c r="BH181" i="34"/>
  <c r="BH180" i="34"/>
  <c r="BY99" i="34"/>
  <c r="BJ108" i="34"/>
  <c r="BI109" i="34"/>
  <c r="BG231" i="30"/>
  <c r="BH228" i="30"/>
  <c r="BI227" i="30"/>
  <c r="BK106" i="34" a="1"/>
  <c r="BJ107" i="34" a="1"/>
  <c r="BI110" i="34" a="1"/>
  <c r="BI182" i="34" l="1"/>
  <c r="BI181" i="34"/>
  <c r="BJ107" i="34"/>
  <c r="BK106" i="34"/>
  <c r="BI110" i="34"/>
  <c r="BH230" i="30"/>
  <c r="BI229" i="30"/>
  <c r="BK108" i="34" a="1"/>
  <c r="BJ109" i="34" a="1"/>
  <c r="N181" i="34" l="1"/>
  <c r="N182" i="34"/>
  <c r="BY53" i="34"/>
  <c r="N180" i="34"/>
  <c r="BI180" i="34"/>
  <c r="BY100" i="34"/>
  <c r="BK108" i="34"/>
  <c r="BJ109" i="34"/>
  <c r="BH231" i="30"/>
  <c r="BJ227" i="30"/>
  <c r="BI228" i="30"/>
  <c r="BK107" i="34" a="1"/>
  <c r="BL106" i="34" a="1"/>
  <c r="BJ110" i="34" a="1"/>
  <c r="BJ181" i="34" l="1"/>
  <c r="BJ182" i="34"/>
  <c r="BL106" i="34"/>
  <c r="BK107" i="34"/>
  <c r="BJ110" i="34"/>
  <c r="BI230" i="30"/>
  <c r="BJ229" i="30"/>
  <c r="BL108" i="34" a="1"/>
  <c r="BK109" i="34" a="1"/>
  <c r="BY54" i="34" l="1"/>
  <c r="O180" i="34"/>
  <c r="O181" i="34"/>
  <c r="O182" i="34"/>
  <c r="BJ180" i="34"/>
  <c r="BY101" i="34"/>
  <c r="BL108" i="34"/>
  <c r="BK109" i="34"/>
  <c r="BI231" i="30"/>
  <c r="BK227" i="30"/>
  <c r="BJ228" i="30"/>
  <c r="BK110" i="34" a="1"/>
  <c r="BL107" i="34" a="1"/>
  <c r="BM106" i="34" a="1"/>
  <c r="BK181" i="34" l="1"/>
  <c r="BK182" i="34"/>
  <c r="BL107" i="34"/>
  <c r="BK110" i="34"/>
  <c r="BM106" i="34"/>
  <c r="BJ230" i="30"/>
  <c r="BK229" i="30"/>
  <c r="BM108" i="34" a="1"/>
  <c r="BL109" i="34" a="1"/>
  <c r="P182" i="34" l="1"/>
  <c r="P181" i="34"/>
  <c r="P180" i="34"/>
  <c r="BY55" i="34"/>
  <c r="BK180" i="34"/>
  <c r="BY102" i="34"/>
  <c r="BM108" i="34"/>
  <c r="BL109" i="34"/>
  <c r="BJ231" i="30"/>
  <c r="BL227" i="30"/>
  <c r="BK228" i="30"/>
  <c r="BN106" i="34" a="1"/>
  <c r="BL110" i="34" a="1"/>
  <c r="BM107" i="34" a="1"/>
  <c r="BL181" i="34" l="1"/>
  <c r="BL182" i="34"/>
  <c r="Q182" i="34"/>
  <c r="BN106" i="34"/>
  <c r="BM107" i="34"/>
  <c r="BL110" i="34"/>
  <c r="BK230" i="30"/>
  <c r="BL229" i="30"/>
  <c r="BM109" i="34" a="1"/>
  <c r="BN108" i="34" a="1"/>
  <c r="Q181" i="34" l="1"/>
  <c r="Q180" i="34"/>
  <c r="BY56" i="34"/>
  <c r="BL180" i="34"/>
  <c r="BY103" i="34"/>
  <c r="BN108" i="34"/>
  <c r="BM109" i="34"/>
  <c r="BL228" i="30"/>
  <c r="BK231" i="30"/>
  <c r="BN107" i="34" a="1"/>
  <c r="BM110" i="34" a="1"/>
  <c r="BM182" i="34" l="1"/>
  <c r="BM181" i="34"/>
  <c r="R182" i="34"/>
  <c r="BM110" i="34"/>
  <c r="BN107" i="34"/>
  <c r="BL230" i="30"/>
  <c r="BN109" i="34" a="1"/>
  <c r="R180" i="34" l="1"/>
  <c r="BY57" i="34"/>
  <c r="R181" i="34"/>
  <c r="BM180" i="34"/>
  <c r="BY104" i="34"/>
  <c r="BN109" i="34"/>
  <c r="BL231" i="30"/>
  <c r="BN110" i="34" a="1"/>
  <c r="BN182" i="34" l="1"/>
  <c r="BN181" i="34"/>
  <c r="BN110" i="34"/>
  <c r="S182" i="34" l="1"/>
  <c r="S181" i="34"/>
  <c r="S180" i="34"/>
  <c r="BY58" i="34"/>
  <c r="BN180" i="34"/>
  <c r="BY105" i="34"/>
  <c r="L24" i="22" a="1"/>
  <c r="L24" i="22" l="1"/>
  <c r="R257" i="30" l="1"/>
  <c r="AY257" i="30"/>
  <c r="BK257" i="30"/>
  <c r="AK257" i="30"/>
  <c r="X257" i="30"/>
  <c r="AH257" i="30"/>
  <c r="BL257" i="30"/>
  <c r="AC257" i="30"/>
  <c r="BJ257" i="30"/>
  <c r="BE257" i="30"/>
  <c r="AL257" i="30"/>
  <c r="AI257" i="30"/>
  <c r="AR257" i="30"/>
  <c r="AN257" i="30"/>
  <c r="AM257" i="30"/>
  <c r="AU257" i="30"/>
  <c r="AV257" i="30"/>
  <c r="W257" i="30"/>
  <c r="AT257" i="30"/>
  <c r="Z257" i="30"/>
  <c r="AW257" i="30"/>
  <c r="AA257" i="30"/>
  <c r="V257" i="30"/>
  <c r="AG257" i="30"/>
  <c r="BD257" i="30"/>
  <c r="Y257" i="30"/>
  <c r="BI257" i="30"/>
  <c r="U257" i="30"/>
  <c r="AF257" i="30"/>
  <c r="AS257" i="30"/>
  <c r="AX257" i="30"/>
  <c r="AB257" i="30"/>
  <c r="AD257" i="30"/>
  <c r="BB257" i="30"/>
  <c r="AP257" i="30"/>
  <c r="AZ257" i="30"/>
  <c r="S257" i="30"/>
  <c r="AE257" i="30"/>
  <c r="AQ257" i="30"/>
  <c r="BC257" i="30"/>
  <c r="BH257" i="30"/>
  <c r="T257" i="30"/>
  <c r="AO257" i="30"/>
  <c r="BG257" i="30"/>
  <c r="BF257" i="30"/>
  <c r="BA257" i="30"/>
  <c r="U136" i="34" a="1"/>
  <c r="AD136" i="34" a="1"/>
  <c r="AF136" i="34" a="1"/>
  <c r="AS136" i="34" a="1"/>
  <c r="BB136" i="34" a="1"/>
  <c r="AQ136" i="34" a="1"/>
  <c r="BM136" i="34" a="1"/>
  <c r="AN136" i="34" a="1"/>
  <c r="BK136" i="34" a="1"/>
  <c r="AW136" i="34" a="1"/>
  <c r="Y136" i="34" a="1"/>
  <c r="AG136" i="34" a="1"/>
  <c r="AB136" i="34" a="1"/>
  <c r="AH136" i="34" a="1"/>
  <c r="AR136" i="34" a="1"/>
  <c r="BL136" i="34" a="1"/>
  <c r="W136" i="34" a="1"/>
  <c r="AE136" i="34" a="1"/>
  <c r="T136" i="34" a="1"/>
  <c r="BI136" i="34" a="1"/>
  <c r="AF218" i="34"/>
  <c r="AY136" i="34" a="1"/>
  <c r="AO136" i="34" a="1"/>
  <c r="X136" i="34" a="1"/>
  <c r="AA136" i="34" a="1"/>
  <c r="V136" i="34" a="1"/>
  <c r="AX136" i="34" a="1"/>
  <c r="BC136" i="34" a="1"/>
  <c r="AZ136" i="34" a="1"/>
  <c r="AP136" i="34" a="1"/>
  <c r="AI136" i="34" a="1"/>
  <c r="Z136" i="34" a="1"/>
  <c r="AT136" i="34" a="1"/>
  <c r="AJ136" i="34" a="1"/>
  <c r="BN136" i="34" a="1"/>
  <c r="BJ136" i="34" a="1"/>
  <c r="BD136" i="34" a="1"/>
  <c r="BA136" i="34" a="1"/>
  <c r="AC136" i="34" a="1"/>
  <c r="BH136" i="34" a="1"/>
  <c r="BG136" i="34" a="1"/>
  <c r="AU136" i="34" a="1"/>
  <c r="BF136" i="34" a="1"/>
  <c r="BE136" i="34" a="1"/>
  <c r="AM136" i="34" a="1"/>
  <c r="AK136" i="34" a="1"/>
  <c r="AV136" i="34" a="1"/>
  <c r="BC136" i="34" l="1"/>
  <c r="AG136" i="34"/>
  <c r="AU136" i="34"/>
  <c r="X136" i="34"/>
  <c r="AO136" i="34"/>
  <c r="BN136" i="34"/>
  <c r="BH136" i="34"/>
  <c r="U136" i="34"/>
  <c r="AH136" i="34"/>
  <c r="AC136" i="34"/>
  <c r="AP136" i="34"/>
  <c r="AJ136" i="34"/>
  <c r="BI136" i="34"/>
  <c r="BB136" i="34"/>
  <c r="W136" i="34"/>
  <c r="AY136" i="34"/>
  <c r="AT136" i="34"/>
  <c r="Z136" i="34"/>
  <c r="AQ136" i="34"/>
  <c r="AR136" i="34"/>
  <c r="BK136" i="34"/>
  <c r="AB136" i="34"/>
  <c r="AK136" i="34"/>
  <c r="AM136" i="34"/>
  <c r="V136" i="34"/>
  <c r="BD136" i="34"/>
  <c r="AA136" i="34"/>
  <c r="AV136" i="34"/>
  <c r="AN136" i="34"/>
  <c r="BM136" i="34"/>
  <c r="BJ136" i="34"/>
  <c r="AF136" i="34"/>
  <c r="Y136" i="34"/>
  <c r="BG136" i="34"/>
  <c r="BA136" i="34"/>
  <c r="BE136" i="34"/>
  <c r="AD136" i="34"/>
  <c r="BF136" i="34"/>
  <c r="AX136" i="34"/>
  <c r="BL136" i="34"/>
  <c r="T136" i="34"/>
  <c r="AS136" i="34"/>
  <c r="AZ136" i="34"/>
  <c r="AI136" i="34"/>
  <c r="AW136" i="34"/>
  <c r="AE136" i="34"/>
  <c r="H61" i="31"/>
  <c r="BA266" i="30"/>
  <c r="AE266" i="30"/>
  <c r="AS266" i="30"/>
  <c r="V266" i="30"/>
  <c r="AM266" i="30"/>
  <c r="BL266" i="30"/>
  <c r="BF266" i="30"/>
  <c r="S266" i="30"/>
  <c r="AF266" i="30"/>
  <c r="AA266" i="30"/>
  <c r="AN266" i="30"/>
  <c r="AH266" i="30"/>
  <c r="BG266" i="30"/>
  <c r="AZ266" i="30"/>
  <c r="U266" i="30"/>
  <c r="AW266" i="30"/>
  <c r="AR266" i="30"/>
  <c r="X266" i="30"/>
  <c r="AO266" i="30"/>
  <c r="AP266" i="30"/>
  <c r="BI266" i="30"/>
  <c r="Z266" i="30"/>
  <c r="AI266" i="30"/>
  <c r="AK266" i="30"/>
  <c r="T266" i="30"/>
  <c r="BB266" i="30"/>
  <c r="Y266" i="30"/>
  <c r="AT266" i="30"/>
  <c r="AL266" i="30"/>
  <c r="BK266" i="30"/>
  <c r="BH266" i="30"/>
  <c r="AD266" i="30"/>
  <c r="AJ257" i="30"/>
  <c r="BN75" i="30" a="1"/>
  <c r="BN75" i="30" s="1"/>
  <c r="W266" i="30"/>
  <c r="BE266" i="30"/>
  <c r="AY266" i="30"/>
  <c r="BC266" i="30"/>
  <c r="AB266" i="30"/>
  <c r="BD266" i="30"/>
  <c r="AV266" i="30"/>
  <c r="BJ266" i="30"/>
  <c r="R266" i="30"/>
  <c r="AQ266" i="30"/>
  <c r="AX266" i="30"/>
  <c r="AG266" i="30"/>
  <c r="AU266" i="30"/>
  <c r="AC266" i="30"/>
  <c r="Q257" i="30"/>
  <c r="BO75" i="30" a="1"/>
  <c r="BO75" i="30" s="1"/>
  <c r="BM145" i="34" a="1"/>
  <c r="AK145" i="34" a="1"/>
  <c r="S136" i="34" a="1"/>
  <c r="Z145" i="34" a="1"/>
  <c r="AG145" i="34" a="1"/>
  <c r="W145" i="34" a="1"/>
  <c r="D9" i="34"/>
  <c r="BG145" i="34" a="1"/>
  <c r="X145" i="34" a="1"/>
  <c r="AA145" i="34" a="1"/>
  <c r="AC145" i="34" a="1"/>
  <c r="AE145" i="34" a="1"/>
  <c r="D10" i="34"/>
  <c r="BK145" i="34" a="1"/>
  <c r="AH145" i="34" a="1"/>
  <c r="BN145" i="34" a="1"/>
  <c r="AB145" i="34" a="1"/>
  <c r="V145" i="34" a="1"/>
  <c r="Y145" i="34" a="1"/>
  <c r="AX145" i="34" a="1"/>
  <c r="BD145" i="34" a="1"/>
  <c r="AV145" i="34" a="1"/>
  <c r="BL145" i="34" a="1"/>
  <c r="BC145" i="34" a="1"/>
  <c r="AF145" i="34" a="1"/>
  <c r="AW145" i="34" a="1"/>
  <c r="AO145" i="34" a="1"/>
  <c r="BH145" i="34" a="1"/>
  <c r="AP145" i="34" a="1"/>
  <c r="AM145" i="34" a="1"/>
  <c r="AJ145" i="34" a="1"/>
  <c r="AS145" i="34" a="1"/>
  <c r="BF145" i="34" a="1"/>
  <c r="U145" i="34" a="1"/>
  <c r="BI145" i="34" a="1"/>
  <c r="BE145" i="34" a="1"/>
  <c r="AT145" i="34" a="1"/>
  <c r="AN145" i="34" a="1"/>
  <c r="AR145" i="34" a="1"/>
  <c r="AL136" i="34" a="1"/>
  <c r="BB145" i="34" a="1"/>
  <c r="AU145" i="34" a="1"/>
  <c r="AQ145" i="34" a="1"/>
  <c r="BA145" i="34" a="1"/>
  <c r="AD145" i="34" a="1"/>
  <c r="BJ145" i="34" a="1"/>
  <c r="AZ145" i="34" a="1"/>
  <c r="T145" i="34" a="1"/>
  <c r="AI145" i="34" a="1"/>
  <c r="AY145" i="34" a="1"/>
  <c r="T145" i="34" l="1"/>
  <c r="AQ145" i="34"/>
  <c r="BD145" i="34"/>
  <c r="AC145" i="34"/>
  <c r="V145" i="34"/>
  <c r="AF145" i="34"/>
  <c r="AY145" i="34"/>
  <c r="U145" i="34"/>
  <c r="AG145" i="34"/>
  <c r="BF145" i="34"/>
  <c r="AM145" i="34"/>
  <c r="AW145" i="34"/>
  <c r="AD145" i="34"/>
  <c r="BJ145" i="34"/>
  <c r="AK145" i="34"/>
  <c r="W145" i="34"/>
  <c r="BH145" i="34"/>
  <c r="Z145" i="34"/>
  <c r="AX145" i="34"/>
  <c r="AI145" i="34"/>
  <c r="BE145" i="34"/>
  <c r="BM145" i="34"/>
  <c r="AB145" i="34"/>
  <c r="BB145" i="34"/>
  <c r="BN145" i="34"/>
  <c r="D13" i="34"/>
  <c r="S136" i="34"/>
  <c r="AH145" i="34"/>
  <c r="AE145" i="34"/>
  <c r="AZ145" i="34"/>
  <c r="BA145" i="34"/>
  <c r="AN145" i="34"/>
  <c r="BK145" i="34"/>
  <c r="BI145" i="34"/>
  <c r="AO145" i="34"/>
  <c r="Y145" i="34"/>
  <c r="AA145" i="34"/>
  <c r="AP145" i="34"/>
  <c r="AU145" i="34"/>
  <c r="BL145" i="34"/>
  <c r="AL136" i="34"/>
  <c r="AT145" i="34"/>
  <c r="BC145" i="34"/>
  <c r="AS145" i="34"/>
  <c r="BG145" i="34"/>
  <c r="AV145" i="34"/>
  <c r="AR145" i="34"/>
  <c r="AJ145" i="34"/>
  <c r="X145" i="34"/>
  <c r="R267" i="30"/>
  <c r="AO267" i="30"/>
  <c r="AC197" i="34"/>
  <c r="AC198" i="34"/>
  <c r="AC196" i="34"/>
  <c r="BB267" i="30"/>
  <c r="AA267" i="30"/>
  <c r="T267" i="30"/>
  <c r="BL196" i="34"/>
  <c r="BL198" i="34"/>
  <c r="BL197" i="34"/>
  <c r="AD267" i="30"/>
  <c r="AW267" i="30"/>
  <c r="S267" i="30"/>
  <c r="AX198" i="34"/>
  <c r="AX196" i="34"/>
  <c r="AX197" i="34"/>
  <c r="BJ196" i="34"/>
  <c r="BJ197" i="34"/>
  <c r="BJ198" i="34"/>
  <c r="AK198" i="34"/>
  <c r="AK197" i="34"/>
  <c r="AK196" i="34"/>
  <c r="W196" i="34"/>
  <c r="W198" i="34"/>
  <c r="W197" i="34"/>
  <c r="BH198" i="34"/>
  <c r="BH197" i="34"/>
  <c r="BH196" i="34"/>
  <c r="N269" i="30"/>
  <c r="K269" i="30"/>
  <c r="AE268" i="30"/>
  <c r="AA269" i="30"/>
  <c r="T268" i="30"/>
  <c r="AE269" i="30"/>
  <c r="AC268" i="30"/>
  <c r="AG268" i="30"/>
  <c r="AK268" i="30"/>
  <c r="H268" i="30"/>
  <c r="AJ269" i="30"/>
  <c r="AC269" i="30"/>
  <c r="J269" i="30"/>
  <c r="X269" i="30"/>
  <c r="K268" i="30"/>
  <c r="Z268" i="30"/>
  <c r="AD268" i="30"/>
  <c r="S269" i="30"/>
  <c r="I268" i="30"/>
  <c r="AD269" i="30"/>
  <c r="U268" i="30"/>
  <c r="Q269" i="30"/>
  <c r="L268" i="30"/>
  <c r="N268" i="30"/>
  <c r="W268" i="30"/>
  <c r="V268" i="30"/>
  <c r="R268" i="30"/>
  <c r="W269" i="30"/>
  <c r="R269" i="30"/>
  <c r="X268" i="30"/>
  <c r="L269" i="30"/>
  <c r="AI268" i="30"/>
  <c r="AB269" i="30"/>
  <c r="U269" i="30"/>
  <c r="M268" i="30"/>
  <c r="P269" i="30"/>
  <c r="AJ268" i="30"/>
  <c r="Y268" i="30"/>
  <c r="AH268" i="30"/>
  <c r="T269" i="30"/>
  <c r="AH269" i="30"/>
  <c r="V269" i="30"/>
  <c r="AA268" i="30"/>
  <c r="I269" i="30"/>
  <c r="Z269" i="30"/>
  <c r="S268" i="30"/>
  <c r="AF269" i="30"/>
  <c r="C9" i="30"/>
  <c r="A9" i="30" s="1"/>
  <c r="AI269" i="30"/>
  <c r="O269" i="30"/>
  <c r="J268" i="30"/>
  <c r="P268" i="30"/>
  <c r="AK269" i="30"/>
  <c r="AG269" i="30"/>
  <c r="Y269" i="30"/>
  <c r="M269" i="30"/>
  <c r="H269" i="30"/>
  <c r="AL268" i="30"/>
  <c r="AM268" i="30" s="1"/>
  <c r="AN268" i="30" s="1"/>
  <c r="O268" i="30"/>
  <c r="Q268" i="30"/>
  <c r="AL269" i="30"/>
  <c r="AM269" i="30" s="1"/>
  <c r="AN269" i="30" s="1"/>
  <c r="AO269" i="30" s="1"/>
  <c r="AB268" i="30"/>
  <c r="AF268" i="30"/>
  <c r="AE267" i="30"/>
  <c r="T196" i="34"/>
  <c r="T198" i="34"/>
  <c r="T197" i="34"/>
  <c r="Y197" i="34"/>
  <c r="Y198" i="34"/>
  <c r="Y196" i="34"/>
  <c r="AT197" i="34"/>
  <c r="AT198" i="34"/>
  <c r="AT196" i="34"/>
  <c r="AH198" i="34"/>
  <c r="AH197" i="34"/>
  <c r="AH196" i="34"/>
  <c r="AF198" i="34"/>
  <c r="AF196" i="34"/>
  <c r="AF197" i="34"/>
  <c r="BD267" i="30"/>
  <c r="AK267" i="30"/>
  <c r="AU267" i="30"/>
  <c r="AB267" i="30"/>
  <c r="BH267" i="30"/>
  <c r="AI267" i="30"/>
  <c r="U267" i="30"/>
  <c r="BF267" i="30"/>
  <c r="AE196" i="34"/>
  <c r="AE197" i="34"/>
  <c r="AE198" i="34"/>
  <c r="BF197" i="34"/>
  <c r="BF198" i="34"/>
  <c r="BF196" i="34"/>
  <c r="BM196" i="34"/>
  <c r="BM197" i="34"/>
  <c r="BM198" i="34"/>
  <c r="AB198" i="34"/>
  <c r="AB197" i="34"/>
  <c r="AB196" i="34"/>
  <c r="BB197" i="34"/>
  <c r="BB198" i="34"/>
  <c r="BB196" i="34"/>
  <c r="BN196" i="34"/>
  <c r="BN198" i="34"/>
  <c r="BN197" i="34"/>
  <c r="BD196" i="34"/>
  <c r="BD197" i="34"/>
  <c r="BD198" i="34"/>
  <c r="X267" i="30"/>
  <c r="V198" i="34"/>
  <c r="V197" i="34"/>
  <c r="V196" i="34"/>
  <c r="AV267" i="30"/>
  <c r="U197" i="34"/>
  <c r="U196" i="34"/>
  <c r="U198" i="34"/>
  <c r="AG267" i="30"/>
  <c r="BC267" i="30"/>
  <c r="BK267" i="30"/>
  <c r="Z267" i="30"/>
  <c r="AZ267" i="30"/>
  <c r="BL267" i="30"/>
  <c r="AW196" i="34"/>
  <c r="AW198" i="34"/>
  <c r="AW197" i="34"/>
  <c r="AD197" i="34"/>
  <c r="AD196" i="34"/>
  <c r="AD198" i="34"/>
  <c r="AN198" i="34"/>
  <c r="AN197" i="34"/>
  <c r="AN196" i="34"/>
  <c r="BK198" i="34"/>
  <c r="BK197" i="34"/>
  <c r="BK196" i="34"/>
  <c r="BI198" i="34"/>
  <c r="BI196" i="34"/>
  <c r="BI197" i="34"/>
  <c r="AO197" i="34"/>
  <c r="AO198" i="34"/>
  <c r="AO196" i="34"/>
  <c r="C8" i="30"/>
  <c r="Q266" i="30"/>
  <c r="AF267" i="30"/>
  <c r="AM198" i="34"/>
  <c r="AM197" i="34"/>
  <c r="AM196" i="34"/>
  <c r="AC267" i="30"/>
  <c r="AX267" i="30"/>
  <c r="AY267" i="30"/>
  <c r="AL267" i="30"/>
  <c r="BI267" i="30"/>
  <c r="BG267" i="30"/>
  <c r="AM267" i="30"/>
  <c r="AI197" i="34"/>
  <c r="AI196" i="34"/>
  <c r="AI198" i="34"/>
  <c r="BE198" i="34"/>
  <c r="BE196" i="34"/>
  <c r="BE197" i="34"/>
  <c r="AV198" i="34"/>
  <c r="AV197" i="34"/>
  <c r="AV196" i="34"/>
  <c r="AR198" i="34"/>
  <c r="AR197" i="34"/>
  <c r="AR196" i="34"/>
  <c r="AJ197" i="34"/>
  <c r="AJ196" i="34"/>
  <c r="AJ198" i="34"/>
  <c r="X196" i="34"/>
  <c r="X197" i="34"/>
  <c r="X198" i="34"/>
  <c r="W267" i="30"/>
  <c r="Y267" i="30"/>
  <c r="AN267" i="30"/>
  <c r="AS267" i="30"/>
  <c r="AS198" i="34"/>
  <c r="AS197" i="34"/>
  <c r="AS196" i="34"/>
  <c r="BG198" i="34"/>
  <c r="BG196" i="34"/>
  <c r="BG197" i="34"/>
  <c r="Z197" i="34"/>
  <c r="Z198" i="34"/>
  <c r="Z196" i="34"/>
  <c r="BJ267" i="30"/>
  <c r="AJ266" i="30"/>
  <c r="AR267" i="30"/>
  <c r="BA267" i="30"/>
  <c r="AY198" i="34"/>
  <c r="AY196" i="34"/>
  <c r="AY197" i="34"/>
  <c r="AQ267" i="30"/>
  <c r="BE267" i="30"/>
  <c r="AT267" i="30"/>
  <c r="AP267" i="30"/>
  <c r="AH267" i="30"/>
  <c r="V267" i="30"/>
  <c r="AZ197" i="34"/>
  <c r="AZ198" i="34"/>
  <c r="AZ196" i="34"/>
  <c r="BA197" i="34"/>
  <c r="BA198" i="34"/>
  <c r="BA196" i="34"/>
  <c r="AA196" i="34"/>
  <c r="AA197" i="34"/>
  <c r="AA198" i="34"/>
  <c r="AQ197" i="34"/>
  <c r="AQ196" i="34"/>
  <c r="AQ198" i="34"/>
  <c r="AP196" i="34"/>
  <c r="AP198" i="34"/>
  <c r="AP197" i="34"/>
  <c r="AU198" i="34"/>
  <c r="AU196" i="34"/>
  <c r="AU197" i="34"/>
  <c r="AG197" i="34"/>
  <c r="AG196" i="34"/>
  <c r="AG198" i="34"/>
  <c r="BC198" i="34"/>
  <c r="BC197" i="34"/>
  <c r="BC196" i="34"/>
  <c r="Y147" i="34" a="1"/>
  <c r="AT146" i="34" a="1"/>
  <c r="AD148" i="34" a="1"/>
  <c r="AO146" i="34" a="1"/>
  <c r="BF146" i="34" a="1"/>
  <c r="BK146" i="34" a="1"/>
  <c r="AU146" i="34" a="1"/>
  <c r="AM146" i="34" a="1"/>
  <c r="Z146" i="34" a="1"/>
  <c r="K147" i="34" a="1"/>
  <c r="AB148" i="34" a="1"/>
  <c r="AD146" i="34" a="1"/>
  <c r="AL148" i="34" a="1"/>
  <c r="W146" i="34" a="1"/>
  <c r="AQ146" i="34" a="1"/>
  <c r="AM148" i="34" a="1"/>
  <c r="AJ146" i="34" a="1"/>
  <c r="S147" i="34" a="1"/>
  <c r="U146" i="34" a="1"/>
  <c r="AL147" i="34" a="1"/>
  <c r="AF148" i="34" a="1"/>
  <c r="X147" i="34" a="1"/>
  <c r="S148" i="34" a="1"/>
  <c r="AH147" i="34" a="1"/>
  <c r="V148" i="34" a="1"/>
  <c r="AO147" i="34" a="1"/>
  <c r="Q148" i="34" a="1"/>
  <c r="W148" i="34" a="1"/>
  <c r="AD147" i="34" a="1"/>
  <c r="AF146" i="34" a="1"/>
  <c r="N147" i="34" a="1"/>
  <c r="AC148" i="34" a="1"/>
  <c r="BN146" i="34" a="1"/>
  <c r="AP146" i="34" a="1"/>
  <c r="AV146" i="34" a="1"/>
  <c r="AE147" i="34" a="1"/>
  <c r="AI148" i="34" a="1"/>
  <c r="AJ147" i="34" a="1"/>
  <c r="O148" i="34" a="1"/>
  <c r="AJ148" i="34" a="1"/>
  <c r="BI146" i="34" a="1"/>
  <c r="S145" i="34" a="1"/>
  <c r="BL146" i="34" a="1"/>
  <c r="W147" i="34" a="1"/>
  <c r="V147" i="34" a="1"/>
  <c r="R148" i="34" a="1"/>
  <c r="T147" i="34" a="1"/>
  <c r="AI147" i="34" a="1"/>
  <c r="J148" i="34" a="1"/>
  <c r="BG146" i="34" a="1"/>
  <c r="AL145" i="34" a="1"/>
  <c r="AY146" i="34" a="1"/>
  <c r="U147" i="34" a="1"/>
  <c r="BM146" i="34" a="1"/>
  <c r="AC147" i="34" a="1"/>
  <c r="AW146" i="34" a="1"/>
  <c r="AG146" i="34" a="1"/>
  <c r="P147" i="34" a="1"/>
  <c r="AK146" i="34" a="1"/>
  <c r="BC146" i="34" a="1"/>
  <c r="AA148" i="34" a="1"/>
  <c r="BD146" i="34" a="1"/>
  <c r="AQ148" i="34" a="1"/>
  <c r="X146" i="34" a="1"/>
  <c r="K148" i="34" a="1"/>
  <c r="AP148" i="34" a="1"/>
  <c r="M148" i="34" a="1"/>
  <c r="AA146" i="34" a="1"/>
  <c r="AN146" i="34" a="1"/>
  <c r="AB147" i="34" a="1"/>
  <c r="AP147" i="34" a="1"/>
  <c r="O147" i="34" a="1"/>
  <c r="AB146" i="34" a="1"/>
  <c r="AO148" i="34" a="1"/>
  <c r="AI146" i="34" a="1"/>
  <c r="Z148" i="34" a="1"/>
  <c r="AH148" i="34" a="1"/>
  <c r="AG148" i="34" a="1"/>
  <c r="BJ146" i="34" a="1"/>
  <c r="AK147" i="34" a="1"/>
  <c r="AE146" i="34" a="1"/>
  <c r="Y148" i="34" a="1"/>
  <c r="V146" i="34" a="1"/>
  <c r="N148" i="34" a="1"/>
  <c r="P148" i="34" a="1"/>
  <c r="AA147" i="34" a="1"/>
  <c r="T146" i="34" a="1"/>
  <c r="AN147" i="34" a="1"/>
  <c r="J147" i="34" a="1"/>
  <c r="BE146" i="34" a="1"/>
  <c r="U148" i="34" a="1"/>
  <c r="AS146" i="34" a="1"/>
  <c r="M147" i="34" a="1"/>
  <c r="AE148" i="34" a="1"/>
  <c r="AH146" i="34" a="1"/>
  <c r="AF147" i="34" a="1"/>
  <c r="AZ146" i="34" a="1"/>
  <c r="Y146" i="34" a="1"/>
  <c r="AC146" i="34" a="1"/>
  <c r="Q147" i="34" a="1"/>
  <c r="BH146" i="34" a="1"/>
  <c r="Z147" i="34" a="1"/>
  <c r="BA146" i="34" a="1"/>
  <c r="BB146" i="34" a="1"/>
  <c r="AX146" i="34" a="1"/>
  <c r="L148" i="34" a="1"/>
  <c r="R147" i="34" a="1"/>
  <c r="AK148" i="34" a="1"/>
  <c r="X148" i="34" a="1"/>
  <c r="L147" i="34" a="1"/>
  <c r="T148" i="34" a="1"/>
  <c r="AM147" i="34" a="1"/>
  <c r="AG147" i="34" a="1"/>
  <c r="AR146" i="34" a="1"/>
  <c r="AN148" i="34" a="1"/>
  <c r="AQ148" i="34" l="1"/>
  <c r="AP147" i="34"/>
  <c r="AP154" i="34" s="1"/>
  <c r="AR146" i="34"/>
  <c r="BC146" i="34"/>
  <c r="AP146" i="34"/>
  <c r="AO146" i="34"/>
  <c r="AM146" i="34"/>
  <c r="AD147" i="34"/>
  <c r="AI148" i="34"/>
  <c r="AI153" i="34" s="1"/>
  <c r="U147" i="34"/>
  <c r="U154" i="34" s="1"/>
  <c r="AA147" i="34"/>
  <c r="Z147" i="34"/>
  <c r="S148" i="34"/>
  <c r="S153" i="34" s="1"/>
  <c r="Z148" i="34"/>
  <c r="Z153" i="34" s="1"/>
  <c r="AG148" i="34"/>
  <c r="AG153" i="34" s="1"/>
  <c r="U146" i="34"/>
  <c r="AC146" i="34"/>
  <c r="BG146" i="34"/>
  <c r="R148" i="34"/>
  <c r="R153" i="34" s="1"/>
  <c r="AC148" i="34"/>
  <c r="AC153" i="34" s="1"/>
  <c r="AF146" i="34"/>
  <c r="AV146" i="34"/>
  <c r="AT146" i="34"/>
  <c r="AA146" i="34"/>
  <c r="BI146" i="34"/>
  <c r="BF146" i="34"/>
  <c r="AN148" i="34"/>
  <c r="AN153" i="34" s="1"/>
  <c r="AM148" i="34"/>
  <c r="AM153" i="34" s="1"/>
  <c r="AB148" i="34"/>
  <c r="AB153" i="34" s="1"/>
  <c r="AL147" i="34"/>
  <c r="T148" i="34"/>
  <c r="T153" i="34" s="1"/>
  <c r="W147" i="34"/>
  <c r="L148" i="34"/>
  <c r="L153" i="34" s="1"/>
  <c r="V147" i="34"/>
  <c r="AY146" i="34"/>
  <c r="BD146" i="34"/>
  <c r="AH146" i="34"/>
  <c r="S147" i="34"/>
  <c r="AF148" i="34"/>
  <c r="AF153" i="34" s="1"/>
  <c r="AS146" i="34"/>
  <c r="BL146" i="34"/>
  <c r="AN146" i="34"/>
  <c r="S145" i="34"/>
  <c r="BB146" i="34"/>
  <c r="AX146" i="34"/>
  <c r="W146" i="34"/>
  <c r="Q147" i="34"/>
  <c r="L147" i="34"/>
  <c r="AC147" i="34"/>
  <c r="O147" i="34"/>
  <c r="T147" i="34"/>
  <c r="K147" i="34"/>
  <c r="AL148" i="34"/>
  <c r="AL153" i="34" s="1"/>
  <c r="AG147" i="34"/>
  <c r="BK146" i="34"/>
  <c r="BN146" i="34"/>
  <c r="Y148" i="34"/>
  <c r="Y153" i="34" s="1"/>
  <c r="BA146" i="34"/>
  <c r="AB146" i="34"/>
  <c r="AK146" i="34"/>
  <c r="AP148" i="34"/>
  <c r="AN147" i="34"/>
  <c r="Q148" i="34"/>
  <c r="Q153" i="34" s="1"/>
  <c r="X148" i="34"/>
  <c r="X153" i="34" s="1"/>
  <c r="W148" i="34"/>
  <c r="W153" i="34" s="1"/>
  <c r="X147" i="34"/>
  <c r="U148" i="34"/>
  <c r="U153" i="34" s="1"/>
  <c r="J147" i="34"/>
  <c r="M148" i="34"/>
  <c r="M153" i="34" s="1"/>
  <c r="Y146" i="34"/>
  <c r="K148" i="34"/>
  <c r="AE148" i="34"/>
  <c r="AE153" i="34" s="1"/>
  <c r="AZ146" i="34"/>
  <c r="BM146" i="34"/>
  <c r="BJ146" i="34"/>
  <c r="AO148" i="34"/>
  <c r="AO153" i="34" s="1"/>
  <c r="J148" i="34"/>
  <c r="AK148" i="34"/>
  <c r="AK153" i="34" s="1"/>
  <c r="AJ148" i="34"/>
  <c r="AJ153" i="34" s="1"/>
  <c r="AD148" i="34"/>
  <c r="AD153" i="34" s="1"/>
  <c r="Y147" i="34"/>
  <c r="AF147" i="34"/>
  <c r="AM147" i="34"/>
  <c r="P148" i="34"/>
  <c r="P153" i="34" s="1"/>
  <c r="AQ146" i="34"/>
  <c r="AL145" i="34"/>
  <c r="BH146" i="34"/>
  <c r="AG146" i="34"/>
  <c r="R147" i="34"/>
  <c r="X146" i="34"/>
  <c r="AE146" i="34"/>
  <c r="BE146" i="34"/>
  <c r="AD146" i="34"/>
  <c r="AO147" i="34"/>
  <c r="AO154" i="34" s="1"/>
  <c r="O148" i="34"/>
  <c r="O153" i="34" s="1"/>
  <c r="V148" i="34"/>
  <c r="V153" i="34" s="1"/>
  <c r="AK147" i="34"/>
  <c r="P147" i="34"/>
  <c r="AB147" i="34"/>
  <c r="AI147" i="34"/>
  <c r="T146" i="34"/>
  <c r="AJ146" i="34"/>
  <c r="AU146" i="34"/>
  <c r="AI146" i="34"/>
  <c r="Z146" i="34"/>
  <c r="AW146" i="34"/>
  <c r="AH147" i="34"/>
  <c r="AA148" i="34"/>
  <c r="AA153" i="34" s="1"/>
  <c r="AH148" i="34"/>
  <c r="AH153" i="34" s="1"/>
  <c r="AJ147" i="34"/>
  <c r="N148" i="34"/>
  <c r="N153" i="34" s="1"/>
  <c r="N147" i="34"/>
  <c r="M147" i="34"/>
  <c r="AE147" i="34"/>
  <c r="V146" i="34"/>
  <c r="AP269" i="30"/>
  <c r="AO268" i="30"/>
  <c r="AN270" i="30"/>
  <c r="AM270" i="30"/>
  <c r="AK270" i="30"/>
  <c r="S270" i="30"/>
  <c r="AA270" i="30"/>
  <c r="AD270" i="30"/>
  <c r="Y270" i="30"/>
  <c r="AF270" i="30"/>
  <c r="AL270" i="30"/>
  <c r="Q267" i="30"/>
  <c r="U270" i="30"/>
  <c r="O270" i="30"/>
  <c r="J270" i="30"/>
  <c r="M270" i="30"/>
  <c r="I270" i="30"/>
  <c r="C12" i="30"/>
  <c r="A12" i="30" s="1"/>
  <c r="A8" i="30"/>
  <c r="C14" i="30" a="1"/>
  <c r="C14" i="30" s="1"/>
  <c r="A14" i="30" s="1"/>
  <c r="C13" i="30"/>
  <c r="A13" i="30" s="1"/>
  <c r="Z270" i="30"/>
  <c r="AI270" i="30"/>
  <c r="H270" i="30"/>
  <c r="W270" i="30"/>
  <c r="S196" i="34"/>
  <c r="S198" i="34"/>
  <c r="S197" i="34"/>
  <c r="AJ267" i="30"/>
  <c r="AE270" i="30"/>
  <c r="P270" i="30"/>
  <c r="V270" i="30"/>
  <c r="AC270" i="30"/>
  <c r="AB270" i="30"/>
  <c r="N270" i="30"/>
  <c r="R270" i="30"/>
  <c r="AH270" i="30"/>
  <c r="AG270" i="30"/>
  <c r="X270" i="30"/>
  <c r="L270" i="30"/>
  <c r="K270" i="30"/>
  <c r="T270" i="30"/>
  <c r="AL198" i="34"/>
  <c r="AL197" i="34"/>
  <c r="AL196" i="34"/>
  <c r="AM149" i="34" a="1"/>
  <c r="P149" i="34" a="1"/>
  <c r="AB149" i="34" a="1"/>
  <c r="T149" i="34" a="1"/>
  <c r="Y149" i="34" a="1"/>
  <c r="AA149" i="34" a="1"/>
  <c r="AI149" i="34" a="1"/>
  <c r="W149" i="34" a="1"/>
  <c r="AN149" i="34" a="1"/>
  <c r="R149" i="34" a="1"/>
  <c r="V149" i="34" a="1"/>
  <c r="K149" i="34" a="1"/>
  <c r="O149" i="34" a="1"/>
  <c r="N149" i="34" a="1"/>
  <c r="AJ149" i="34" a="1"/>
  <c r="S146" i="34" a="1"/>
  <c r="AP149" i="34" a="1"/>
  <c r="AH149" i="34" a="1"/>
  <c r="AC149" i="34" a="1"/>
  <c r="AG149" i="34" a="1"/>
  <c r="U149" i="34" a="1"/>
  <c r="L149" i="34" a="1"/>
  <c r="AK149" i="34" a="1"/>
  <c r="AE149" i="34" a="1"/>
  <c r="AD149" i="34" a="1"/>
  <c r="AF149" i="34" a="1"/>
  <c r="Z149" i="34" a="1"/>
  <c r="M149" i="34" a="1"/>
  <c r="AQ147" i="34" a="1"/>
  <c r="AO149" i="34" a="1"/>
  <c r="X149" i="34" a="1"/>
  <c r="AR148" i="34" a="1"/>
  <c r="J149" i="34" a="1"/>
  <c r="Q149" i="34" a="1"/>
  <c r="AL146" i="34" a="1"/>
  <c r="AL154" i="34" l="1"/>
  <c r="BR268" i="34" s="1"/>
  <c r="N149" i="34"/>
  <c r="AD149" i="34"/>
  <c r="AB149" i="34"/>
  <c r="AP149" i="34"/>
  <c r="AE149" i="34"/>
  <c r="AH149" i="34"/>
  <c r="AI149" i="34"/>
  <c r="X149" i="34"/>
  <c r="AQ147" i="34"/>
  <c r="S146" i="34"/>
  <c r="AN149" i="34"/>
  <c r="L149" i="34"/>
  <c r="AC149" i="34"/>
  <c r="AR148" i="34"/>
  <c r="Z149" i="34"/>
  <c r="AA149" i="34"/>
  <c r="AG149" i="34"/>
  <c r="Q149" i="34"/>
  <c r="U149" i="34"/>
  <c r="Y149" i="34"/>
  <c r="O149" i="34"/>
  <c r="R149" i="34"/>
  <c r="AJ149" i="34"/>
  <c r="V149" i="34"/>
  <c r="T149" i="34"/>
  <c r="J149" i="34"/>
  <c r="W149" i="34"/>
  <c r="AF149" i="34"/>
  <c r="AM149" i="34"/>
  <c r="K149" i="34"/>
  <c r="M149" i="34"/>
  <c r="P149" i="34"/>
  <c r="AL146" i="34"/>
  <c r="AK149" i="34"/>
  <c r="AO149" i="34"/>
  <c r="AO157" i="34"/>
  <c r="BP271" i="34"/>
  <c r="BQ271" i="34"/>
  <c r="BR271" i="34"/>
  <c r="AN154" i="34"/>
  <c r="AN156" i="34"/>
  <c r="AN152" i="34"/>
  <c r="AN151" i="34"/>
  <c r="AN150" i="34"/>
  <c r="BP272" i="34"/>
  <c r="BQ272" i="34"/>
  <c r="BR272" i="34"/>
  <c r="BQ251" i="34"/>
  <c r="BR251" i="34"/>
  <c r="BP251" i="34"/>
  <c r="N150" i="34"/>
  <c r="N151" i="34"/>
  <c r="N152" i="34"/>
  <c r="N154" i="34"/>
  <c r="N156" i="34"/>
  <c r="BO252" i="34"/>
  <c r="BN252" i="34"/>
  <c r="BM252" i="34"/>
  <c r="BM260" i="34"/>
  <c r="BN260" i="34"/>
  <c r="BO260" i="34"/>
  <c r="BO261" i="34"/>
  <c r="BM261" i="34"/>
  <c r="BN261" i="34"/>
  <c r="BO254" i="34"/>
  <c r="BN254" i="34"/>
  <c r="BM254" i="34"/>
  <c r="L151" i="34"/>
  <c r="L152" i="34"/>
  <c r="L154" i="34"/>
  <c r="L150" i="34"/>
  <c r="L156" i="34"/>
  <c r="W154" i="34"/>
  <c r="W157" i="34" s="1"/>
  <c r="W150" i="34"/>
  <c r="W156" i="34"/>
  <c r="W152" i="34"/>
  <c r="W151" i="34"/>
  <c r="AD154" i="34"/>
  <c r="AD156" i="34"/>
  <c r="AD150" i="34"/>
  <c r="AD151" i="34"/>
  <c r="AD152" i="34"/>
  <c r="BM267" i="34"/>
  <c r="BN267" i="34"/>
  <c r="BO267" i="34"/>
  <c r="AG154" i="34"/>
  <c r="AG157" i="34" s="1"/>
  <c r="AG150" i="34"/>
  <c r="AG156" i="34"/>
  <c r="AG152" i="34"/>
  <c r="AG151" i="34"/>
  <c r="S151" i="34"/>
  <c r="S150" i="34"/>
  <c r="S156" i="34"/>
  <c r="S152" i="34"/>
  <c r="AL152" i="34"/>
  <c r="AL150" i="34"/>
  <c r="AL156" i="34"/>
  <c r="AL151" i="34"/>
  <c r="BN256" i="34"/>
  <c r="BO256" i="34"/>
  <c r="BM256" i="34"/>
  <c r="AP268" i="30"/>
  <c r="BN243" i="34"/>
  <c r="BM243" i="34"/>
  <c r="BO243" i="34"/>
  <c r="BO268" i="34"/>
  <c r="BM268" i="34"/>
  <c r="BN268" i="34"/>
  <c r="BO258" i="34"/>
  <c r="BN258" i="34"/>
  <c r="BM258" i="34"/>
  <c r="Q270" i="30"/>
  <c r="BO244" i="34"/>
  <c r="BN244" i="34"/>
  <c r="BM244" i="34"/>
  <c r="BN245" i="34"/>
  <c r="BO245" i="34"/>
  <c r="BM245" i="34"/>
  <c r="BN266" i="34"/>
  <c r="BM266" i="34"/>
  <c r="BO266" i="34"/>
  <c r="K153" i="34"/>
  <c r="BM247" i="34"/>
  <c r="BN247" i="34"/>
  <c r="BO247" i="34"/>
  <c r="Q154" i="34"/>
  <c r="Q150" i="34"/>
  <c r="Q152" i="34"/>
  <c r="Q151" i="34"/>
  <c r="Q156" i="34"/>
  <c r="BM262" i="34"/>
  <c r="BO262" i="34"/>
  <c r="BN262" i="34"/>
  <c r="BM250" i="34"/>
  <c r="BO250" i="34"/>
  <c r="BN250" i="34"/>
  <c r="BM263" i="34"/>
  <c r="BO263" i="34"/>
  <c r="BN263" i="34"/>
  <c r="AJ150" i="34"/>
  <c r="AJ152" i="34"/>
  <c r="AJ156" i="34"/>
  <c r="AJ151" i="34"/>
  <c r="AQ269" i="30"/>
  <c r="BN257" i="34"/>
  <c r="BM257" i="34"/>
  <c r="BO257" i="34"/>
  <c r="AI154" i="34"/>
  <c r="AI157" i="34" s="1"/>
  <c r="AI156" i="34"/>
  <c r="AI150" i="34"/>
  <c r="AI152" i="34"/>
  <c r="AI151" i="34"/>
  <c r="BO246" i="34"/>
  <c r="BN246" i="34"/>
  <c r="BM246" i="34"/>
  <c r="BM271" i="34"/>
  <c r="BN271" i="34"/>
  <c r="BO271" i="34"/>
  <c r="N240" i="34"/>
  <c r="N241" i="34" s="1"/>
  <c r="N242" i="34" s="1"/>
  <c r="N243" i="34" s="1"/>
  <c r="N244" i="34" s="1"/>
  <c r="N245" i="34" s="1"/>
  <c r="N246" i="34" s="1"/>
  <c r="N247" i="34" s="1"/>
  <c r="N248" i="34" s="1"/>
  <c r="N249" i="34" s="1"/>
  <c r="N250" i="34" s="1"/>
  <c r="N251" i="34" s="1"/>
  <c r="N252" i="34" s="1"/>
  <c r="N253" i="34" s="1"/>
  <c r="N254" i="34" s="1"/>
  <c r="N255" i="34" s="1"/>
  <c r="N256" i="34" s="1"/>
  <c r="N257" i="34" s="1"/>
  <c r="N258" i="34" s="1"/>
  <c r="N259" i="34" s="1"/>
  <c r="N260" i="34" s="1"/>
  <c r="N261" i="34" s="1"/>
  <c r="N262" i="34" s="1"/>
  <c r="N263" i="34" s="1"/>
  <c r="N264" i="34" s="1"/>
  <c r="N265" i="34" s="1"/>
  <c r="N266" i="34" s="1"/>
  <c r="N267" i="34" s="1"/>
  <c r="N268" i="34" s="1"/>
  <c r="N269" i="34" s="1"/>
  <c r="N270" i="34" s="1"/>
  <c r="N271" i="34" s="1"/>
  <c r="N272" i="34" s="1"/>
  <c r="Z240" i="34"/>
  <c r="Z241" i="34" s="1"/>
  <c r="Z242" i="34" s="1"/>
  <c r="Z243" i="34" s="1"/>
  <c r="Z244" i="34" s="1"/>
  <c r="Z245" i="34" s="1"/>
  <c r="Z246" i="34" s="1"/>
  <c r="Z247" i="34" s="1"/>
  <c r="Z248" i="34" s="1"/>
  <c r="Z249" i="34" s="1"/>
  <c r="Z250" i="34" s="1"/>
  <c r="Z251" i="34" s="1"/>
  <c r="Z252" i="34" s="1"/>
  <c r="Z253" i="34" s="1"/>
  <c r="Z254" i="34" s="1"/>
  <c r="Z255" i="34" s="1"/>
  <c r="Z256" i="34" s="1"/>
  <c r="Z257" i="34" s="1"/>
  <c r="Z258" i="34" s="1"/>
  <c r="Z259" i="34" s="1"/>
  <c r="Z260" i="34" s="1"/>
  <c r="Z261" i="34" s="1"/>
  <c r="Z262" i="34" s="1"/>
  <c r="Z263" i="34" s="1"/>
  <c r="Z264" i="34" s="1"/>
  <c r="Z265" i="34" s="1"/>
  <c r="Z266" i="34" s="1"/>
  <c r="Z267" i="34" s="1"/>
  <c r="Z268" i="34" s="1"/>
  <c r="Z269" i="34" s="1"/>
  <c r="Z270" i="34" s="1"/>
  <c r="Z271" i="34" s="1"/>
  <c r="Z272" i="34" s="1"/>
  <c r="V240" i="34"/>
  <c r="V241" i="34" s="1"/>
  <c r="V242" i="34" s="1"/>
  <c r="V243" i="34" s="1"/>
  <c r="V244" i="34" s="1"/>
  <c r="V245" i="34" s="1"/>
  <c r="V246" i="34" s="1"/>
  <c r="V247" i="34" s="1"/>
  <c r="V248" i="34" s="1"/>
  <c r="V249" i="34" s="1"/>
  <c r="V250" i="34" s="1"/>
  <c r="V251" i="34" s="1"/>
  <c r="V252" i="34" s="1"/>
  <c r="V253" i="34" s="1"/>
  <c r="V254" i="34" s="1"/>
  <c r="V255" i="34" s="1"/>
  <c r="V256" i="34" s="1"/>
  <c r="V257" i="34" s="1"/>
  <c r="V258" i="34" s="1"/>
  <c r="V259" i="34" s="1"/>
  <c r="V260" i="34" s="1"/>
  <c r="V261" i="34" s="1"/>
  <c r="V262" i="34" s="1"/>
  <c r="V263" i="34" s="1"/>
  <c r="V264" i="34" s="1"/>
  <c r="V265" i="34" s="1"/>
  <c r="V266" i="34" s="1"/>
  <c r="V267" i="34" s="1"/>
  <c r="V268" i="34" s="1"/>
  <c r="V269" i="34" s="1"/>
  <c r="V270" i="34" s="1"/>
  <c r="V271" i="34" s="1"/>
  <c r="V272" i="34" s="1"/>
  <c r="Y240" i="34"/>
  <c r="Y241" i="34" s="1"/>
  <c r="Y242" i="34" s="1"/>
  <c r="Y243" i="34" s="1"/>
  <c r="Y244" i="34" s="1"/>
  <c r="Y245" i="34" s="1"/>
  <c r="Y246" i="34" s="1"/>
  <c r="Y247" i="34" s="1"/>
  <c r="Y248" i="34" s="1"/>
  <c r="Y249" i="34" s="1"/>
  <c r="Y250" i="34" s="1"/>
  <c r="Y251" i="34" s="1"/>
  <c r="Y252" i="34" s="1"/>
  <c r="Y253" i="34" s="1"/>
  <c r="Y254" i="34" s="1"/>
  <c r="Y255" i="34" s="1"/>
  <c r="Y256" i="34" s="1"/>
  <c r="Y257" i="34" s="1"/>
  <c r="Y258" i="34" s="1"/>
  <c r="Y259" i="34" s="1"/>
  <c r="Y260" i="34" s="1"/>
  <c r="Y261" i="34" s="1"/>
  <c r="Y262" i="34" s="1"/>
  <c r="Y263" i="34" s="1"/>
  <c r="Y264" i="34" s="1"/>
  <c r="Y265" i="34" s="1"/>
  <c r="Y266" i="34" s="1"/>
  <c r="Y267" i="34" s="1"/>
  <c r="Y268" i="34" s="1"/>
  <c r="Y269" i="34" s="1"/>
  <c r="Y270" i="34" s="1"/>
  <c r="Y271" i="34" s="1"/>
  <c r="Y272" i="34" s="1"/>
  <c r="AF240" i="34"/>
  <c r="AF241" i="34" s="1"/>
  <c r="AF242" i="34" s="1"/>
  <c r="AF243" i="34" s="1"/>
  <c r="AF244" i="34" s="1"/>
  <c r="AF245" i="34" s="1"/>
  <c r="AF246" i="34" s="1"/>
  <c r="AF247" i="34" s="1"/>
  <c r="AF248" i="34" s="1"/>
  <c r="AF249" i="34" s="1"/>
  <c r="AF250" i="34" s="1"/>
  <c r="AF251" i="34" s="1"/>
  <c r="AF252" i="34" s="1"/>
  <c r="AF253" i="34" s="1"/>
  <c r="AF254" i="34" s="1"/>
  <c r="AF255" i="34" s="1"/>
  <c r="AF256" i="34" s="1"/>
  <c r="AF257" i="34" s="1"/>
  <c r="AF258" i="34" s="1"/>
  <c r="AF259" i="34" s="1"/>
  <c r="AF260" i="34" s="1"/>
  <c r="AF261" i="34" s="1"/>
  <c r="AF262" i="34" s="1"/>
  <c r="AF263" i="34" s="1"/>
  <c r="AF264" i="34" s="1"/>
  <c r="AF265" i="34" s="1"/>
  <c r="AF266" i="34" s="1"/>
  <c r="AF267" i="34" s="1"/>
  <c r="AF268" i="34" s="1"/>
  <c r="AF269" i="34" s="1"/>
  <c r="AF270" i="34" s="1"/>
  <c r="AF271" i="34" s="1"/>
  <c r="AF272" i="34" s="1"/>
  <c r="AM240" i="34"/>
  <c r="AM241" i="34" s="1"/>
  <c r="AM242" i="34" s="1"/>
  <c r="AM243" i="34" s="1"/>
  <c r="AM244" i="34" s="1"/>
  <c r="AM245" i="34" s="1"/>
  <c r="AM246" i="34" s="1"/>
  <c r="AM247" i="34" s="1"/>
  <c r="AM248" i="34" s="1"/>
  <c r="AM249" i="34" s="1"/>
  <c r="AM250" i="34" s="1"/>
  <c r="AM251" i="34" s="1"/>
  <c r="AM252" i="34" s="1"/>
  <c r="AM253" i="34" s="1"/>
  <c r="AM254" i="34" s="1"/>
  <c r="AM255" i="34" s="1"/>
  <c r="AM256" i="34" s="1"/>
  <c r="AM257" i="34" s="1"/>
  <c r="AM258" i="34" s="1"/>
  <c r="AM259" i="34" s="1"/>
  <c r="AM260" i="34" s="1"/>
  <c r="AM261" i="34" s="1"/>
  <c r="AM262" i="34" s="1"/>
  <c r="AM263" i="34" s="1"/>
  <c r="AM264" i="34" s="1"/>
  <c r="AM265" i="34" s="1"/>
  <c r="AM266" i="34" s="1"/>
  <c r="AM267" i="34" s="1"/>
  <c r="AM268" i="34" s="1"/>
  <c r="AM269" i="34" s="1"/>
  <c r="AM270" i="34" s="1"/>
  <c r="AM271" i="34" s="1"/>
  <c r="AM272" i="34" s="1"/>
  <c r="X240" i="34"/>
  <c r="X241" i="34" s="1"/>
  <c r="X242" i="34" s="1"/>
  <c r="X243" i="34" s="1"/>
  <c r="X244" i="34" s="1"/>
  <c r="X245" i="34" s="1"/>
  <c r="X246" i="34" s="1"/>
  <c r="X247" i="34" s="1"/>
  <c r="X248" i="34" s="1"/>
  <c r="X249" i="34" s="1"/>
  <c r="X250" i="34" s="1"/>
  <c r="X251" i="34" s="1"/>
  <c r="X252" i="34" s="1"/>
  <c r="X253" i="34" s="1"/>
  <c r="X254" i="34" s="1"/>
  <c r="X255" i="34" s="1"/>
  <c r="X256" i="34" s="1"/>
  <c r="X257" i="34" s="1"/>
  <c r="X258" i="34" s="1"/>
  <c r="X259" i="34" s="1"/>
  <c r="X260" i="34" s="1"/>
  <c r="X261" i="34" s="1"/>
  <c r="X262" i="34" s="1"/>
  <c r="X263" i="34" s="1"/>
  <c r="X264" i="34" s="1"/>
  <c r="X265" i="34" s="1"/>
  <c r="X266" i="34" s="1"/>
  <c r="X267" i="34" s="1"/>
  <c r="X268" i="34" s="1"/>
  <c r="X269" i="34" s="1"/>
  <c r="X270" i="34" s="1"/>
  <c r="X271" i="34" s="1"/>
  <c r="X272" i="34" s="1"/>
  <c r="T240" i="34"/>
  <c r="T241" i="34" s="1"/>
  <c r="T242" i="34" s="1"/>
  <c r="T243" i="34" s="1"/>
  <c r="T244" i="34" s="1"/>
  <c r="T245" i="34" s="1"/>
  <c r="T246" i="34" s="1"/>
  <c r="T247" i="34" s="1"/>
  <c r="T248" i="34" s="1"/>
  <c r="T249" i="34" s="1"/>
  <c r="T250" i="34" s="1"/>
  <c r="T251" i="34" s="1"/>
  <c r="T252" i="34" s="1"/>
  <c r="T253" i="34" s="1"/>
  <c r="T254" i="34" s="1"/>
  <c r="T255" i="34" s="1"/>
  <c r="T256" i="34" s="1"/>
  <c r="T257" i="34" s="1"/>
  <c r="T258" i="34" s="1"/>
  <c r="T259" i="34" s="1"/>
  <c r="T260" i="34" s="1"/>
  <c r="T261" i="34" s="1"/>
  <c r="T262" i="34" s="1"/>
  <c r="T263" i="34" s="1"/>
  <c r="T264" i="34" s="1"/>
  <c r="T265" i="34" s="1"/>
  <c r="T266" i="34" s="1"/>
  <c r="T267" i="34" s="1"/>
  <c r="T268" i="34" s="1"/>
  <c r="T269" i="34" s="1"/>
  <c r="T270" i="34" s="1"/>
  <c r="T271" i="34" s="1"/>
  <c r="T272" i="34" s="1"/>
  <c r="R240" i="34"/>
  <c r="R241" i="34" s="1"/>
  <c r="R242" i="34" s="1"/>
  <c r="R243" i="34" s="1"/>
  <c r="R244" i="34" s="1"/>
  <c r="R245" i="34" s="1"/>
  <c r="R246" i="34" s="1"/>
  <c r="R247" i="34" s="1"/>
  <c r="R248" i="34" s="1"/>
  <c r="R249" i="34" s="1"/>
  <c r="R250" i="34" s="1"/>
  <c r="R251" i="34" s="1"/>
  <c r="R252" i="34" s="1"/>
  <c r="R253" i="34" s="1"/>
  <c r="R254" i="34" s="1"/>
  <c r="R255" i="34" s="1"/>
  <c r="R256" i="34" s="1"/>
  <c r="R257" i="34" s="1"/>
  <c r="R258" i="34" s="1"/>
  <c r="R259" i="34" s="1"/>
  <c r="R260" i="34" s="1"/>
  <c r="R261" i="34" s="1"/>
  <c r="R262" i="34" s="1"/>
  <c r="R263" i="34" s="1"/>
  <c r="R264" i="34" s="1"/>
  <c r="R265" i="34" s="1"/>
  <c r="R266" i="34" s="1"/>
  <c r="R267" i="34" s="1"/>
  <c r="R268" i="34" s="1"/>
  <c r="R269" i="34" s="1"/>
  <c r="R270" i="34" s="1"/>
  <c r="R271" i="34" s="1"/>
  <c r="R272" i="34" s="1"/>
  <c r="J154" i="34"/>
  <c r="O240" i="34"/>
  <c r="O241" i="34" s="1"/>
  <c r="O242" i="34" s="1"/>
  <c r="O243" i="34" s="1"/>
  <c r="O244" i="34" s="1"/>
  <c r="O245" i="34" s="1"/>
  <c r="O246" i="34" s="1"/>
  <c r="O247" i="34" s="1"/>
  <c r="O248" i="34" s="1"/>
  <c r="O249" i="34" s="1"/>
  <c r="O250" i="34" s="1"/>
  <c r="O251" i="34" s="1"/>
  <c r="O252" i="34" s="1"/>
  <c r="O253" i="34" s="1"/>
  <c r="O254" i="34" s="1"/>
  <c r="O255" i="34" s="1"/>
  <c r="O256" i="34" s="1"/>
  <c r="O257" i="34" s="1"/>
  <c r="O258" i="34" s="1"/>
  <c r="O259" i="34" s="1"/>
  <c r="O260" i="34" s="1"/>
  <c r="O261" i="34" s="1"/>
  <c r="O262" i="34" s="1"/>
  <c r="O263" i="34" s="1"/>
  <c r="O264" i="34" s="1"/>
  <c r="O265" i="34" s="1"/>
  <c r="O266" i="34" s="1"/>
  <c r="O267" i="34" s="1"/>
  <c r="O268" i="34" s="1"/>
  <c r="O269" i="34" s="1"/>
  <c r="O270" i="34" s="1"/>
  <c r="O271" i="34" s="1"/>
  <c r="O272" i="34" s="1"/>
  <c r="K240" i="34"/>
  <c r="K241" i="34" s="1"/>
  <c r="K242" i="34" s="1"/>
  <c r="K243" i="34" s="1"/>
  <c r="K244" i="34" s="1"/>
  <c r="K245" i="34" s="1"/>
  <c r="K246" i="34" s="1"/>
  <c r="K247" i="34" s="1"/>
  <c r="K248" i="34" s="1"/>
  <c r="K249" i="34" s="1"/>
  <c r="K250" i="34" s="1"/>
  <c r="K251" i="34" s="1"/>
  <c r="K252" i="34" s="1"/>
  <c r="K253" i="34" s="1"/>
  <c r="K254" i="34" s="1"/>
  <c r="K255" i="34" s="1"/>
  <c r="K256" i="34" s="1"/>
  <c r="K257" i="34" s="1"/>
  <c r="K258" i="34" s="1"/>
  <c r="K259" i="34" s="1"/>
  <c r="K260" i="34" s="1"/>
  <c r="K261" i="34" s="1"/>
  <c r="K262" i="34" s="1"/>
  <c r="K263" i="34" s="1"/>
  <c r="K264" i="34" s="1"/>
  <c r="K265" i="34" s="1"/>
  <c r="K266" i="34" s="1"/>
  <c r="K267" i="34" s="1"/>
  <c r="K268" i="34" s="1"/>
  <c r="K269" i="34" s="1"/>
  <c r="K270" i="34" s="1"/>
  <c r="K271" i="34" s="1"/>
  <c r="K272" i="34" s="1"/>
  <c r="J151" i="34"/>
  <c r="W240" i="34"/>
  <c r="W241" i="34" s="1"/>
  <c r="W242" i="34" s="1"/>
  <c r="W243" i="34" s="1"/>
  <c r="W244" i="34" s="1"/>
  <c r="W245" i="34" s="1"/>
  <c r="W246" i="34" s="1"/>
  <c r="W247" i="34" s="1"/>
  <c r="W248" i="34" s="1"/>
  <c r="W249" i="34" s="1"/>
  <c r="W250" i="34" s="1"/>
  <c r="W251" i="34" s="1"/>
  <c r="W252" i="34" s="1"/>
  <c r="W253" i="34" s="1"/>
  <c r="W254" i="34" s="1"/>
  <c r="W255" i="34" s="1"/>
  <c r="W256" i="34" s="1"/>
  <c r="W257" i="34" s="1"/>
  <c r="W258" i="34" s="1"/>
  <c r="W259" i="34" s="1"/>
  <c r="W260" i="34" s="1"/>
  <c r="W261" i="34" s="1"/>
  <c r="W262" i="34" s="1"/>
  <c r="W263" i="34" s="1"/>
  <c r="W264" i="34" s="1"/>
  <c r="W265" i="34" s="1"/>
  <c r="W266" i="34" s="1"/>
  <c r="W267" i="34" s="1"/>
  <c r="W268" i="34" s="1"/>
  <c r="W269" i="34" s="1"/>
  <c r="W270" i="34" s="1"/>
  <c r="W271" i="34" s="1"/>
  <c r="W272" i="34" s="1"/>
  <c r="L240" i="34"/>
  <c r="L241" i="34" s="1"/>
  <c r="L242" i="34" s="1"/>
  <c r="L243" i="34" s="1"/>
  <c r="L244" i="34" s="1"/>
  <c r="L245" i="34" s="1"/>
  <c r="L246" i="34" s="1"/>
  <c r="L247" i="34" s="1"/>
  <c r="L248" i="34" s="1"/>
  <c r="L249" i="34" s="1"/>
  <c r="L250" i="34" s="1"/>
  <c r="L251" i="34" s="1"/>
  <c r="L252" i="34" s="1"/>
  <c r="L253" i="34" s="1"/>
  <c r="L254" i="34" s="1"/>
  <c r="L255" i="34" s="1"/>
  <c r="L256" i="34" s="1"/>
  <c r="L257" i="34" s="1"/>
  <c r="L258" i="34" s="1"/>
  <c r="L259" i="34" s="1"/>
  <c r="L260" i="34" s="1"/>
  <c r="L261" i="34" s="1"/>
  <c r="L262" i="34" s="1"/>
  <c r="L263" i="34" s="1"/>
  <c r="L264" i="34" s="1"/>
  <c r="L265" i="34" s="1"/>
  <c r="L266" i="34" s="1"/>
  <c r="L267" i="34" s="1"/>
  <c r="L268" i="34" s="1"/>
  <c r="L269" i="34" s="1"/>
  <c r="L270" i="34" s="1"/>
  <c r="L271" i="34" s="1"/>
  <c r="L272" i="34" s="1"/>
  <c r="U240" i="34"/>
  <c r="U241" i="34" s="1"/>
  <c r="U242" i="34" s="1"/>
  <c r="U243" i="34" s="1"/>
  <c r="U244" i="34" s="1"/>
  <c r="U245" i="34" s="1"/>
  <c r="U246" i="34" s="1"/>
  <c r="U247" i="34" s="1"/>
  <c r="U248" i="34" s="1"/>
  <c r="U249" i="34" s="1"/>
  <c r="U250" i="34" s="1"/>
  <c r="U251" i="34" s="1"/>
  <c r="U252" i="34" s="1"/>
  <c r="U253" i="34" s="1"/>
  <c r="U254" i="34" s="1"/>
  <c r="U255" i="34" s="1"/>
  <c r="U256" i="34" s="1"/>
  <c r="U257" i="34" s="1"/>
  <c r="U258" i="34" s="1"/>
  <c r="U259" i="34" s="1"/>
  <c r="U260" i="34" s="1"/>
  <c r="U261" i="34" s="1"/>
  <c r="U262" i="34" s="1"/>
  <c r="U263" i="34" s="1"/>
  <c r="U264" i="34" s="1"/>
  <c r="U265" i="34" s="1"/>
  <c r="U266" i="34" s="1"/>
  <c r="U267" i="34" s="1"/>
  <c r="U268" i="34" s="1"/>
  <c r="U269" i="34" s="1"/>
  <c r="U270" i="34" s="1"/>
  <c r="U271" i="34" s="1"/>
  <c r="U272" i="34" s="1"/>
  <c r="J156" i="34"/>
  <c r="Q240" i="34"/>
  <c r="Q241" i="34" s="1"/>
  <c r="Q242" i="34" s="1"/>
  <c r="Q243" i="34" s="1"/>
  <c r="Q244" i="34" s="1"/>
  <c r="Q245" i="34" s="1"/>
  <c r="Q246" i="34" s="1"/>
  <c r="Q247" i="34" s="1"/>
  <c r="Q248" i="34" s="1"/>
  <c r="Q249" i="34" s="1"/>
  <c r="Q250" i="34" s="1"/>
  <c r="Q251" i="34" s="1"/>
  <c r="Q252" i="34" s="1"/>
  <c r="Q253" i="34" s="1"/>
  <c r="Q254" i="34" s="1"/>
  <c r="Q255" i="34" s="1"/>
  <c r="Q256" i="34" s="1"/>
  <c r="Q257" i="34" s="1"/>
  <c r="Q258" i="34" s="1"/>
  <c r="Q259" i="34" s="1"/>
  <c r="Q260" i="34" s="1"/>
  <c r="Q261" i="34" s="1"/>
  <c r="Q262" i="34" s="1"/>
  <c r="Q263" i="34" s="1"/>
  <c r="Q264" i="34" s="1"/>
  <c r="Q265" i="34" s="1"/>
  <c r="Q266" i="34" s="1"/>
  <c r="Q267" i="34" s="1"/>
  <c r="Q268" i="34" s="1"/>
  <c r="Q269" i="34" s="1"/>
  <c r="Q270" i="34" s="1"/>
  <c r="Q271" i="34" s="1"/>
  <c r="Q272" i="34" s="1"/>
  <c r="AA240" i="34"/>
  <c r="AA241" i="34" s="1"/>
  <c r="AA242" i="34" s="1"/>
  <c r="AA243" i="34" s="1"/>
  <c r="AA244" i="34" s="1"/>
  <c r="AA245" i="34" s="1"/>
  <c r="AA246" i="34" s="1"/>
  <c r="AA247" i="34" s="1"/>
  <c r="AA248" i="34" s="1"/>
  <c r="AA249" i="34" s="1"/>
  <c r="AA250" i="34" s="1"/>
  <c r="AA251" i="34" s="1"/>
  <c r="AA252" i="34" s="1"/>
  <c r="AA253" i="34" s="1"/>
  <c r="AA254" i="34" s="1"/>
  <c r="AA255" i="34" s="1"/>
  <c r="AA256" i="34" s="1"/>
  <c r="AA257" i="34" s="1"/>
  <c r="AA258" i="34" s="1"/>
  <c r="AA259" i="34" s="1"/>
  <c r="AA260" i="34" s="1"/>
  <c r="AA261" i="34" s="1"/>
  <c r="AA262" i="34" s="1"/>
  <c r="AA263" i="34" s="1"/>
  <c r="AA264" i="34" s="1"/>
  <c r="AA265" i="34" s="1"/>
  <c r="AA266" i="34" s="1"/>
  <c r="AA267" i="34" s="1"/>
  <c r="AA268" i="34" s="1"/>
  <c r="AA269" i="34" s="1"/>
  <c r="AA270" i="34" s="1"/>
  <c r="AA271" i="34" s="1"/>
  <c r="AA272" i="34" s="1"/>
  <c r="J152" i="34"/>
  <c r="S240" i="34"/>
  <c r="S241" i="34" s="1"/>
  <c r="S242" i="34" s="1"/>
  <c r="S243" i="34" s="1"/>
  <c r="S244" i="34" s="1"/>
  <c r="S245" i="34" s="1"/>
  <c r="S246" i="34" s="1"/>
  <c r="S247" i="34" s="1"/>
  <c r="S248" i="34" s="1"/>
  <c r="S249" i="34" s="1"/>
  <c r="S250" i="34" s="1"/>
  <c r="S251" i="34" s="1"/>
  <c r="S252" i="34" s="1"/>
  <c r="S253" i="34" s="1"/>
  <c r="S254" i="34" s="1"/>
  <c r="S255" i="34" s="1"/>
  <c r="S256" i="34" s="1"/>
  <c r="S257" i="34" s="1"/>
  <c r="S258" i="34" s="1"/>
  <c r="S259" i="34" s="1"/>
  <c r="S260" i="34" s="1"/>
  <c r="S261" i="34" s="1"/>
  <c r="S262" i="34" s="1"/>
  <c r="S263" i="34" s="1"/>
  <c r="S264" i="34" s="1"/>
  <c r="S265" i="34" s="1"/>
  <c r="S266" i="34" s="1"/>
  <c r="S267" i="34" s="1"/>
  <c r="S268" i="34" s="1"/>
  <c r="S269" i="34" s="1"/>
  <c r="S270" i="34" s="1"/>
  <c r="S271" i="34" s="1"/>
  <c r="S272" i="34" s="1"/>
  <c r="AE240" i="34"/>
  <c r="AE241" i="34" s="1"/>
  <c r="AE242" i="34" s="1"/>
  <c r="AE243" i="34" s="1"/>
  <c r="AE244" i="34" s="1"/>
  <c r="AE245" i="34" s="1"/>
  <c r="AE246" i="34" s="1"/>
  <c r="AE247" i="34" s="1"/>
  <c r="AE248" i="34" s="1"/>
  <c r="AE249" i="34" s="1"/>
  <c r="AE250" i="34" s="1"/>
  <c r="AE251" i="34" s="1"/>
  <c r="AE252" i="34" s="1"/>
  <c r="AE253" i="34" s="1"/>
  <c r="AE254" i="34" s="1"/>
  <c r="AE255" i="34" s="1"/>
  <c r="AE256" i="34" s="1"/>
  <c r="AE257" i="34" s="1"/>
  <c r="AE258" i="34" s="1"/>
  <c r="AE259" i="34" s="1"/>
  <c r="AE260" i="34" s="1"/>
  <c r="AE261" i="34" s="1"/>
  <c r="AE262" i="34" s="1"/>
  <c r="AE263" i="34" s="1"/>
  <c r="AE264" i="34" s="1"/>
  <c r="AE265" i="34" s="1"/>
  <c r="AE266" i="34" s="1"/>
  <c r="AE267" i="34" s="1"/>
  <c r="AE268" i="34" s="1"/>
  <c r="AE269" i="34" s="1"/>
  <c r="AE270" i="34" s="1"/>
  <c r="AE271" i="34" s="1"/>
  <c r="AE272" i="34" s="1"/>
  <c r="P240" i="34"/>
  <c r="P241" i="34" s="1"/>
  <c r="P242" i="34" s="1"/>
  <c r="P243" i="34" s="1"/>
  <c r="P244" i="34" s="1"/>
  <c r="P245" i="34" s="1"/>
  <c r="P246" i="34" s="1"/>
  <c r="P247" i="34" s="1"/>
  <c r="P248" i="34" s="1"/>
  <c r="P249" i="34" s="1"/>
  <c r="P250" i="34" s="1"/>
  <c r="P251" i="34" s="1"/>
  <c r="P252" i="34" s="1"/>
  <c r="P253" i="34" s="1"/>
  <c r="P254" i="34" s="1"/>
  <c r="P255" i="34" s="1"/>
  <c r="P256" i="34" s="1"/>
  <c r="P257" i="34" s="1"/>
  <c r="P258" i="34" s="1"/>
  <c r="P259" i="34" s="1"/>
  <c r="P260" i="34" s="1"/>
  <c r="P261" i="34" s="1"/>
  <c r="P262" i="34" s="1"/>
  <c r="P263" i="34" s="1"/>
  <c r="P264" i="34" s="1"/>
  <c r="P265" i="34" s="1"/>
  <c r="P266" i="34" s="1"/>
  <c r="P267" i="34" s="1"/>
  <c r="P268" i="34" s="1"/>
  <c r="P269" i="34" s="1"/>
  <c r="P270" i="34" s="1"/>
  <c r="P271" i="34" s="1"/>
  <c r="P272" i="34" s="1"/>
  <c r="M240" i="34"/>
  <c r="M241" i="34" s="1"/>
  <c r="M242" i="34" s="1"/>
  <c r="M243" i="34" s="1"/>
  <c r="M244" i="34" s="1"/>
  <c r="M245" i="34" s="1"/>
  <c r="M246" i="34" s="1"/>
  <c r="M247" i="34" s="1"/>
  <c r="M248" i="34" s="1"/>
  <c r="M249" i="34" s="1"/>
  <c r="M250" i="34" s="1"/>
  <c r="M251" i="34" s="1"/>
  <c r="M252" i="34" s="1"/>
  <c r="M253" i="34" s="1"/>
  <c r="M254" i="34" s="1"/>
  <c r="M255" i="34" s="1"/>
  <c r="M256" i="34" s="1"/>
  <c r="M257" i="34" s="1"/>
  <c r="M258" i="34" s="1"/>
  <c r="M259" i="34" s="1"/>
  <c r="M260" i="34" s="1"/>
  <c r="M261" i="34" s="1"/>
  <c r="M262" i="34" s="1"/>
  <c r="M263" i="34" s="1"/>
  <c r="M264" i="34" s="1"/>
  <c r="M265" i="34" s="1"/>
  <c r="M266" i="34" s="1"/>
  <c r="M267" i="34" s="1"/>
  <c r="M268" i="34" s="1"/>
  <c r="M269" i="34" s="1"/>
  <c r="M270" i="34" s="1"/>
  <c r="M271" i="34" s="1"/>
  <c r="M272" i="34" s="1"/>
  <c r="AK240" i="34"/>
  <c r="AK241" i="34" s="1"/>
  <c r="AK242" i="34" s="1"/>
  <c r="AK243" i="34" s="1"/>
  <c r="AK244" i="34" s="1"/>
  <c r="AK245" i="34" s="1"/>
  <c r="AK246" i="34" s="1"/>
  <c r="AK247" i="34" s="1"/>
  <c r="AK248" i="34" s="1"/>
  <c r="AK249" i="34" s="1"/>
  <c r="AK250" i="34" s="1"/>
  <c r="AK251" i="34" s="1"/>
  <c r="AK252" i="34" s="1"/>
  <c r="AK253" i="34" s="1"/>
  <c r="AK254" i="34" s="1"/>
  <c r="AK255" i="34" s="1"/>
  <c r="AK256" i="34" s="1"/>
  <c r="AK257" i="34" s="1"/>
  <c r="AK258" i="34" s="1"/>
  <c r="AK259" i="34" s="1"/>
  <c r="AK260" i="34" s="1"/>
  <c r="AK261" i="34" s="1"/>
  <c r="AK262" i="34" s="1"/>
  <c r="AK263" i="34" s="1"/>
  <c r="AK264" i="34" s="1"/>
  <c r="AK265" i="34" s="1"/>
  <c r="AK266" i="34" s="1"/>
  <c r="AK267" i="34" s="1"/>
  <c r="AK268" i="34" s="1"/>
  <c r="AK269" i="34" s="1"/>
  <c r="AK270" i="34" s="1"/>
  <c r="AK271" i="34" s="1"/>
  <c r="AK272" i="34" s="1"/>
  <c r="AP240" i="34"/>
  <c r="AP241" i="34" s="1"/>
  <c r="AP242" i="34" s="1"/>
  <c r="AP243" i="34" s="1"/>
  <c r="AP244" i="34" s="1"/>
  <c r="AP245" i="34" s="1"/>
  <c r="AP246" i="34" s="1"/>
  <c r="AP247" i="34" s="1"/>
  <c r="AP248" i="34" s="1"/>
  <c r="AP249" i="34" s="1"/>
  <c r="AP250" i="34" s="1"/>
  <c r="AP251" i="34" s="1"/>
  <c r="AP252" i="34" s="1"/>
  <c r="AP253" i="34" s="1"/>
  <c r="AP254" i="34" s="1"/>
  <c r="AP255" i="34" s="1"/>
  <c r="AP256" i="34" s="1"/>
  <c r="AP257" i="34" s="1"/>
  <c r="AP258" i="34" s="1"/>
  <c r="AP259" i="34" s="1"/>
  <c r="AP260" i="34" s="1"/>
  <c r="AP261" i="34" s="1"/>
  <c r="AP262" i="34" s="1"/>
  <c r="AP263" i="34" s="1"/>
  <c r="AP264" i="34" s="1"/>
  <c r="AP265" i="34" s="1"/>
  <c r="AP266" i="34" s="1"/>
  <c r="AP267" i="34" s="1"/>
  <c r="AP268" i="34" s="1"/>
  <c r="AP269" i="34" s="1"/>
  <c r="AP270" i="34" s="1"/>
  <c r="AP271" i="34" s="1"/>
  <c r="AP272" i="34" s="1"/>
  <c r="I240" i="34"/>
  <c r="AQ240" i="34"/>
  <c r="AQ241" i="34" s="1"/>
  <c r="AQ242" i="34" s="1"/>
  <c r="AQ243" i="34" s="1"/>
  <c r="AQ244" i="34" s="1"/>
  <c r="AQ245" i="34" s="1"/>
  <c r="AQ246" i="34" s="1"/>
  <c r="AQ247" i="34" s="1"/>
  <c r="AQ248" i="34" s="1"/>
  <c r="AQ249" i="34" s="1"/>
  <c r="AQ250" i="34" s="1"/>
  <c r="AQ251" i="34" s="1"/>
  <c r="AQ252" i="34" s="1"/>
  <c r="AQ253" i="34" s="1"/>
  <c r="AQ254" i="34" s="1"/>
  <c r="AQ255" i="34" s="1"/>
  <c r="AQ256" i="34" s="1"/>
  <c r="AQ257" i="34" s="1"/>
  <c r="AQ258" i="34" s="1"/>
  <c r="AQ259" i="34" s="1"/>
  <c r="AQ260" i="34" s="1"/>
  <c r="AQ261" i="34" s="1"/>
  <c r="AQ262" i="34" s="1"/>
  <c r="AQ263" i="34" s="1"/>
  <c r="AQ264" i="34" s="1"/>
  <c r="AQ265" i="34" s="1"/>
  <c r="AQ266" i="34" s="1"/>
  <c r="AQ267" i="34" s="1"/>
  <c r="AQ268" i="34" s="1"/>
  <c r="AQ269" i="34" s="1"/>
  <c r="AQ270" i="34" s="1"/>
  <c r="AQ271" i="34" s="1"/>
  <c r="AQ272" i="34" s="1"/>
  <c r="J150" i="34"/>
  <c r="AL240" i="34"/>
  <c r="AL241" i="34" s="1"/>
  <c r="AL242" i="34" s="1"/>
  <c r="AL243" i="34" s="1"/>
  <c r="AL244" i="34" s="1"/>
  <c r="AL245" i="34" s="1"/>
  <c r="AL246" i="34" s="1"/>
  <c r="AL247" i="34" s="1"/>
  <c r="AL248" i="34" s="1"/>
  <c r="AL249" i="34" s="1"/>
  <c r="AL250" i="34" s="1"/>
  <c r="AL251" i="34" s="1"/>
  <c r="AL252" i="34" s="1"/>
  <c r="AL253" i="34" s="1"/>
  <c r="AL254" i="34" s="1"/>
  <c r="AL255" i="34" s="1"/>
  <c r="AL256" i="34" s="1"/>
  <c r="AL257" i="34" s="1"/>
  <c r="AL258" i="34" s="1"/>
  <c r="AL259" i="34" s="1"/>
  <c r="AL260" i="34" s="1"/>
  <c r="AL261" i="34" s="1"/>
  <c r="AL262" i="34" s="1"/>
  <c r="AL263" i="34" s="1"/>
  <c r="AL264" i="34" s="1"/>
  <c r="AL265" i="34" s="1"/>
  <c r="AL266" i="34" s="1"/>
  <c r="AL267" i="34" s="1"/>
  <c r="AL268" i="34" s="1"/>
  <c r="AL269" i="34" s="1"/>
  <c r="AL270" i="34" s="1"/>
  <c r="AL271" i="34" s="1"/>
  <c r="AL272" i="34" s="1"/>
  <c r="AI240" i="34"/>
  <c r="AI241" i="34" s="1"/>
  <c r="AI242" i="34" s="1"/>
  <c r="AI243" i="34" s="1"/>
  <c r="AI244" i="34" s="1"/>
  <c r="AI245" i="34" s="1"/>
  <c r="AI246" i="34" s="1"/>
  <c r="AI247" i="34" s="1"/>
  <c r="AI248" i="34" s="1"/>
  <c r="AI249" i="34" s="1"/>
  <c r="AI250" i="34" s="1"/>
  <c r="AI251" i="34" s="1"/>
  <c r="AI252" i="34" s="1"/>
  <c r="AI253" i="34" s="1"/>
  <c r="AI254" i="34" s="1"/>
  <c r="AI255" i="34" s="1"/>
  <c r="AI256" i="34" s="1"/>
  <c r="AI257" i="34" s="1"/>
  <c r="AI258" i="34" s="1"/>
  <c r="AI259" i="34" s="1"/>
  <c r="AI260" i="34" s="1"/>
  <c r="AI261" i="34" s="1"/>
  <c r="AI262" i="34" s="1"/>
  <c r="AI263" i="34" s="1"/>
  <c r="AI264" i="34" s="1"/>
  <c r="AI265" i="34" s="1"/>
  <c r="AI266" i="34" s="1"/>
  <c r="AI267" i="34" s="1"/>
  <c r="AI268" i="34" s="1"/>
  <c r="AI269" i="34" s="1"/>
  <c r="AI270" i="34" s="1"/>
  <c r="AI271" i="34" s="1"/>
  <c r="AI272" i="34" s="1"/>
  <c r="J240" i="34"/>
  <c r="J241" i="34" s="1"/>
  <c r="J242" i="34" s="1"/>
  <c r="J243" i="34" s="1"/>
  <c r="J244" i="34" s="1"/>
  <c r="J245" i="34" s="1"/>
  <c r="J246" i="34" s="1"/>
  <c r="J247" i="34" s="1"/>
  <c r="J248" i="34" s="1"/>
  <c r="J249" i="34" s="1"/>
  <c r="J250" i="34" s="1"/>
  <c r="J251" i="34" s="1"/>
  <c r="J252" i="34" s="1"/>
  <c r="J253" i="34" s="1"/>
  <c r="J254" i="34" s="1"/>
  <c r="J255" i="34" s="1"/>
  <c r="J256" i="34" s="1"/>
  <c r="J257" i="34" s="1"/>
  <c r="J258" i="34" s="1"/>
  <c r="J259" i="34" s="1"/>
  <c r="J260" i="34" s="1"/>
  <c r="J261" i="34" s="1"/>
  <c r="J262" i="34" s="1"/>
  <c r="J263" i="34" s="1"/>
  <c r="J264" i="34" s="1"/>
  <c r="J265" i="34" s="1"/>
  <c r="J266" i="34" s="1"/>
  <c r="J267" i="34" s="1"/>
  <c r="J268" i="34" s="1"/>
  <c r="J269" i="34" s="1"/>
  <c r="J270" i="34" s="1"/>
  <c r="J271" i="34" s="1"/>
  <c r="J272" i="34" s="1"/>
  <c r="AJ240" i="34"/>
  <c r="AJ241" i="34" s="1"/>
  <c r="AJ242" i="34" s="1"/>
  <c r="AJ243" i="34" s="1"/>
  <c r="AJ244" i="34" s="1"/>
  <c r="AJ245" i="34" s="1"/>
  <c r="AJ246" i="34" s="1"/>
  <c r="AJ247" i="34" s="1"/>
  <c r="AJ248" i="34" s="1"/>
  <c r="AJ249" i="34" s="1"/>
  <c r="AJ250" i="34" s="1"/>
  <c r="AJ251" i="34" s="1"/>
  <c r="AJ252" i="34" s="1"/>
  <c r="AJ253" i="34" s="1"/>
  <c r="AJ254" i="34" s="1"/>
  <c r="AJ255" i="34" s="1"/>
  <c r="AJ256" i="34" s="1"/>
  <c r="AJ257" i="34" s="1"/>
  <c r="AJ258" i="34" s="1"/>
  <c r="AJ259" i="34" s="1"/>
  <c r="AJ260" i="34" s="1"/>
  <c r="AJ261" i="34" s="1"/>
  <c r="AJ262" i="34" s="1"/>
  <c r="AJ263" i="34" s="1"/>
  <c r="AJ264" i="34" s="1"/>
  <c r="AJ265" i="34" s="1"/>
  <c r="AJ266" i="34" s="1"/>
  <c r="AJ267" i="34" s="1"/>
  <c r="AJ268" i="34" s="1"/>
  <c r="AJ269" i="34" s="1"/>
  <c r="AJ270" i="34" s="1"/>
  <c r="AJ271" i="34" s="1"/>
  <c r="AJ272" i="34" s="1"/>
  <c r="AN240" i="34"/>
  <c r="AN241" i="34" s="1"/>
  <c r="AN242" i="34" s="1"/>
  <c r="AN243" i="34" s="1"/>
  <c r="AN244" i="34" s="1"/>
  <c r="AN245" i="34" s="1"/>
  <c r="AN246" i="34" s="1"/>
  <c r="AN247" i="34" s="1"/>
  <c r="AN248" i="34" s="1"/>
  <c r="AN249" i="34" s="1"/>
  <c r="AN250" i="34" s="1"/>
  <c r="AN251" i="34" s="1"/>
  <c r="AN252" i="34" s="1"/>
  <c r="AN253" i="34" s="1"/>
  <c r="AN254" i="34" s="1"/>
  <c r="AN255" i="34" s="1"/>
  <c r="AN256" i="34" s="1"/>
  <c r="AN257" i="34" s="1"/>
  <c r="AN258" i="34" s="1"/>
  <c r="AN259" i="34" s="1"/>
  <c r="AN260" i="34" s="1"/>
  <c r="AN261" i="34" s="1"/>
  <c r="AN262" i="34" s="1"/>
  <c r="AN263" i="34" s="1"/>
  <c r="AN264" i="34" s="1"/>
  <c r="AN265" i="34" s="1"/>
  <c r="AN266" i="34" s="1"/>
  <c r="AN267" i="34" s="1"/>
  <c r="AN268" i="34" s="1"/>
  <c r="AN269" i="34" s="1"/>
  <c r="AN270" i="34" s="1"/>
  <c r="AN271" i="34" s="1"/>
  <c r="AN272" i="34" s="1"/>
  <c r="AO240" i="34"/>
  <c r="AO241" i="34" s="1"/>
  <c r="AO242" i="34" s="1"/>
  <c r="AO243" i="34" s="1"/>
  <c r="AO244" i="34" s="1"/>
  <c r="AO245" i="34" s="1"/>
  <c r="AO246" i="34" s="1"/>
  <c r="AO247" i="34" s="1"/>
  <c r="AO248" i="34" s="1"/>
  <c r="AO249" i="34" s="1"/>
  <c r="AO250" i="34" s="1"/>
  <c r="AO251" i="34" s="1"/>
  <c r="AO252" i="34" s="1"/>
  <c r="AO253" i="34" s="1"/>
  <c r="AO254" i="34" s="1"/>
  <c r="AO255" i="34" s="1"/>
  <c r="AO256" i="34" s="1"/>
  <c r="AO257" i="34" s="1"/>
  <c r="AO258" i="34" s="1"/>
  <c r="AO259" i="34" s="1"/>
  <c r="AO260" i="34" s="1"/>
  <c r="AO261" i="34" s="1"/>
  <c r="AO262" i="34" s="1"/>
  <c r="AO263" i="34" s="1"/>
  <c r="AO264" i="34" s="1"/>
  <c r="AO265" i="34" s="1"/>
  <c r="AO266" i="34" s="1"/>
  <c r="AO267" i="34" s="1"/>
  <c r="AO268" i="34" s="1"/>
  <c r="AO269" i="34" s="1"/>
  <c r="AO270" i="34" s="1"/>
  <c r="AO271" i="34" s="1"/>
  <c r="AO272" i="34" s="1"/>
  <c r="AR240" i="34"/>
  <c r="AR241" i="34" s="1"/>
  <c r="AR242" i="34" s="1"/>
  <c r="AR243" i="34" s="1"/>
  <c r="AR244" i="34" s="1"/>
  <c r="AR245" i="34" s="1"/>
  <c r="AR246" i="34" s="1"/>
  <c r="AR247" i="34" s="1"/>
  <c r="AR248" i="34" s="1"/>
  <c r="AR249" i="34" s="1"/>
  <c r="AR250" i="34" s="1"/>
  <c r="AR251" i="34" s="1"/>
  <c r="AR252" i="34" s="1"/>
  <c r="AR253" i="34" s="1"/>
  <c r="AR254" i="34" s="1"/>
  <c r="AR255" i="34" s="1"/>
  <c r="AR256" i="34" s="1"/>
  <c r="AR257" i="34" s="1"/>
  <c r="AR258" i="34" s="1"/>
  <c r="AR259" i="34" s="1"/>
  <c r="AR260" i="34" s="1"/>
  <c r="AR261" i="34" s="1"/>
  <c r="AR262" i="34" s="1"/>
  <c r="AR263" i="34" s="1"/>
  <c r="AR264" i="34" s="1"/>
  <c r="AR265" i="34" s="1"/>
  <c r="AR266" i="34" s="1"/>
  <c r="AR267" i="34" s="1"/>
  <c r="AR268" i="34" s="1"/>
  <c r="AR269" i="34" s="1"/>
  <c r="AR270" i="34" s="1"/>
  <c r="AR271" i="34" s="1"/>
  <c r="AR272" i="34" s="1"/>
  <c r="K154" i="34"/>
  <c r="K156" i="34"/>
  <c r="K150" i="34"/>
  <c r="K151" i="34"/>
  <c r="K152" i="34"/>
  <c r="BM269" i="34"/>
  <c r="BO269" i="34"/>
  <c r="BN269" i="34"/>
  <c r="BO259" i="34"/>
  <c r="BM259" i="34"/>
  <c r="BN259" i="34"/>
  <c r="Z154" i="34"/>
  <c r="Z157" i="34" s="1"/>
  <c r="Z152" i="34"/>
  <c r="Z156" i="34"/>
  <c r="Z150" i="34"/>
  <c r="Z151" i="34"/>
  <c r="AP153" i="34"/>
  <c r="AP157" i="34" s="1"/>
  <c r="AH154" i="34"/>
  <c r="AH157" i="34" s="1"/>
  <c r="AH152" i="34"/>
  <c r="AH156" i="34"/>
  <c r="AH150" i="34"/>
  <c r="AH151" i="34"/>
  <c r="AB154" i="34"/>
  <c r="AB150" i="34"/>
  <c r="AB156" i="34"/>
  <c r="AB152" i="34"/>
  <c r="AB151" i="34"/>
  <c r="AM154" i="34"/>
  <c r="AM157" i="34" s="1"/>
  <c r="AM152" i="34"/>
  <c r="AM150" i="34"/>
  <c r="AM156" i="34"/>
  <c r="AM151" i="34"/>
  <c r="BO251" i="34"/>
  <c r="BM251" i="34"/>
  <c r="BN251" i="34"/>
  <c r="U157" i="34"/>
  <c r="T154" i="34"/>
  <c r="T157" i="34" s="1"/>
  <c r="T156" i="34"/>
  <c r="T150" i="34"/>
  <c r="T152" i="34"/>
  <c r="T151" i="34"/>
  <c r="S154" i="34"/>
  <c r="BM270" i="34"/>
  <c r="BO270" i="34"/>
  <c r="BN270" i="34"/>
  <c r="BO248" i="34"/>
  <c r="BN248" i="34"/>
  <c r="BM248" i="34"/>
  <c r="AA154" i="34"/>
  <c r="AA157" i="34" s="1"/>
  <c r="AA150" i="34"/>
  <c r="AA156" i="34"/>
  <c r="AA152" i="34"/>
  <c r="AA151" i="34"/>
  <c r="AJ154" i="34"/>
  <c r="BN264" i="34"/>
  <c r="BM264" i="34"/>
  <c r="BO264" i="34"/>
  <c r="AH240" i="34"/>
  <c r="J153" i="34"/>
  <c r="AG240" i="34"/>
  <c r="AG241" i="34" s="1"/>
  <c r="AG242" i="34" s="1"/>
  <c r="AG243" i="34" s="1"/>
  <c r="AG244" i="34" s="1"/>
  <c r="AG245" i="34" s="1"/>
  <c r="AG246" i="34" s="1"/>
  <c r="AG247" i="34" s="1"/>
  <c r="AG248" i="34" s="1"/>
  <c r="AG249" i="34" s="1"/>
  <c r="AG250" i="34" s="1"/>
  <c r="AG251" i="34" s="1"/>
  <c r="AG252" i="34" s="1"/>
  <c r="AG253" i="34" s="1"/>
  <c r="AG254" i="34" s="1"/>
  <c r="AG255" i="34" s="1"/>
  <c r="AG256" i="34" s="1"/>
  <c r="AG257" i="34" s="1"/>
  <c r="AG258" i="34" s="1"/>
  <c r="AG259" i="34" s="1"/>
  <c r="AG260" i="34" s="1"/>
  <c r="AG261" i="34" s="1"/>
  <c r="AG262" i="34" s="1"/>
  <c r="AG263" i="34" s="1"/>
  <c r="AG264" i="34" s="1"/>
  <c r="AG265" i="34" s="1"/>
  <c r="AG266" i="34" s="1"/>
  <c r="AG267" i="34" s="1"/>
  <c r="AG268" i="34" s="1"/>
  <c r="AG269" i="34" s="1"/>
  <c r="AG270" i="34" s="1"/>
  <c r="AG271" i="34" s="1"/>
  <c r="AG272" i="34" s="1"/>
  <c r="AG273" i="34" s="1"/>
  <c r="BM249" i="34"/>
  <c r="BN249" i="34"/>
  <c r="BO249" i="34"/>
  <c r="H271" i="30"/>
  <c r="I271" i="30" s="1"/>
  <c r="J271" i="30" s="1"/>
  <c r="K271" i="30" s="1"/>
  <c r="L271" i="30" s="1"/>
  <c r="M271" i="30" s="1"/>
  <c r="N271" i="30" s="1"/>
  <c r="O271" i="30" s="1"/>
  <c r="P271" i="30" s="1"/>
  <c r="AE154" i="34"/>
  <c r="AE157" i="34" s="1"/>
  <c r="AE150" i="34"/>
  <c r="AE151" i="34"/>
  <c r="AE152" i="34"/>
  <c r="AE156" i="34"/>
  <c r="P151" i="34"/>
  <c r="P156" i="34"/>
  <c r="P154" i="34"/>
  <c r="P152" i="34"/>
  <c r="P150" i="34"/>
  <c r="AF154" i="34"/>
  <c r="AF152" i="34"/>
  <c r="AF151" i="34"/>
  <c r="AF150" i="34"/>
  <c r="AF156" i="34"/>
  <c r="X154" i="34"/>
  <c r="X150" i="34"/>
  <c r="X152" i="34"/>
  <c r="X151" i="34"/>
  <c r="X156" i="34"/>
  <c r="O156" i="34"/>
  <c r="O151" i="34"/>
  <c r="O154" i="34"/>
  <c r="O152" i="34"/>
  <c r="O150" i="34"/>
  <c r="V154" i="34"/>
  <c r="V157" i="34" s="1"/>
  <c r="V150" i="34"/>
  <c r="V156" i="34"/>
  <c r="V152" i="34"/>
  <c r="V151" i="34"/>
  <c r="U152" i="34"/>
  <c r="U150" i="34"/>
  <c r="U156" i="34"/>
  <c r="U151" i="34"/>
  <c r="AP152" i="34"/>
  <c r="AP150" i="34"/>
  <c r="AP156" i="34"/>
  <c r="AP151" i="34"/>
  <c r="AO156" i="34"/>
  <c r="AO152" i="34"/>
  <c r="AO150" i="34"/>
  <c r="AO151" i="34"/>
  <c r="AJ270" i="30"/>
  <c r="AO270" i="30"/>
  <c r="M151" i="34"/>
  <c r="M156" i="34"/>
  <c r="M150" i="34"/>
  <c r="M152" i="34"/>
  <c r="M154" i="34"/>
  <c r="AK154" i="34"/>
  <c r="AK157" i="34" s="1"/>
  <c r="AK150" i="34"/>
  <c r="AK156" i="34"/>
  <c r="AK152" i="34"/>
  <c r="AK151" i="34"/>
  <c r="R151" i="34"/>
  <c r="R152" i="34"/>
  <c r="R150" i="34"/>
  <c r="R156" i="34"/>
  <c r="R154" i="34"/>
  <c r="Y154" i="34"/>
  <c r="Y157" i="34" s="1"/>
  <c r="Y156" i="34"/>
  <c r="Y151" i="34"/>
  <c r="Y152" i="34"/>
  <c r="Y150" i="34"/>
  <c r="BN253" i="34"/>
  <c r="BO253" i="34"/>
  <c r="BM253" i="34"/>
  <c r="BO255" i="34"/>
  <c r="BM255" i="34"/>
  <c r="BN255" i="34"/>
  <c r="AC154" i="34"/>
  <c r="AC157" i="34" s="1"/>
  <c r="AC150" i="34"/>
  <c r="AC156" i="34"/>
  <c r="AC152" i="34"/>
  <c r="AC151" i="34"/>
  <c r="BO242" i="34"/>
  <c r="BN242" i="34"/>
  <c r="BM242" i="34"/>
  <c r="BO265" i="34"/>
  <c r="BN265" i="34"/>
  <c r="BM265" i="34"/>
  <c r="AQ153" i="34"/>
  <c r="S149" i="34" a="1"/>
  <c r="AR147" i="34" a="1"/>
  <c r="AS148" i="34" a="1"/>
  <c r="AL149" i="34" a="1"/>
  <c r="AQ149" i="34" a="1"/>
  <c r="AL157" i="34" l="1"/>
  <c r="BQ268" i="34"/>
  <c r="BP268" i="34"/>
  <c r="Q271" i="30"/>
  <c r="R271" i="30" s="1"/>
  <c r="S271" i="30" s="1"/>
  <c r="T271" i="30" s="1"/>
  <c r="U271" i="30" s="1"/>
  <c r="V271" i="30" s="1"/>
  <c r="W271" i="30" s="1"/>
  <c r="X271" i="30" s="1"/>
  <c r="Y271" i="30" s="1"/>
  <c r="Z271" i="30" s="1"/>
  <c r="AA271" i="30" s="1"/>
  <c r="AQ149" i="34"/>
  <c r="AR147" i="34"/>
  <c r="AL149" i="34"/>
  <c r="S149" i="34"/>
  <c r="AS148" i="34"/>
  <c r="BH251" i="34"/>
  <c r="BI251" i="34"/>
  <c r="BG251" i="34"/>
  <c r="O155" i="34"/>
  <c r="BC245" i="34"/>
  <c r="BA245" i="34"/>
  <c r="BB245" i="34"/>
  <c r="BI254" i="34"/>
  <c r="BH254" i="34"/>
  <c r="BG254" i="34"/>
  <c r="BP262" i="34"/>
  <c r="BR262" i="34"/>
  <c r="BQ262" i="34"/>
  <c r="BK261" i="34"/>
  <c r="BL261" i="34"/>
  <c r="BJ261" i="34"/>
  <c r="BQ266" i="34"/>
  <c r="BR266" i="34"/>
  <c r="BP266" i="34"/>
  <c r="BD250" i="34"/>
  <c r="BF250" i="34"/>
  <c r="BE250" i="34"/>
  <c r="BF258" i="34"/>
  <c r="BE258" i="34"/>
  <c r="BD258" i="34"/>
  <c r="BJ264" i="34"/>
  <c r="BK264" i="34"/>
  <c r="BL264" i="34"/>
  <c r="BB256" i="34"/>
  <c r="BC256" i="34"/>
  <c r="Z155" i="34"/>
  <c r="BA256" i="34"/>
  <c r="BI240" i="34"/>
  <c r="BH240" i="34"/>
  <c r="BG240" i="34"/>
  <c r="BH266" i="34"/>
  <c r="BI266" i="34"/>
  <c r="BG266" i="34"/>
  <c r="BF247" i="34"/>
  <c r="BD247" i="34"/>
  <c r="BE247" i="34"/>
  <c r="K157" i="34"/>
  <c r="BN241" i="34"/>
  <c r="BO241" i="34"/>
  <c r="BM241" i="34"/>
  <c r="BI268" i="34"/>
  <c r="BG268" i="34"/>
  <c r="BH268" i="34"/>
  <c r="BG263" i="34"/>
  <c r="BI263" i="34"/>
  <c r="BH263" i="34"/>
  <c r="BR260" i="34"/>
  <c r="BP260" i="34"/>
  <c r="BQ260" i="34"/>
  <c r="BL242" i="34"/>
  <c r="BK242" i="34"/>
  <c r="BJ242" i="34"/>
  <c r="AD157" i="34"/>
  <c r="BH244" i="34"/>
  <c r="BI244" i="34"/>
  <c r="BG244" i="34"/>
  <c r="BR265" i="34"/>
  <c r="BQ265" i="34"/>
  <c r="BP265" i="34"/>
  <c r="BJ266" i="34"/>
  <c r="BK266" i="34"/>
  <c r="BL266" i="34"/>
  <c r="BL247" i="34"/>
  <c r="BK247" i="34"/>
  <c r="BJ247" i="34"/>
  <c r="BB268" i="34"/>
  <c r="AL155" i="34"/>
  <c r="BC268" i="34"/>
  <c r="BA268" i="34"/>
  <c r="BD263" i="34"/>
  <c r="BF263" i="34"/>
  <c r="BE263" i="34"/>
  <c r="BP270" i="34"/>
  <c r="BR270" i="34"/>
  <c r="BQ270" i="34"/>
  <c r="BH272" i="34"/>
  <c r="BI272" i="34"/>
  <c r="BG272" i="34"/>
  <c r="BG245" i="34"/>
  <c r="BI245" i="34"/>
  <c r="BH245" i="34"/>
  <c r="X155" i="34"/>
  <c r="BC254" i="34"/>
  <c r="BB254" i="34"/>
  <c r="BA254" i="34"/>
  <c r="BH261" i="34"/>
  <c r="BI261" i="34"/>
  <c r="BG261" i="34"/>
  <c r="BI250" i="34"/>
  <c r="BG250" i="34"/>
  <c r="BH250" i="34"/>
  <c r="BG258" i="34"/>
  <c r="BI258" i="34"/>
  <c r="BH258" i="34"/>
  <c r="BG264" i="34"/>
  <c r="BI264" i="34"/>
  <c r="BH264" i="34"/>
  <c r="BK256" i="34"/>
  <c r="BJ256" i="34"/>
  <c r="BL256" i="34"/>
  <c r="I241" i="34"/>
  <c r="I242" i="34" s="1"/>
  <c r="I243" i="34" s="1"/>
  <c r="I244" i="34" s="1"/>
  <c r="I245" i="34" s="1"/>
  <c r="I246" i="34" s="1"/>
  <c r="I247" i="34" s="1"/>
  <c r="I248" i="34" s="1"/>
  <c r="I249" i="34" s="1"/>
  <c r="I250" i="34" s="1"/>
  <c r="I251" i="34" s="1"/>
  <c r="I252" i="34" s="1"/>
  <c r="I253" i="34" s="1"/>
  <c r="I254" i="34" s="1"/>
  <c r="I255" i="34" s="1"/>
  <c r="I256" i="34" s="1"/>
  <c r="I257" i="34" s="1"/>
  <c r="I258" i="34" s="1"/>
  <c r="I259" i="34" s="1"/>
  <c r="I260" i="34" s="1"/>
  <c r="I261" i="34" s="1"/>
  <c r="I262" i="34" s="1"/>
  <c r="I263" i="34" s="1"/>
  <c r="I264" i="34" s="1"/>
  <c r="I265" i="34" s="1"/>
  <c r="I266" i="34" s="1"/>
  <c r="I267" i="34" s="1"/>
  <c r="I268" i="34" s="1"/>
  <c r="I269" i="34" s="1"/>
  <c r="I270" i="34" s="1"/>
  <c r="I271" i="34" s="1"/>
  <c r="I272" i="34" s="1"/>
  <c r="I273" i="34" s="1"/>
  <c r="BB266" i="34"/>
  <c r="BC266" i="34"/>
  <c r="BA266" i="34"/>
  <c r="AJ155" i="34"/>
  <c r="BG247" i="34"/>
  <c r="BH247" i="34"/>
  <c r="BI247" i="34"/>
  <c r="AJ157" i="34"/>
  <c r="BJ263" i="34"/>
  <c r="BK263" i="34"/>
  <c r="BL263" i="34"/>
  <c r="L155" i="34"/>
  <c r="BA242" i="34"/>
  <c r="BC242" i="34"/>
  <c r="BB242" i="34"/>
  <c r="BD244" i="34"/>
  <c r="BF244" i="34"/>
  <c r="BE244" i="34"/>
  <c r="AR153" i="34"/>
  <c r="AG274" i="34"/>
  <c r="AQ268" i="30"/>
  <c r="AP270" i="30"/>
  <c r="N157" i="34"/>
  <c r="BQ244" i="34"/>
  <c r="BR244" i="34"/>
  <c r="BP244" i="34"/>
  <c r="BQ259" i="34"/>
  <c r="BR259" i="34"/>
  <c r="BP259" i="34"/>
  <c r="R157" i="34"/>
  <c r="BQ248" i="34"/>
  <c r="BR248" i="34"/>
  <c r="BP248" i="34"/>
  <c r="BL248" i="34"/>
  <c r="BK248" i="34"/>
  <c r="BJ248" i="34"/>
  <c r="BC267" i="34"/>
  <c r="BB267" i="34"/>
  <c r="BA267" i="34"/>
  <c r="AK155" i="34"/>
  <c r="Y155" i="34"/>
  <c r="BC255" i="34"/>
  <c r="BB255" i="34"/>
  <c r="BA255" i="34"/>
  <c r="R155" i="34"/>
  <c r="BC248" i="34"/>
  <c r="BA248" i="34"/>
  <c r="BB248" i="34"/>
  <c r="BR267" i="34"/>
  <c r="BQ267" i="34"/>
  <c r="BP267" i="34"/>
  <c r="BE272" i="34"/>
  <c r="BD272" i="34"/>
  <c r="BF272" i="34"/>
  <c r="BD252" i="34"/>
  <c r="BF252" i="34"/>
  <c r="BE252" i="34"/>
  <c r="O157" i="34"/>
  <c r="BP245" i="34"/>
  <c r="BQ245" i="34"/>
  <c r="BR245" i="34"/>
  <c r="BR254" i="34"/>
  <c r="BP254" i="34"/>
  <c r="BQ254" i="34"/>
  <c r="P155" i="34"/>
  <c r="BC246" i="34"/>
  <c r="BA246" i="34"/>
  <c r="BB246" i="34"/>
  <c r="BD261" i="34"/>
  <c r="BE261" i="34"/>
  <c r="BF261" i="34"/>
  <c r="BO240" i="34"/>
  <c r="BM240" i="34"/>
  <c r="J157" i="34"/>
  <c r="BN240" i="34"/>
  <c r="BF257" i="34"/>
  <c r="BD257" i="34"/>
  <c r="BE257" i="34"/>
  <c r="AN157" i="34"/>
  <c r="T155" i="34"/>
  <c r="BC250" i="34"/>
  <c r="BB250" i="34"/>
  <c r="BA250" i="34"/>
  <c r="BE269" i="34"/>
  <c r="BF269" i="34"/>
  <c r="BD269" i="34"/>
  <c r="BL258" i="34"/>
  <c r="BJ258" i="34"/>
  <c r="BK258" i="34"/>
  <c r="BQ264" i="34"/>
  <c r="BP264" i="34"/>
  <c r="BR264" i="34"/>
  <c r="BG256" i="34"/>
  <c r="BH256" i="34"/>
  <c r="BI256" i="34"/>
  <c r="BI241" i="34"/>
  <c r="BH241" i="34"/>
  <c r="BG241" i="34"/>
  <c r="BR240" i="34"/>
  <c r="BP240" i="34"/>
  <c r="BQ240" i="34"/>
  <c r="Q155" i="34"/>
  <c r="BC247" i="34"/>
  <c r="BA247" i="34"/>
  <c r="BB247" i="34"/>
  <c r="BG249" i="34"/>
  <c r="BI249" i="34"/>
  <c r="BH249" i="34"/>
  <c r="AG155" i="34"/>
  <c r="BB263" i="34"/>
  <c r="BC263" i="34"/>
  <c r="BA263" i="34"/>
  <c r="BF253" i="34"/>
  <c r="BD253" i="34"/>
  <c r="BE253" i="34"/>
  <c r="L157" i="34"/>
  <c r="BP242" i="34"/>
  <c r="BR242" i="34"/>
  <c r="BQ242" i="34"/>
  <c r="N155" i="34"/>
  <c r="BA244" i="34"/>
  <c r="BC244" i="34"/>
  <c r="BB244" i="34"/>
  <c r="BB240" i="34"/>
  <c r="BC240" i="34"/>
  <c r="BA240" i="34"/>
  <c r="J155" i="34"/>
  <c r="BE240" i="34"/>
  <c r="BF240" i="34"/>
  <c r="BD240" i="34"/>
  <c r="BL260" i="34"/>
  <c r="BK260" i="34"/>
  <c r="BJ260" i="34"/>
  <c r="BJ267" i="34"/>
  <c r="BK267" i="34"/>
  <c r="BL267" i="34"/>
  <c r="BF243" i="34"/>
  <c r="BE243" i="34"/>
  <c r="BD243" i="34"/>
  <c r="BO273" i="34"/>
  <c r="BN273" i="34"/>
  <c r="BM273" i="34"/>
  <c r="BH255" i="34"/>
  <c r="BG255" i="34"/>
  <c r="BI255" i="34"/>
  <c r="BI248" i="34"/>
  <c r="BH248" i="34"/>
  <c r="BG248" i="34"/>
  <c r="BH252" i="34"/>
  <c r="BG252" i="34"/>
  <c r="BI252" i="34"/>
  <c r="BE245" i="34"/>
  <c r="BD245" i="34"/>
  <c r="BF245" i="34"/>
  <c r="BG246" i="34"/>
  <c r="BI246" i="34"/>
  <c r="BH246" i="34"/>
  <c r="BB261" i="34"/>
  <c r="BC261" i="34"/>
  <c r="AE155" i="34"/>
  <c r="BA261" i="34"/>
  <c r="AH241" i="34"/>
  <c r="AH242" i="34" s="1"/>
  <c r="AH243" i="34" s="1"/>
  <c r="AH244" i="34" s="1"/>
  <c r="AH245" i="34" s="1"/>
  <c r="AH246" i="34" s="1"/>
  <c r="AH247" i="34" s="1"/>
  <c r="AH248" i="34" s="1"/>
  <c r="AH249" i="34" s="1"/>
  <c r="AH250" i="34" s="1"/>
  <c r="AH251" i="34" s="1"/>
  <c r="AH252" i="34" s="1"/>
  <c r="AH253" i="34" s="1"/>
  <c r="AH254" i="34" s="1"/>
  <c r="AH255" i="34" s="1"/>
  <c r="AH256" i="34" s="1"/>
  <c r="AH257" i="34" s="1"/>
  <c r="AH258" i="34" s="1"/>
  <c r="AH259" i="34" s="1"/>
  <c r="AH260" i="34" s="1"/>
  <c r="AH261" i="34" s="1"/>
  <c r="AH262" i="34" s="1"/>
  <c r="AH263" i="34" s="1"/>
  <c r="AH264" i="34" s="1"/>
  <c r="AH265" i="34" s="1"/>
  <c r="AH266" i="34" s="1"/>
  <c r="AH267" i="34" s="1"/>
  <c r="AH268" i="34" s="1"/>
  <c r="AH269" i="34" s="1"/>
  <c r="AH270" i="34" s="1"/>
  <c r="AH271" i="34" s="1"/>
  <c r="AH272" i="34" s="1"/>
  <c r="AH273" i="34" s="1"/>
  <c r="AH274" i="34" s="1"/>
  <c r="BI257" i="34"/>
  <c r="BH257" i="34"/>
  <c r="BG257" i="34"/>
  <c r="BL250" i="34"/>
  <c r="BJ250" i="34"/>
  <c r="BK250" i="34"/>
  <c r="BL269" i="34"/>
  <c r="BJ269" i="34"/>
  <c r="BK269" i="34"/>
  <c r="BC258" i="34"/>
  <c r="BA258" i="34"/>
  <c r="AB155" i="34"/>
  <c r="BB258" i="34"/>
  <c r="BQ256" i="34"/>
  <c r="BR256" i="34"/>
  <c r="BP256" i="34"/>
  <c r="BD241" i="34"/>
  <c r="BE241" i="34"/>
  <c r="BF241" i="34"/>
  <c r="E240" i="34"/>
  <c r="BV240" i="34" s="1"/>
  <c r="BL240" i="34"/>
  <c r="BJ240" i="34"/>
  <c r="BK240" i="34"/>
  <c r="BD265" i="34"/>
  <c r="BE265" i="34"/>
  <c r="BF265" i="34"/>
  <c r="AF157" i="34"/>
  <c r="Q157" i="34"/>
  <c r="BQ247" i="34"/>
  <c r="BP247" i="34"/>
  <c r="BR247" i="34"/>
  <c r="BL249" i="34"/>
  <c r="BJ249" i="34"/>
  <c r="BK249" i="34"/>
  <c r="BQ263" i="34"/>
  <c r="BP263" i="34"/>
  <c r="BR263" i="34"/>
  <c r="BH253" i="34"/>
  <c r="BI253" i="34"/>
  <c r="BG253" i="34"/>
  <c r="BI242" i="34"/>
  <c r="BH242" i="34"/>
  <c r="BG242" i="34"/>
  <c r="BC270" i="34"/>
  <c r="BB270" i="34"/>
  <c r="BA270" i="34"/>
  <c r="AN155" i="34"/>
  <c r="U155" i="34"/>
  <c r="BB251" i="34"/>
  <c r="BC251" i="34"/>
  <c r="BA251" i="34"/>
  <c r="BL252" i="34"/>
  <c r="BK252" i="34"/>
  <c r="BJ252" i="34"/>
  <c r="BK245" i="34"/>
  <c r="BL245" i="34"/>
  <c r="BJ245" i="34"/>
  <c r="BJ262" i="34"/>
  <c r="BK262" i="34"/>
  <c r="BL262" i="34"/>
  <c r="P157" i="34"/>
  <c r="BP246" i="34"/>
  <c r="BR246" i="34"/>
  <c r="BQ246" i="34"/>
  <c r="BQ261" i="34"/>
  <c r="BR261" i="34"/>
  <c r="BP261" i="34"/>
  <c r="BK257" i="34"/>
  <c r="BL257" i="34"/>
  <c r="BJ257" i="34"/>
  <c r="BR250" i="34"/>
  <c r="BQ250" i="34"/>
  <c r="BP250" i="34"/>
  <c r="BB269" i="34"/>
  <c r="BC269" i="34"/>
  <c r="BA269" i="34"/>
  <c r="AM155" i="34"/>
  <c r="BR258" i="34"/>
  <c r="BQ258" i="34"/>
  <c r="BP258" i="34"/>
  <c r="BC241" i="34"/>
  <c r="BB241" i="34"/>
  <c r="BA241" i="34"/>
  <c r="K155" i="34"/>
  <c r="BI265" i="34"/>
  <c r="BH265" i="34"/>
  <c r="BG265" i="34"/>
  <c r="AR269" i="30"/>
  <c r="S155" i="34"/>
  <c r="BA249" i="34"/>
  <c r="BB249" i="34"/>
  <c r="BC249" i="34"/>
  <c r="BG260" i="34"/>
  <c r="BH260" i="34"/>
  <c r="BI260" i="34"/>
  <c r="BK253" i="34"/>
  <c r="BJ253" i="34"/>
  <c r="BL253" i="34"/>
  <c r="BD242" i="34"/>
  <c r="BF242" i="34"/>
  <c r="BE242" i="34"/>
  <c r="BD270" i="34"/>
  <c r="BE270" i="34"/>
  <c r="BF270" i="34"/>
  <c r="BF256" i="34"/>
  <c r="BE256" i="34"/>
  <c r="BD256" i="34"/>
  <c r="BG259" i="34"/>
  <c r="BI259" i="34"/>
  <c r="BH259" i="34"/>
  <c r="BJ255" i="34"/>
  <c r="BK255" i="34"/>
  <c r="BL255" i="34"/>
  <c r="BH243" i="34"/>
  <c r="BI243" i="34"/>
  <c r="BG243" i="34"/>
  <c r="BB271" i="34"/>
  <c r="BC271" i="34"/>
  <c r="BA271" i="34"/>
  <c r="AO155" i="34"/>
  <c r="BD251" i="34"/>
  <c r="BE251" i="34"/>
  <c r="BF251" i="34"/>
  <c r="BB252" i="34"/>
  <c r="BC252" i="34"/>
  <c r="BA252" i="34"/>
  <c r="V155" i="34"/>
  <c r="BC262" i="34"/>
  <c r="AF155" i="34"/>
  <c r="BB262" i="34"/>
  <c r="BA262" i="34"/>
  <c r="BL246" i="34"/>
  <c r="BK246" i="34"/>
  <c r="BJ246" i="34"/>
  <c r="BB257" i="34"/>
  <c r="BA257" i="34"/>
  <c r="AA155" i="34"/>
  <c r="BC257" i="34"/>
  <c r="BH269" i="34"/>
  <c r="BG269" i="34"/>
  <c r="BI269" i="34"/>
  <c r="BN272" i="34"/>
  <c r="BO272" i="34"/>
  <c r="BM272" i="34"/>
  <c r="BL241" i="34"/>
  <c r="BK241" i="34"/>
  <c r="BJ241" i="34"/>
  <c r="BB265" i="34"/>
  <c r="BC265" i="34"/>
  <c r="BA265" i="34"/>
  <c r="AI155" i="34"/>
  <c r="AB157" i="34"/>
  <c r="BD268" i="34"/>
  <c r="BF268" i="34"/>
  <c r="BE268" i="34"/>
  <c r="BE249" i="34"/>
  <c r="BF249" i="34"/>
  <c r="BD249" i="34"/>
  <c r="BE260" i="34"/>
  <c r="BD260" i="34"/>
  <c r="BF260" i="34"/>
  <c r="BC253" i="34"/>
  <c r="W155" i="34"/>
  <c r="BB253" i="34"/>
  <c r="BA253" i="34"/>
  <c r="BI270" i="34"/>
  <c r="BH270" i="34"/>
  <c r="BG270" i="34"/>
  <c r="BB259" i="34"/>
  <c r="BC259" i="34"/>
  <c r="AC155" i="34"/>
  <c r="BA259" i="34"/>
  <c r="BH267" i="34"/>
  <c r="BI267" i="34"/>
  <c r="BG267" i="34"/>
  <c r="BL243" i="34"/>
  <c r="BK243" i="34"/>
  <c r="BJ243" i="34"/>
  <c r="BK271" i="34"/>
  <c r="BL271" i="34"/>
  <c r="BJ271" i="34"/>
  <c r="BJ272" i="34"/>
  <c r="BL272" i="34"/>
  <c r="BK272" i="34"/>
  <c r="BD254" i="34"/>
  <c r="BF254" i="34"/>
  <c r="BE254" i="34"/>
  <c r="BI262" i="34"/>
  <c r="BG262" i="34"/>
  <c r="BH262" i="34"/>
  <c r="BC264" i="34"/>
  <c r="AH155" i="34"/>
  <c r="BB264" i="34"/>
  <c r="BA264" i="34"/>
  <c r="BD259" i="34"/>
  <c r="BF259" i="34"/>
  <c r="BE259" i="34"/>
  <c r="BF255" i="34"/>
  <c r="BE255" i="34"/>
  <c r="BD255" i="34"/>
  <c r="BD248" i="34"/>
  <c r="BF248" i="34"/>
  <c r="BE248" i="34"/>
  <c r="M157" i="34"/>
  <c r="BQ243" i="34"/>
  <c r="BP243" i="34"/>
  <c r="BR243" i="34"/>
  <c r="BE271" i="34"/>
  <c r="BD271" i="34"/>
  <c r="BF271" i="34"/>
  <c r="BB272" i="34"/>
  <c r="BC272" i="34"/>
  <c r="BA272" i="34"/>
  <c r="AP155" i="34"/>
  <c r="BJ259" i="34"/>
  <c r="BK259" i="34"/>
  <c r="BL259" i="34"/>
  <c r="BP255" i="34"/>
  <c r="BR255" i="34"/>
  <c r="BQ255" i="34"/>
  <c r="BD267" i="34"/>
  <c r="BE267" i="34"/>
  <c r="BF267" i="34"/>
  <c r="M155" i="34"/>
  <c r="BB243" i="34"/>
  <c r="BA243" i="34"/>
  <c r="BC243" i="34"/>
  <c r="BH271" i="34"/>
  <c r="BG271" i="34"/>
  <c r="BI271" i="34"/>
  <c r="BL251" i="34"/>
  <c r="BJ251" i="34"/>
  <c r="BK251" i="34"/>
  <c r="BP252" i="34"/>
  <c r="BR252" i="34"/>
  <c r="BQ252" i="34"/>
  <c r="BK254" i="34"/>
  <c r="BL254" i="34"/>
  <c r="BJ254" i="34"/>
  <c r="BF262" i="34"/>
  <c r="BE262" i="34"/>
  <c r="BD262" i="34"/>
  <c r="BF246" i="34"/>
  <c r="BE246" i="34"/>
  <c r="BD246" i="34"/>
  <c r="BP257" i="34"/>
  <c r="BQ257" i="34"/>
  <c r="BR257" i="34"/>
  <c r="S157" i="34"/>
  <c r="BQ249" i="34"/>
  <c r="BR249" i="34"/>
  <c r="BP249" i="34"/>
  <c r="BQ269" i="34"/>
  <c r="BR269" i="34"/>
  <c r="BP269" i="34"/>
  <c r="BE264" i="34"/>
  <c r="BD264" i="34"/>
  <c r="BF264" i="34"/>
  <c r="BR241" i="34"/>
  <c r="BP241" i="34"/>
  <c r="BQ241" i="34"/>
  <c r="BL265" i="34"/>
  <c r="BK265" i="34"/>
  <c r="BJ265" i="34"/>
  <c r="BE266" i="34"/>
  <c r="BF266" i="34"/>
  <c r="BD266" i="34"/>
  <c r="BK268" i="34"/>
  <c r="BJ268" i="34"/>
  <c r="BL268" i="34"/>
  <c r="BC260" i="34"/>
  <c r="AD155" i="34"/>
  <c r="BB260" i="34"/>
  <c r="BA260" i="34"/>
  <c r="BP253" i="34"/>
  <c r="BR253" i="34"/>
  <c r="BQ253" i="34"/>
  <c r="X157" i="34"/>
  <c r="BJ244" i="34"/>
  <c r="BL244" i="34"/>
  <c r="BK244" i="34"/>
  <c r="BL270" i="34"/>
  <c r="BJ270" i="34"/>
  <c r="BK270" i="34"/>
  <c r="V273" i="34"/>
  <c r="T273" i="34"/>
  <c r="K273" i="34"/>
  <c r="AK273" i="34"/>
  <c r="AF273" i="34"/>
  <c r="AQ150" i="34"/>
  <c r="AQ156" i="34"/>
  <c r="M273" i="34"/>
  <c r="L273" i="34"/>
  <c r="AI273" i="34"/>
  <c r="AR273" i="34"/>
  <c r="AQ152" i="34"/>
  <c r="AQ151" i="34"/>
  <c r="Z273" i="34"/>
  <c r="Y273" i="34"/>
  <c r="AN273" i="34"/>
  <c r="AP273" i="34"/>
  <c r="O273" i="34"/>
  <c r="N273" i="34"/>
  <c r="AE273" i="34"/>
  <c r="W273" i="34"/>
  <c r="Q273" i="34"/>
  <c r="AQ273" i="34"/>
  <c r="U273" i="34"/>
  <c r="AO273" i="34"/>
  <c r="J273" i="34"/>
  <c r="R273" i="34"/>
  <c r="P273" i="34"/>
  <c r="AM273" i="34"/>
  <c r="X273" i="34"/>
  <c r="AL273" i="34"/>
  <c r="AA273" i="34"/>
  <c r="S273" i="34"/>
  <c r="AJ273" i="34"/>
  <c r="AQ154" i="34"/>
  <c r="AT148" i="34" a="1"/>
  <c r="AS147" i="34" a="1"/>
  <c r="H23" i="22" a="1"/>
  <c r="I23" i="22" a="1"/>
  <c r="AR149" i="34" a="1"/>
  <c r="H23" i="22" l="1"/>
  <c r="E241" i="34"/>
  <c r="BV241" i="34" s="1"/>
  <c r="AR149" i="34"/>
  <c r="AS147" i="34"/>
  <c r="I23" i="22"/>
  <c r="AT148" i="34"/>
  <c r="BG273" i="34"/>
  <c r="BI273" i="34"/>
  <c r="BH273" i="34"/>
  <c r="AR268" i="30"/>
  <c r="AQ270" i="30"/>
  <c r="AB271" i="30"/>
  <c r="AC271" i="30" s="1"/>
  <c r="AD271" i="30" s="1"/>
  <c r="AE271" i="30" s="1"/>
  <c r="AF271" i="30" s="1"/>
  <c r="AG271" i="30" s="1"/>
  <c r="AH271" i="30" s="1"/>
  <c r="AI271" i="30" s="1"/>
  <c r="AJ271" i="30" s="1"/>
  <c r="AK271" i="30" s="1"/>
  <c r="BZ240" i="34"/>
  <c r="BZ241" i="34" s="1"/>
  <c r="BZ242" i="34" s="1"/>
  <c r="BZ243" i="34" s="1"/>
  <c r="BZ244" i="34" s="1"/>
  <c r="BZ245" i="34" s="1"/>
  <c r="BZ246" i="34" s="1"/>
  <c r="BZ247" i="34" s="1"/>
  <c r="BZ248" i="34" s="1"/>
  <c r="BZ249" i="34" s="1"/>
  <c r="BZ250" i="34" s="1"/>
  <c r="BZ251" i="34" s="1"/>
  <c r="BZ252" i="34" s="1"/>
  <c r="BZ253" i="34" s="1"/>
  <c r="BZ254" i="34" s="1"/>
  <c r="BZ255" i="34" s="1"/>
  <c r="BZ256" i="34" s="1"/>
  <c r="BZ257" i="34" s="1"/>
  <c r="BZ258" i="34" s="1"/>
  <c r="BZ259" i="34" s="1"/>
  <c r="BZ260" i="34" s="1"/>
  <c r="BZ261" i="34" s="1"/>
  <c r="BZ262" i="34" s="1"/>
  <c r="BZ263" i="34" s="1"/>
  <c r="BZ264" i="34" s="1"/>
  <c r="BZ265" i="34" s="1"/>
  <c r="BZ266" i="34" s="1"/>
  <c r="BZ267" i="34" s="1"/>
  <c r="BZ268" i="34" s="1"/>
  <c r="BZ269" i="34" s="1"/>
  <c r="BZ270" i="34" s="1"/>
  <c r="BZ271" i="34" s="1"/>
  <c r="BZ272" i="34" s="1"/>
  <c r="D240" i="34"/>
  <c r="D241" i="34" s="1"/>
  <c r="D242" i="34" s="1"/>
  <c r="D243" i="34" s="1"/>
  <c r="J158" i="34"/>
  <c r="K162" i="34" s="1"/>
  <c r="F240" i="34"/>
  <c r="BW240" i="34" s="1"/>
  <c r="J162" i="34"/>
  <c r="AS153" i="34"/>
  <c r="AH275" i="34"/>
  <c r="AG275" i="34"/>
  <c r="AW240" i="34"/>
  <c r="AW241" i="34" s="1"/>
  <c r="AW242" i="34" s="1"/>
  <c r="AW243" i="34" s="1"/>
  <c r="AW244" i="34" s="1"/>
  <c r="AW245" i="34" s="1"/>
  <c r="AW246" i="34" s="1"/>
  <c r="AW247" i="34" s="1"/>
  <c r="AW248" i="34" s="1"/>
  <c r="AW249" i="34" s="1"/>
  <c r="BB213" i="34" s="1"/>
  <c r="BY240" i="34"/>
  <c r="BY241" i="34" s="1"/>
  <c r="BY242" i="34" s="1"/>
  <c r="BY243" i="34" s="1"/>
  <c r="BY244" i="34" s="1"/>
  <c r="BY245" i="34" s="1"/>
  <c r="BY246" i="34" s="1"/>
  <c r="BY247" i="34" s="1"/>
  <c r="BY248" i="34" s="1"/>
  <c r="BY249" i="34" s="1"/>
  <c r="BY250" i="34" s="1"/>
  <c r="BY251" i="34" s="1"/>
  <c r="BY252" i="34" s="1"/>
  <c r="BY253" i="34" s="1"/>
  <c r="BY254" i="34" s="1"/>
  <c r="BY255" i="34" s="1"/>
  <c r="BY256" i="34" s="1"/>
  <c r="BY257" i="34" s="1"/>
  <c r="BY258" i="34" s="1"/>
  <c r="BY259" i="34" s="1"/>
  <c r="BY260" i="34" s="1"/>
  <c r="BY261" i="34" s="1"/>
  <c r="BY262" i="34" s="1"/>
  <c r="BY263" i="34" s="1"/>
  <c r="BY264" i="34" s="1"/>
  <c r="BY265" i="34" s="1"/>
  <c r="BY266" i="34" s="1"/>
  <c r="BY267" i="34" s="1"/>
  <c r="BY268" i="34" s="1"/>
  <c r="BY269" i="34" s="1"/>
  <c r="BY270" i="34" s="1"/>
  <c r="BY271" i="34" s="1"/>
  <c r="BY272" i="34" s="1"/>
  <c r="CA240" i="34"/>
  <c r="CA241" i="34" s="1"/>
  <c r="CA242" i="34" s="1"/>
  <c r="CA243" i="34" s="1"/>
  <c r="CA244" i="34" s="1"/>
  <c r="CA245" i="34" s="1"/>
  <c r="CA246" i="34" s="1"/>
  <c r="CA247" i="34" s="1"/>
  <c r="CA248" i="34" s="1"/>
  <c r="CA249" i="34" s="1"/>
  <c r="CA250" i="34" s="1"/>
  <c r="CA251" i="34" s="1"/>
  <c r="CA252" i="34" s="1"/>
  <c r="CA253" i="34" s="1"/>
  <c r="CA254" i="34" s="1"/>
  <c r="CA255" i="34" s="1"/>
  <c r="CA256" i="34" s="1"/>
  <c r="CA257" i="34" s="1"/>
  <c r="CA258" i="34" s="1"/>
  <c r="CA259" i="34" s="1"/>
  <c r="CA260" i="34" s="1"/>
  <c r="CA261" i="34" s="1"/>
  <c r="CA262" i="34" s="1"/>
  <c r="CA263" i="34" s="1"/>
  <c r="CA264" i="34" s="1"/>
  <c r="CA265" i="34" s="1"/>
  <c r="CA266" i="34" s="1"/>
  <c r="CA267" i="34" s="1"/>
  <c r="CA268" i="34" s="1"/>
  <c r="CA269" i="34" s="1"/>
  <c r="CA270" i="34" s="1"/>
  <c r="CA271" i="34" s="1"/>
  <c r="CA272" i="34" s="1"/>
  <c r="AY240" i="34"/>
  <c r="AY241" i="34" s="1"/>
  <c r="AY242" i="34" s="1"/>
  <c r="AY243" i="34" s="1"/>
  <c r="AY244" i="34" s="1"/>
  <c r="AY245" i="34" s="1"/>
  <c r="AY246" i="34" s="1"/>
  <c r="AY247" i="34" s="1"/>
  <c r="AY248" i="34" s="1"/>
  <c r="AY249" i="34" s="1"/>
  <c r="BD213" i="34" s="1"/>
  <c r="BN274" i="34"/>
  <c r="BM274" i="34"/>
  <c r="BO274" i="34"/>
  <c r="BJ273" i="34"/>
  <c r="BL273" i="34"/>
  <c r="BK273" i="34"/>
  <c r="AS269" i="30"/>
  <c r="AX240" i="34"/>
  <c r="AX241" i="34" s="1"/>
  <c r="AX242" i="34" s="1"/>
  <c r="AX243" i="34" s="1"/>
  <c r="AX244" i="34" s="1"/>
  <c r="AX245" i="34" s="1"/>
  <c r="AX246" i="34" s="1"/>
  <c r="AX247" i="34" s="1"/>
  <c r="AX248" i="34" s="1"/>
  <c r="AX249" i="34" s="1"/>
  <c r="BC213" i="34" s="1"/>
  <c r="AP274" i="34"/>
  <c r="S274" i="34"/>
  <c r="AO274" i="34"/>
  <c r="K274" i="34"/>
  <c r="W274" i="34"/>
  <c r="AL274" i="34"/>
  <c r="AA274" i="34"/>
  <c r="J274" i="34"/>
  <c r="AR150" i="34"/>
  <c r="I274" i="34"/>
  <c r="AN274" i="34"/>
  <c r="AR156" i="34"/>
  <c r="U274" i="34"/>
  <c r="M274" i="34"/>
  <c r="V274" i="34"/>
  <c r="T274" i="34"/>
  <c r="AR152" i="34"/>
  <c r="L274" i="34"/>
  <c r="P274" i="34"/>
  <c r="N274" i="34"/>
  <c r="AE274" i="34"/>
  <c r="AR151" i="34"/>
  <c r="AF274" i="34"/>
  <c r="AI274" i="34"/>
  <c r="X274" i="34"/>
  <c r="AQ274" i="34"/>
  <c r="R274" i="34"/>
  <c r="AK274" i="34"/>
  <c r="AM274" i="34"/>
  <c r="Y274" i="34"/>
  <c r="O274" i="34"/>
  <c r="Q274" i="34"/>
  <c r="AR274" i="34"/>
  <c r="Z274" i="34"/>
  <c r="AJ274" i="34"/>
  <c r="AR154" i="34"/>
  <c r="AR157" i="34" s="1"/>
  <c r="AQ155" i="34"/>
  <c r="BC273" i="34"/>
  <c r="BB273" i="34"/>
  <c r="BA273" i="34"/>
  <c r="AQ157" i="34"/>
  <c r="BQ273" i="34"/>
  <c r="BR273" i="34"/>
  <c r="BP273" i="34"/>
  <c r="BD273" i="34"/>
  <c r="BE273" i="34"/>
  <c r="BF273" i="34"/>
  <c r="J23" i="22" a="1"/>
  <c r="AU148" i="34" a="1"/>
  <c r="AT147" i="34" a="1"/>
  <c r="AS149" i="34" a="1"/>
  <c r="K158" i="34" l="1"/>
  <c r="L158" i="34" s="1"/>
  <c r="M158" i="34" s="1"/>
  <c r="CD241" i="34"/>
  <c r="E242" i="34"/>
  <c r="E243" i="34" s="1"/>
  <c r="CD240" i="34"/>
  <c r="AW250" i="34"/>
  <c r="AW251" i="34" s="1"/>
  <c r="AW252" i="34" s="1"/>
  <c r="AW253" i="34" s="1"/>
  <c r="AW254" i="34" s="1"/>
  <c r="AW255" i="34" s="1"/>
  <c r="AW256" i="34" s="1"/>
  <c r="AW257" i="34" s="1"/>
  <c r="AW258" i="34" s="1"/>
  <c r="AW259" i="34" s="1"/>
  <c r="BB214" i="34" s="1"/>
  <c r="F241" i="34"/>
  <c r="G241" i="34" s="1"/>
  <c r="AT147" i="34"/>
  <c r="J23" i="22"/>
  <c r="AU148" i="34"/>
  <c r="AS149" i="34"/>
  <c r="BU243" i="34"/>
  <c r="CC243" i="34" s="1"/>
  <c r="D244" i="34"/>
  <c r="AS268" i="30"/>
  <c r="AR270" i="30"/>
  <c r="CE240" i="34"/>
  <c r="AL271" i="30"/>
  <c r="AM271" i="30" s="1"/>
  <c r="AN271" i="30" s="1"/>
  <c r="AO271" i="30" s="1"/>
  <c r="AP271" i="30" s="1"/>
  <c r="AQ271" i="30" s="1"/>
  <c r="BI274" i="34"/>
  <c r="BG274" i="34"/>
  <c r="BH274" i="34"/>
  <c r="BB274" i="34"/>
  <c r="BA274" i="34"/>
  <c r="AR155" i="34"/>
  <c r="BC274" i="34"/>
  <c r="CA273" i="34"/>
  <c r="AX250" i="34"/>
  <c r="AX251" i="34" s="1"/>
  <c r="AX252" i="34" s="1"/>
  <c r="AX253" i="34" s="1"/>
  <c r="AX254" i="34" s="1"/>
  <c r="AX255" i="34" s="1"/>
  <c r="AX256" i="34" s="1"/>
  <c r="AX257" i="34" s="1"/>
  <c r="AX258" i="34" s="1"/>
  <c r="AX259" i="34" s="1"/>
  <c r="AY250" i="34"/>
  <c r="AY251" i="34" s="1"/>
  <c r="AY252" i="34" s="1"/>
  <c r="AY253" i="34" s="1"/>
  <c r="AY254" i="34" s="1"/>
  <c r="AY255" i="34" s="1"/>
  <c r="AY256" i="34" s="1"/>
  <c r="AY257" i="34" s="1"/>
  <c r="AY258" i="34" s="1"/>
  <c r="AY259" i="34" s="1"/>
  <c r="BN275" i="34"/>
  <c r="BO275" i="34"/>
  <c r="BM275" i="34"/>
  <c r="AT269" i="30"/>
  <c r="G240" i="34"/>
  <c r="BU240" i="34"/>
  <c r="CC240" i="34" s="1"/>
  <c r="AT153" i="34"/>
  <c r="AH276" i="34"/>
  <c r="AG276" i="34"/>
  <c r="BE274" i="34"/>
  <c r="BF274" i="34"/>
  <c r="BD274" i="34"/>
  <c r="BU242" i="34"/>
  <c r="CC242" i="34" s="1"/>
  <c r="BZ273" i="34"/>
  <c r="BR274" i="34"/>
  <c r="BP274" i="34"/>
  <c r="BQ274" i="34"/>
  <c r="BU241" i="34"/>
  <c r="CC241" i="34" s="1"/>
  <c r="BY273" i="34"/>
  <c r="O275" i="34"/>
  <c r="K275" i="34"/>
  <c r="P275" i="34"/>
  <c r="N275" i="34"/>
  <c r="AS152" i="34"/>
  <c r="AK275" i="34"/>
  <c r="L275" i="34"/>
  <c r="I275" i="34"/>
  <c r="AN275" i="34"/>
  <c r="R275" i="34"/>
  <c r="AS150" i="34"/>
  <c r="AA275" i="34"/>
  <c r="W275" i="34"/>
  <c r="T275" i="34"/>
  <c r="M275" i="34"/>
  <c r="AS151" i="34"/>
  <c r="AE275" i="34"/>
  <c r="U275" i="34"/>
  <c r="S275" i="34"/>
  <c r="V275" i="34"/>
  <c r="Q275" i="34"/>
  <c r="Z275" i="34"/>
  <c r="AL275" i="34"/>
  <c r="Y275" i="34"/>
  <c r="AO275" i="34"/>
  <c r="AR275" i="34"/>
  <c r="AF275" i="34"/>
  <c r="J275" i="34"/>
  <c r="X275" i="34"/>
  <c r="AP275" i="34"/>
  <c r="AI275" i="34"/>
  <c r="AM275" i="34"/>
  <c r="AQ275" i="34"/>
  <c r="AS156" i="34"/>
  <c r="AJ275" i="34"/>
  <c r="AS154" i="34"/>
  <c r="BL274" i="34"/>
  <c r="BJ274" i="34"/>
  <c r="BK274" i="34"/>
  <c r="AV148" i="34" a="1"/>
  <c r="AT149" i="34" a="1"/>
  <c r="AU147" i="34" a="1"/>
  <c r="M162" i="34" l="1"/>
  <c r="L162" i="34"/>
  <c r="BV242" i="34"/>
  <c r="CD242" i="34" s="1"/>
  <c r="AR271" i="30"/>
  <c r="AW260" i="34"/>
  <c r="AW261" i="34" s="1"/>
  <c r="AW262" i="34" s="1"/>
  <c r="AW263" i="34" s="1"/>
  <c r="AW264" i="34" s="1"/>
  <c r="AW265" i="34" s="1"/>
  <c r="AW266" i="34" s="1"/>
  <c r="AW267" i="34" s="1"/>
  <c r="AW268" i="34" s="1"/>
  <c r="AW269" i="34" s="1"/>
  <c r="BB215" i="34" s="1"/>
  <c r="CA274" i="34"/>
  <c r="BW241" i="34"/>
  <c r="CE241" i="34" s="1"/>
  <c r="F242" i="34"/>
  <c r="AT149" i="34"/>
  <c r="AU147" i="34"/>
  <c r="AV148" i="34"/>
  <c r="BU244" i="34"/>
  <c r="CC244" i="34" s="1"/>
  <c r="D245" i="34"/>
  <c r="N158" i="34"/>
  <c r="N162" i="34"/>
  <c r="BB275" i="34"/>
  <c r="BC275" i="34"/>
  <c r="BA275" i="34"/>
  <c r="AS155" i="34"/>
  <c r="BD214" i="34"/>
  <c r="AY260" i="34"/>
  <c r="AY261" i="34" s="1"/>
  <c r="AY262" i="34" s="1"/>
  <c r="AY263" i="34" s="1"/>
  <c r="AY264" i="34" s="1"/>
  <c r="AY265" i="34" s="1"/>
  <c r="AY266" i="34" s="1"/>
  <c r="AY267" i="34" s="1"/>
  <c r="AY268" i="34" s="1"/>
  <c r="AY269" i="34" s="1"/>
  <c r="BK275" i="34"/>
  <c r="BL275" i="34"/>
  <c r="BJ275" i="34"/>
  <c r="BV243" i="34"/>
  <c r="CD243" i="34" s="1"/>
  <c r="E244" i="34"/>
  <c r="AS157" i="34"/>
  <c r="BR275" i="34"/>
  <c r="BP275" i="34"/>
  <c r="BQ275" i="34"/>
  <c r="AT268" i="30"/>
  <c r="AS270" i="30"/>
  <c r="BE275" i="34"/>
  <c r="BF275" i="34"/>
  <c r="BD275" i="34"/>
  <c r="BY274" i="34"/>
  <c r="AU153" i="34"/>
  <c r="AG277" i="34"/>
  <c r="AH277" i="34"/>
  <c r="BG275" i="34"/>
  <c r="BH275" i="34"/>
  <c r="BI275" i="34"/>
  <c r="BZ274" i="34"/>
  <c r="BO276" i="34"/>
  <c r="BM276" i="34"/>
  <c r="BN276" i="34"/>
  <c r="AU269" i="30"/>
  <c r="BC214" i="34"/>
  <c r="AX260" i="34"/>
  <c r="AX261" i="34" s="1"/>
  <c r="AX262" i="34" s="1"/>
  <c r="AX263" i="34" s="1"/>
  <c r="AX264" i="34" s="1"/>
  <c r="AX265" i="34" s="1"/>
  <c r="AX266" i="34" s="1"/>
  <c r="AX267" i="34" s="1"/>
  <c r="AX268" i="34" s="1"/>
  <c r="AX269" i="34" s="1"/>
  <c r="N276" i="34"/>
  <c r="AK276" i="34"/>
  <c r="AA276" i="34"/>
  <c r="AO276" i="34"/>
  <c r="AT156" i="34"/>
  <c r="U276" i="34"/>
  <c r="T276" i="34"/>
  <c r="Y276" i="34"/>
  <c r="AT152" i="34"/>
  <c r="X276" i="34"/>
  <c r="R276" i="34"/>
  <c r="K276" i="34"/>
  <c r="AM276" i="34"/>
  <c r="Q276" i="34"/>
  <c r="AT150" i="34"/>
  <c r="AN276" i="34"/>
  <c r="M276" i="34"/>
  <c r="P276" i="34"/>
  <c r="AT151" i="34"/>
  <c r="L276" i="34"/>
  <c r="AP276" i="34"/>
  <c r="AQ276" i="34"/>
  <c r="AI276" i="34"/>
  <c r="J276" i="34"/>
  <c r="O276" i="34"/>
  <c r="I276" i="34"/>
  <c r="S276" i="34"/>
  <c r="W276" i="34"/>
  <c r="AL276" i="34"/>
  <c r="AF276" i="34"/>
  <c r="V276" i="34"/>
  <c r="Z276" i="34"/>
  <c r="AR276" i="34"/>
  <c r="AE276" i="34"/>
  <c r="AJ276" i="34"/>
  <c r="AT154" i="34"/>
  <c r="AW148" i="34" a="1"/>
  <c r="AV147" i="34" a="1"/>
  <c r="AU149" i="34" a="1"/>
  <c r="CA275" i="34" l="1"/>
  <c r="AW270" i="34"/>
  <c r="AW271" i="34" s="1"/>
  <c r="AW272" i="34" s="1"/>
  <c r="AW273" i="34" s="1"/>
  <c r="AW274" i="34" s="1"/>
  <c r="AW275" i="34" s="1"/>
  <c r="BY275" i="34"/>
  <c r="BW242" i="34"/>
  <c r="CE242" i="34" s="1"/>
  <c r="G242" i="34"/>
  <c r="F243" i="34"/>
  <c r="BZ275" i="34"/>
  <c r="AW148" i="34"/>
  <c r="AU149" i="34"/>
  <c r="AV147" i="34"/>
  <c r="BD215" i="34"/>
  <c r="AY270" i="34"/>
  <c r="AY271" i="34" s="1"/>
  <c r="AY272" i="34" s="1"/>
  <c r="AY273" i="34" s="1"/>
  <c r="AY274" i="34" s="1"/>
  <c r="AY275" i="34" s="1"/>
  <c r="BU245" i="34"/>
  <c r="CC245" i="34" s="1"/>
  <c r="D246" i="34"/>
  <c r="BG276" i="34"/>
  <c r="BI276" i="34"/>
  <c r="BH276" i="34"/>
  <c r="BE276" i="34"/>
  <c r="BF276" i="34"/>
  <c r="BD276" i="34"/>
  <c r="BO277" i="34"/>
  <c r="BN277" i="34"/>
  <c r="BM277" i="34"/>
  <c r="BV244" i="34"/>
  <c r="CD244" i="34" s="1"/>
  <c r="E245" i="34"/>
  <c r="BC215" i="34"/>
  <c r="AX270" i="34"/>
  <c r="AX271" i="34" s="1"/>
  <c r="AX272" i="34" s="1"/>
  <c r="AX273" i="34" s="1"/>
  <c r="AX274" i="34" s="1"/>
  <c r="AX275" i="34" s="1"/>
  <c r="AT155" i="34"/>
  <c r="BB276" i="34"/>
  <c r="BC276" i="34"/>
  <c r="BA276" i="34"/>
  <c r="AV153" i="34"/>
  <c r="AG278" i="34"/>
  <c r="AH278" i="34"/>
  <c r="AV269" i="30"/>
  <c r="BR276" i="34"/>
  <c r="BQ276" i="34"/>
  <c r="BP276" i="34"/>
  <c r="BK276" i="34"/>
  <c r="BL276" i="34"/>
  <c r="BJ276" i="34"/>
  <c r="AT157" i="34"/>
  <c r="AS271" i="30"/>
  <c r="X277" i="34"/>
  <c r="AI277" i="34"/>
  <c r="U277" i="34"/>
  <c r="AN277" i="34"/>
  <c r="AF277" i="34"/>
  <c r="M277" i="34"/>
  <c r="AA277" i="34"/>
  <c r="AU156" i="34"/>
  <c r="AR277" i="34"/>
  <c r="O277" i="34"/>
  <c r="AM277" i="34"/>
  <c r="AU152" i="34"/>
  <c r="Q277" i="34"/>
  <c r="S277" i="34"/>
  <c r="Y277" i="34"/>
  <c r="AK277" i="34"/>
  <c r="AU150" i="34"/>
  <c r="AQ277" i="34"/>
  <c r="N277" i="34"/>
  <c r="P277" i="34"/>
  <c r="T277" i="34"/>
  <c r="AU151" i="34"/>
  <c r="AO277" i="34"/>
  <c r="W277" i="34"/>
  <c r="R277" i="34"/>
  <c r="AE277" i="34"/>
  <c r="K277" i="34"/>
  <c r="Z277" i="34"/>
  <c r="I277" i="34"/>
  <c r="L277" i="34"/>
  <c r="V277" i="34"/>
  <c r="AL277" i="34"/>
  <c r="AP277" i="34"/>
  <c r="J277" i="34"/>
  <c r="AJ277" i="34"/>
  <c r="AU154" i="34"/>
  <c r="AU268" i="30"/>
  <c r="AT270" i="30"/>
  <c r="O162" i="34"/>
  <c r="O158" i="34"/>
  <c r="AV149" i="34" a="1"/>
  <c r="AX148" i="34" a="1"/>
  <c r="AW147" i="34" a="1"/>
  <c r="BZ276" i="34" l="1"/>
  <c r="AT271" i="30"/>
  <c r="BW243" i="34"/>
  <c r="CE243" i="34" s="1"/>
  <c r="F244" i="34"/>
  <c r="G243" i="34"/>
  <c r="BY276" i="34"/>
  <c r="CA276" i="34"/>
  <c r="AX148" i="34"/>
  <c r="AV149" i="34"/>
  <c r="AW147" i="34"/>
  <c r="AW269" i="30"/>
  <c r="AW276" i="34"/>
  <c r="BE277" i="34"/>
  <c r="BD277" i="34"/>
  <c r="BF277" i="34"/>
  <c r="AY276" i="34"/>
  <c r="BV245" i="34"/>
  <c r="CD245" i="34" s="1"/>
  <c r="E246" i="34"/>
  <c r="AX276" i="34"/>
  <c r="AU157" i="34"/>
  <c r="BQ277" i="34"/>
  <c r="BR277" i="34"/>
  <c r="BP277" i="34"/>
  <c r="P158" i="34"/>
  <c r="P162" i="34"/>
  <c r="BI277" i="34"/>
  <c r="BG277" i="34"/>
  <c r="BH277" i="34"/>
  <c r="BK277" i="34"/>
  <c r="BL277" i="34"/>
  <c r="BJ277" i="34"/>
  <c r="BM278" i="34"/>
  <c r="BO278" i="34"/>
  <c r="BN278" i="34"/>
  <c r="BU246" i="34"/>
  <c r="CC246" i="34" s="1"/>
  <c r="D247" i="34"/>
  <c r="J278" i="34"/>
  <c r="AL278" i="34"/>
  <c r="AF278" i="34"/>
  <c r="V278" i="34"/>
  <c r="AK278" i="34"/>
  <c r="Q278" i="34"/>
  <c r="AN278" i="34"/>
  <c r="N278" i="34"/>
  <c r="AQ278" i="34"/>
  <c r="Y278" i="34"/>
  <c r="M278" i="34"/>
  <c r="R278" i="34"/>
  <c r="O278" i="34"/>
  <c r="AA278" i="34"/>
  <c r="I278" i="34"/>
  <c r="AV150" i="34"/>
  <c r="Z278" i="34"/>
  <c r="AI278" i="34"/>
  <c r="U278" i="34"/>
  <c r="AO278" i="34"/>
  <c r="AV152" i="34"/>
  <c r="L278" i="34"/>
  <c r="T278" i="34"/>
  <c r="K278" i="34"/>
  <c r="X278" i="34"/>
  <c r="AV151" i="34"/>
  <c r="AV156" i="34"/>
  <c r="AE278" i="34"/>
  <c r="AM278" i="34"/>
  <c r="S278" i="34"/>
  <c r="AP278" i="34"/>
  <c r="AR278" i="34"/>
  <c r="W278" i="34"/>
  <c r="P278" i="34"/>
  <c r="AJ278" i="34"/>
  <c r="AV154" i="34"/>
  <c r="AV268" i="30"/>
  <c r="AU270" i="30"/>
  <c r="BC277" i="34"/>
  <c r="BB277" i="34"/>
  <c r="BA277" i="34"/>
  <c r="AU155" i="34"/>
  <c r="AW153" i="34"/>
  <c r="AG279" i="34"/>
  <c r="AH279" i="34"/>
  <c r="AX147" i="34" a="1"/>
  <c r="AY148" i="34" a="1"/>
  <c r="AW149" i="34" a="1"/>
  <c r="AY277" i="34" l="1"/>
  <c r="BZ277" i="34"/>
  <c r="CA277" i="34"/>
  <c r="G244" i="34"/>
  <c r="BW244" i="34"/>
  <c r="CE244" i="34" s="1"/>
  <c r="F245" i="34"/>
  <c r="AY148" i="34"/>
  <c r="AW149" i="34"/>
  <c r="AX147" i="34"/>
  <c r="AX269" i="30"/>
  <c r="BR278" i="34"/>
  <c r="BP278" i="34"/>
  <c r="BQ278" i="34"/>
  <c r="BI278" i="34"/>
  <c r="BG278" i="34"/>
  <c r="BH278" i="34"/>
  <c r="AV157" i="34"/>
  <c r="BV246" i="34"/>
  <c r="CD246" i="34" s="1"/>
  <c r="E247" i="34"/>
  <c r="AW277" i="34"/>
  <c r="BL278" i="34"/>
  <c r="BJ278" i="34"/>
  <c r="BK278" i="34"/>
  <c r="BY277" i="34"/>
  <c r="AX277" i="34"/>
  <c r="BD278" i="34"/>
  <c r="BE278" i="34"/>
  <c r="BF278" i="34"/>
  <c r="BN279" i="34"/>
  <c r="BM279" i="34"/>
  <c r="BO279" i="34"/>
  <c r="AI279" i="34"/>
  <c r="T279" i="34"/>
  <c r="J279" i="34"/>
  <c r="AA279" i="34"/>
  <c r="AW156" i="34"/>
  <c r="P279" i="34"/>
  <c r="L279" i="34"/>
  <c r="U279" i="34"/>
  <c r="I279" i="34"/>
  <c r="S279" i="34"/>
  <c r="Z279" i="34"/>
  <c r="Y279" i="34"/>
  <c r="AK279" i="34"/>
  <c r="AF279" i="34"/>
  <c r="R279" i="34"/>
  <c r="AN279" i="34"/>
  <c r="Q279" i="34"/>
  <c r="AP279" i="34"/>
  <c r="M279" i="34"/>
  <c r="AO279" i="34"/>
  <c r="K279" i="34"/>
  <c r="W279" i="34"/>
  <c r="V279" i="34"/>
  <c r="AR279" i="34"/>
  <c r="N279" i="34"/>
  <c r="AM279" i="34"/>
  <c r="AQ279" i="34"/>
  <c r="AL279" i="34"/>
  <c r="AW150" i="34"/>
  <c r="X279" i="34"/>
  <c r="AE279" i="34"/>
  <c r="O279" i="34"/>
  <c r="AW152" i="34"/>
  <c r="AW151" i="34"/>
  <c r="AJ279" i="34"/>
  <c r="AW154" i="34"/>
  <c r="BC278" i="34"/>
  <c r="BB278" i="34"/>
  <c r="BA278" i="34"/>
  <c r="AV155" i="34"/>
  <c r="BU247" i="34"/>
  <c r="CC247" i="34" s="1"/>
  <c r="D248" i="34"/>
  <c r="AW268" i="30"/>
  <c r="AV270" i="30"/>
  <c r="Q162" i="34"/>
  <c r="Q158" i="34"/>
  <c r="AU271" i="30"/>
  <c r="AX153" i="34"/>
  <c r="AH280" i="34"/>
  <c r="AG280" i="34"/>
  <c r="AX149" i="34" a="1"/>
  <c r="AY147" i="34" a="1"/>
  <c r="AZ148" i="34" a="1"/>
  <c r="AX278" i="34" l="1"/>
  <c r="BZ278" i="34"/>
  <c r="AY278" i="34"/>
  <c r="AV271" i="30"/>
  <c r="G245" i="34"/>
  <c r="BW245" i="34"/>
  <c r="CE245" i="34" s="1"/>
  <c r="F246" i="34"/>
  <c r="CA278" i="34"/>
  <c r="AX149" i="34"/>
  <c r="AY147" i="34"/>
  <c r="AZ148" i="34"/>
  <c r="BV247" i="34"/>
  <c r="CD247" i="34" s="1"/>
  <c r="E248" i="34"/>
  <c r="AX268" i="30"/>
  <c r="AW270" i="30"/>
  <c r="BY278" i="34"/>
  <c r="AY269" i="30"/>
  <c r="BG279" i="34"/>
  <c r="BH279" i="34"/>
  <c r="BI279" i="34"/>
  <c r="BU248" i="34"/>
  <c r="CC248" i="34" s="1"/>
  <c r="D249" i="34"/>
  <c r="AW157" i="34"/>
  <c r="BQ279" i="34"/>
  <c r="BR279" i="34"/>
  <c r="BP279" i="34"/>
  <c r="AW155" i="34"/>
  <c r="BA279" i="34"/>
  <c r="BB279" i="34"/>
  <c r="BC279" i="34"/>
  <c r="BJ279" i="34"/>
  <c r="BK279" i="34"/>
  <c r="BL279" i="34"/>
  <c r="AQ280" i="34"/>
  <c r="Z280" i="34"/>
  <c r="T280" i="34"/>
  <c r="U280" i="34"/>
  <c r="AX152" i="34"/>
  <c r="AE280" i="34"/>
  <c r="Y280" i="34"/>
  <c r="AL280" i="34"/>
  <c r="AO280" i="34"/>
  <c r="AX156" i="34"/>
  <c r="AI280" i="34"/>
  <c r="M280" i="34"/>
  <c r="AN280" i="34"/>
  <c r="AX150" i="34"/>
  <c r="AR280" i="34"/>
  <c r="AA280" i="34"/>
  <c r="Q280" i="34"/>
  <c r="V280" i="34"/>
  <c r="AX151" i="34"/>
  <c r="P280" i="34"/>
  <c r="S280" i="34"/>
  <c r="W280" i="34"/>
  <c r="AP280" i="34"/>
  <c r="K280" i="34"/>
  <c r="AK280" i="34"/>
  <c r="N280" i="34"/>
  <c r="I280" i="34"/>
  <c r="J280" i="34"/>
  <c r="AM280" i="34"/>
  <c r="L280" i="34"/>
  <c r="O280" i="34"/>
  <c r="X280" i="34"/>
  <c r="R280" i="34"/>
  <c r="AF280" i="34"/>
  <c r="AJ280" i="34"/>
  <c r="AX154" i="34"/>
  <c r="BM280" i="34"/>
  <c r="BO280" i="34"/>
  <c r="BN280" i="34"/>
  <c r="R162" i="34"/>
  <c r="R158" i="34"/>
  <c r="AW278" i="34"/>
  <c r="BE279" i="34"/>
  <c r="BD279" i="34"/>
  <c r="BF279" i="34"/>
  <c r="AY153" i="34"/>
  <c r="AH281" i="34"/>
  <c r="AG281" i="34"/>
  <c r="AZ147" i="34" a="1"/>
  <c r="AY149" i="34" a="1"/>
  <c r="BA148" i="34" a="1"/>
  <c r="AW271" i="30" l="1"/>
  <c r="BZ279" i="34"/>
  <c r="G246" i="34"/>
  <c r="BW246" i="34"/>
  <c r="CE246" i="34" s="1"/>
  <c r="F247" i="34"/>
  <c r="CA279" i="34"/>
  <c r="BA148" i="34"/>
  <c r="AY149" i="34"/>
  <c r="AZ147" i="34"/>
  <c r="S162" i="34"/>
  <c r="S158" i="34"/>
  <c r="AX155" i="34"/>
  <c r="BC280" i="34"/>
  <c r="BB280" i="34"/>
  <c r="BA280" i="34"/>
  <c r="AY279" i="34"/>
  <c r="BU249" i="34"/>
  <c r="CC249" i="34" s="1"/>
  <c r="D250" i="34"/>
  <c r="AZ269" i="30"/>
  <c r="BM281" i="34"/>
  <c r="BO281" i="34"/>
  <c r="BN281" i="34"/>
  <c r="BE280" i="34"/>
  <c r="BF280" i="34"/>
  <c r="BD280" i="34"/>
  <c r="AX279" i="34"/>
  <c r="BY279" i="34"/>
  <c r="BI280" i="34"/>
  <c r="BG280" i="34"/>
  <c r="BH280" i="34"/>
  <c r="BK280" i="34"/>
  <c r="BL280" i="34"/>
  <c r="BJ280" i="34"/>
  <c r="AW279" i="34"/>
  <c r="AZ153" i="34"/>
  <c r="AH282" i="34"/>
  <c r="AG282" i="34"/>
  <c r="BQ280" i="34"/>
  <c r="BR280" i="34"/>
  <c r="BP280" i="34"/>
  <c r="AX157" i="34"/>
  <c r="AY268" i="30"/>
  <c r="AX270" i="30"/>
  <c r="K281" i="34"/>
  <c r="I281" i="34"/>
  <c r="AL281" i="34"/>
  <c r="Z281" i="34"/>
  <c r="V281" i="34"/>
  <c r="O281" i="34"/>
  <c r="AQ281" i="34"/>
  <c r="AP281" i="34"/>
  <c r="Q281" i="34"/>
  <c r="AY150" i="34"/>
  <c r="AY152" i="34"/>
  <c r="AY156" i="34"/>
  <c r="AR281" i="34"/>
  <c r="AM281" i="34"/>
  <c r="W281" i="34"/>
  <c r="M281" i="34"/>
  <c r="AY151" i="34"/>
  <c r="U281" i="34"/>
  <c r="AF281" i="34"/>
  <c r="S281" i="34"/>
  <c r="AI281" i="34"/>
  <c r="N281" i="34"/>
  <c r="J281" i="34"/>
  <c r="AA281" i="34"/>
  <c r="P281" i="34"/>
  <c r="AK281" i="34"/>
  <c r="AE281" i="34"/>
  <c r="Y281" i="34"/>
  <c r="AO281" i="34"/>
  <c r="R281" i="34"/>
  <c r="T281" i="34"/>
  <c r="AN281" i="34"/>
  <c r="X281" i="34"/>
  <c r="L281" i="34"/>
  <c r="AJ281" i="34"/>
  <c r="AY154" i="34"/>
  <c r="AY157" i="34" s="1"/>
  <c r="BV248" i="34"/>
  <c r="CD248" i="34" s="1"/>
  <c r="E249" i="34"/>
  <c r="BA147" i="34" a="1"/>
  <c r="AZ149" i="34" a="1"/>
  <c r="BB148" i="34" a="1"/>
  <c r="G247" i="34" l="1"/>
  <c r="BW247" i="34"/>
  <c r="CE247" i="34" s="1"/>
  <c r="F248" i="34"/>
  <c r="BZ280" i="34"/>
  <c r="CA280" i="34"/>
  <c r="BB148" i="34"/>
  <c r="BA147" i="34"/>
  <c r="AZ149" i="34"/>
  <c r="BN282" i="34"/>
  <c r="BO282" i="34"/>
  <c r="BM282" i="34"/>
  <c r="E167" i="34"/>
  <c r="D11" i="31" s="1"/>
  <c r="T162" i="34"/>
  <c r="T158" i="34"/>
  <c r="BL281" i="34"/>
  <c r="BJ281" i="34"/>
  <c r="BK281" i="34"/>
  <c r="BY280" i="34"/>
  <c r="BV249" i="34"/>
  <c r="CD249" i="34" s="1"/>
  <c r="E250" i="34"/>
  <c r="BG281" i="34"/>
  <c r="BI281" i="34"/>
  <c r="BH281" i="34"/>
  <c r="BA269" i="30"/>
  <c r="AZ268" i="30"/>
  <c r="AY270" i="30"/>
  <c r="BC281" i="34"/>
  <c r="AY155" i="34"/>
  <c r="BA281" i="34"/>
  <c r="BB281" i="34"/>
  <c r="BU250" i="34"/>
  <c r="CC250" i="34" s="1"/>
  <c r="D251" i="34"/>
  <c r="AW280" i="34"/>
  <c r="Z282" i="34"/>
  <c r="S282" i="34"/>
  <c r="AI282" i="34"/>
  <c r="AO282" i="34"/>
  <c r="Q282" i="34"/>
  <c r="P282" i="34"/>
  <c r="AM282" i="34"/>
  <c r="X282" i="34"/>
  <c r="I282" i="34"/>
  <c r="J282" i="34"/>
  <c r="U282" i="34"/>
  <c r="M282" i="34"/>
  <c r="Y282" i="34"/>
  <c r="R282" i="34"/>
  <c r="AN282" i="34"/>
  <c r="L282" i="34"/>
  <c r="AZ152" i="34"/>
  <c r="AK282" i="34"/>
  <c r="N282" i="34"/>
  <c r="W282" i="34"/>
  <c r="AR282" i="34"/>
  <c r="AZ150" i="34"/>
  <c r="K282" i="34"/>
  <c r="AL282" i="34"/>
  <c r="T282" i="34"/>
  <c r="AZ156" i="34"/>
  <c r="AZ151" i="34"/>
  <c r="V282" i="34"/>
  <c r="AE282" i="34"/>
  <c r="AQ282" i="34"/>
  <c r="AP282" i="34"/>
  <c r="AF282" i="34"/>
  <c r="O282" i="34"/>
  <c r="AA282" i="34"/>
  <c r="AJ282" i="34"/>
  <c r="AZ154" i="34"/>
  <c r="BR281" i="34"/>
  <c r="BP281" i="34"/>
  <c r="BQ281" i="34"/>
  <c r="BD281" i="34"/>
  <c r="BF281" i="34"/>
  <c r="BE281" i="34"/>
  <c r="AX280" i="34"/>
  <c r="AX271" i="30"/>
  <c r="AY280" i="34"/>
  <c r="BA153" i="34"/>
  <c r="AH283" i="34"/>
  <c r="AG283" i="34"/>
  <c r="BB147" i="34" a="1"/>
  <c r="BA149" i="34" a="1"/>
  <c r="BC148" i="34" a="1"/>
  <c r="BZ281" i="34" l="1"/>
  <c r="AY281" i="34"/>
  <c r="F249" i="34"/>
  <c r="G248" i="34"/>
  <c r="BW248" i="34"/>
  <c r="CE248" i="34" s="1"/>
  <c r="CA281" i="34"/>
  <c r="BB147" i="34"/>
  <c r="BC148" i="34"/>
  <c r="BA149" i="34"/>
  <c r="BN283" i="34"/>
  <c r="BM283" i="34"/>
  <c r="BO283" i="34"/>
  <c r="BU251" i="34"/>
  <c r="CC251" i="34" s="1"/>
  <c r="D252" i="34"/>
  <c r="BA268" i="30"/>
  <c r="AZ270" i="30"/>
  <c r="U162" i="34"/>
  <c r="U158" i="34"/>
  <c r="BG282" i="34"/>
  <c r="BH282" i="34"/>
  <c r="BI282" i="34"/>
  <c r="AY271" i="30"/>
  <c r="BB282" i="34"/>
  <c r="AZ155" i="34"/>
  <c r="BC282" i="34"/>
  <c r="BA282" i="34"/>
  <c r="BB269" i="30"/>
  <c r="BY281" i="34"/>
  <c r="AZ157" i="34"/>
  <c r="BP282" i="34"/>
  <c r="BQ282" i="34"/>
  <c r="BR282" i="34"/>
  <c r="AX281" i="34"/>
  <c r="BD282" i="34"/>
  <c r="BF282" i="34"/>
  <c r="BE282" i="34"/>
  <c r="AW281" i="34"/>
  <c r="U283" i="34"/>
  <c r="M283" i="34"/>
  <c r="AE283" i="34"/>
  <c r="N283" i="34"/>
  <c r="Q283" i="34"/>
  <c r="X283" i="34"/>
  <c r="AQ283" i="34"/>
  <c r="AN283" i="34"/>
  <c r="AL283" i="34"/>
  <c r="AR283" i="34"/>
  <c r="I283" i="34"/>
  <c r="J283" i="34"/>
  <c r="Z283" i="34"/>
  <c r="S283" i="34"/>
  <c r="AM283" i="34"/>
  <c r="R283" i="34"/>
  <c r="AP283" i="34"/>
  <c r="T283" i="34"/>
  <c r="V283" i="34"/>
  <c r="BA150" i="34"/>
  <c r="O283" i="34"/>
  <c r="AF283" i="34"/>
  <c r="AK283" i="34"/>
  <c r="K283" i="34"/>
  <c r="BA156" i="34"/>
  <c r="AO283" i="34"/>
  <c r="W283" i="34"/>
  <c r="P283" i="34"/>
  <c r="BA152" i="34"/>
  <c r="AI283" i="34"/>
  <c r="L283" i="34"/>
  <c r="Y283" i="34"/>
  <c r="AA283" i="34"/>
  <c r="BA151" i="34"/>
  <c r="AJ283" i="34"/>
  <c r="BA154" i="34"/>
  <c r="BL282" i="34"/>
  <c r="BJ282" i="34"/>
  <c r="BK282" i="34"/>
  <c r="BV250" i="34"/>
  <c r="CD250" i="34" s="1"/>
  <c r="E251" i="34"/>
  <c r="BB153" i="34"/>
  <c r="AH284" i="34"/>
  <c r="AG284" i="34"/>
  <c r="BB149" i="34" a="1"/>
  <c r="BD148" i="34" a="1"/>
  <c r="BC147" i="34" a="1"/>
  <c r="CA282" i="34" l="1"/>
  <c r="BZ282" i="34"/>
  <c r="AY282" i="34"/>
  <c r="BW249" i="34"/>
  <c r="CE249" i="34" s="1"/>
  <c r="G249" i="34"/>
  <c r="F250" i="34"/>
  <c r="BB149" i="34"/>
  <c r="BC147" i="34"/>
  <c r="BD148" i="34"/>
  <c r="BF283" i="34"/>
  <c r="BE283" i="34"/>
  <c r="BD283" i="34"/>
  <c r="AX282" i="34"/>
  <c r="BB268" i="30"/>
  <c r="BA270" i="30"/>
  <c r="AZ271" i="30"/>
  <c r="BU252" i="34"/>
  <c r="CC252" i="34" s="1"/>
  <c r="D253" i="34"/>
  <c r="BJ283" i="34"/>
  <c r="BL283" i="34"/>
  <c r="BK283" i="34"/>
  <c r="BY282" i="34"/>
  <c r="BM284" i="34"/>
  <c r="BN284" i="34"/>
  <c r="BO284" i="34"/>
  <c r="BC269" i="30"/>
  <c r="BV251" i="34"/>
  <c r="CD251" i="34" s="1"/>
  <c r="E252" i="34"/>
  <c r="BA157" i="34"/>
  <c r="BR283" i="34"/>
  <c r="BQ283" i="34"/>
  <c r="BP283" i="34"/>
  <c r="BI283" i="34"/>
  <c r="BG283" i="34"/>
  <c r="BH283" i="34"/>
  <c r="BC153" i="34"/>
  <c r="AG285" i="34"/>
  <c r="AH285" i="34"/>
  <c r="BB283" i="34"/>
  <c r="BA155" i="34"/>
  <c r="BC283" i="34"/>
  <c r="BA283" i="34"/>
  <c r="AW282" i="34"/>
  <c r="V162" i="34"/>
  <c r="V158" i="34"/>
  <c r="AE284" i="34"/>
  <c r="S284" i="34"/>
  <c r="AR284" i="34"/>
  <c r="AP284" i="34"/>
  <c r="AA284" i="34"/>
  <c r="P284" i="34"/>
  <c r="T284" i="34"/>
  <c r="AL284" i="34"/>
  <c r="M284" i="34"/>
  <c r="Q284" i="34"/>
  <c r="Z284" i="34"/>
  <c r="V284" i="34"/>
  <c r="Y284" i="34"/>
  <c r="AI284" i="34"/>
  <c r="AQ284" i="34"/>
  <c r="X284" i="34"/>
  <c r="BB150" i="34"/>
  <c r="BB152" i="34"/>
  <c r="AO284" i="34"/>
  <c r="J284" i="34"/>
  <c r="AN284" i="34"/>
  <c r="R284" i="34"/>
  <c r="BB156" i="34"/>
  <c r="AM284" i="34"/>
  <c r="W284" i="34"/>
  <c r="BB151" i="34"/>
  <c r="U284" i="34"/>
  <c r="O284" i="34"/>
  <c r="AF284" i="34"/>
  <c r="N284" i="34"/>
  <c r="K284" i="34"/>
  <c r="I284" i="34"/>
  <c r="L284" i="34"/>
  <c r="AK284" i="34"/>
  <c r="AJ284" i="34"/>
  <c r="BB154" i="34"/>
  <c r="BD147" i="34" a="1"/>
  <c r="BC149" i="34" a="1"/>
  <c r="BE148" i="34" a="1"/>
  <c r="K23" i="22" a="1"/>
  <c r="CA283" i="34" l="1"/>
  <c r="BZ283" i="34"/>
  <c r="BW250" i="34"/>
  <c r="CE250" i="34" s="1"/>
  <c r="G250" i="34"/>
  <c r="F251" i="34"/>
  <c r="AX283" i="34"/>
  <c r="BC149" i="34"/>
  <c r="BE148" i="34"/>
  <c r="BD147" i="34"/>
  <c r="K23" i="22"/>
  <c r="AW283" i="34"/>
  <c r="BV252" i="34"/>
  <c r="CD252" i="34" s="1"/>
  <c r="E253" i="34"/>
  <c r="BO285" i="34"/>
  <c r="BM285" i="34"/>
  <c r="BN285" i="34"/>
  <c r="BY283" i="34"/>
  <c r="AY283" i="34"/>
  <c r="BD269" i="30"/>
  <c r="BC268" i="30"/>
  <c r="BB270" i="30"/>
  <c r="BE284" i="34"/>
  <c r="BF284" i="34"/>
  <c r="BD284" i="34"/>
  <c r="BG284" i="34"/>
  <c r="BI284" i="34"/>
  <c r="BH284" i="34"/>
  <c r="BU253" i="34"/>
  <c r="CC253" i="34" s="1"/>
  <c r="D254" i="34"/>
  <c r="BD153" i="34"/>
  <c r="AH286" i="34"/>
  <c r="AG286" i="34"/>
  <c r="BA271" i="30"/>
  <c r="BB157" i="34"/>
  <c r="BQ284" i="34"/>
  <c r="BP284" i="34"/>
  <c r="BR284" i="34"/>
  <c r="BB155" i="34"/>
  <c r="BB284" i="34"/>
  <c r="BA284" i="34"/>
  <c r="BC284" i="34"/>
  <c r="Q285" i="34"/>
  <c r="AE285" i="34"/>
  <c r="P285" i="34"/>
  <c r="R285" i="34"/>
  <c r="W285" i="34"/>
  <c r="Y285" i="34"/>
  <c r="AF285" i="34"/>
  <c r="M285" i="34"/>
  <c r="AO285" i="34"/>
  <c r="N285" i="34"/>
  <c r="Z285" i="34"/>
  <c r="AM285" i="34"/>
  <c r="V285" i="34"/>
  <c r="AA285" i="34"/>
  <c r="U285" i="34"/>
  <c r="AN285" i="34"/>
  <c r="BC156" i="34"/>
  <c r="BC152" i="34"/>
  <c r="AR285" i="34"/>
  <c r="X285" i="34"/>
  <c r="S285" i="34"/>
  <c r="J285" i="34"/>
  <c r="BC150" i="34"/>
  <c r="AI285" i="34"/>
  <c r="AQ285" i="34"/>
  <c r="AL285" i="34"/>
  <c r="K285" i="34"/>
  <c r="T285" i="34"/>
  <c r="AK285" i="34"/>
  <c r="O285" i="34"/>
  <c r="BC151" i="34"/>
  <c r="I285" i="34"/>
  <c r="AP285" i="34"/>
  <c r="L285" i="34"/>
  <c r="AJ285" i="34"/>
  <c r="BC154" i="34"/>
  <c r="BK284" i="34"/>
  <c r="BJ284" i="34"/>
  <c r="BL284" i="34"/>
  <c r="W162" i="34"/>
  <c r="W158" i="34"/>
  <c r="BD149" i="34" a="1"/>
  <c r="BE147" i="34" a="1"/>
  <c r="BF148" i="34" a="1"/>
  <c r="BB271" i="30" l="1"/>
  <c r="BZ284" i="34"/>
  <c r="CA284" i="34"/>
  <c r="G251" i="34"/>
  <c r="BW251" i="34"/>
  <c r="CE251" i="34" s="1"/>
  <c r="F252" i="34"/>
  <c r="BE147" i="34"/>
  <c r="BF148" i="34"/>
  <c r="BD149" i="34"/>
  <c r="BH285" i="34"/>
  <c r="BI285" i="34"/>
  <c r="BG285" i="34"/>
  <c r="BD268" i="30"/>
  <c r="BC270" i="30"/>
  <c r="BJ285" i="34"/>
  <c r="BL285" i="34"/>
  <c r="BK285" i="34"/>
  <c r="BE269" i="30"/>
  <c r="AY284" i="34"/>
  <c r="BD216" i="34" s="1"/>
  <c r="BV253" i="34"/>
  <c r="CD253" i="34" s="1"/>
  <c r="E254" i="34"/>
  <c r="BE285" i="34"/>
  <c r="BD285" i="34"/>
  <c r="BF285" i="34"/>
  <c r="BC285" i="34"/>
  <c r="BB285" i="34"/>
  <c r="BA285" i="34"/>
  <c r="BC155" i="34"/>
  <c r="AW284" i="34"/>
  <c r="BB216" i="34" s="1"/>
  <c r="AX284" i="34"/>
  <c r="BC216" i="34" s="1"/>
  <c r="BQ285" i="34"/>
  <c r="BP285" i="34"/>
  <c r="BR285" i="34"/>
  <c r="BO286" i="34"/>
  <c r="BN286" i="34"/>
  <c r="BM286" i="34"/>
  <c r="BY284" i="34"/>
  <c r="AR286" i="34"/>
  <c r="V286" i="34"/>
  <c r="AE286" i="34"/>
  <c r="AF286" i="34"/>
  <c r="AN286" i="34"/>
  <c r="X286" i="34"/>
  <c r="Y286" i="34"/>
  <c r="U286" i="34"/>
  <c r="BD152" i="34"/>
  <c r="O286" i="34"/>
  <c r="AK286" i="34"/>
  <c r="W286" i="34"/>
  <c r="AP286" i="34"/>
  <c r="J286" i="34"/>
  <c r="BD150" i="34"/>
  <c r="K286" i="34"/>
  <c r="N286" i="34"/>
  <c r="AL286" i="34"/>
  <c r="BD156" i="34"/>
  <c r="BD151" i="34"/>
  <c r="S286" i="34"/>
  <c r="AQ286" i="34"/>
  <c r="AI286" i="34"/>
  <c r="M286" i="34"/>
  <c r="L286" i="34"/>
  <c r="AM286" i="34"/>
  <c r="I286" i="34"/>
  <c r="P286" i="34"/>
  <c r="AA286" i="34"/>
  <c r="Z286" i="34"/>
  <c r="Q286" i="34"/>
  <c r="AO286" i="34"/>
  <c r="T286" i="34"/>
  <c r="R286" i="34"/>
  <c r="AJ286" i="34"/>
  <c r="BD154" i="34"/>
  <c r="BU254" i="34"/>
  <c r="CC254" i="34" s="1"/>
  <c r="D255" i="34"/>
  <c r="BC157" i="34"/>
  <c r="BE153" i="34"/>
  <c r="AH287" i="34"/>
  <c r="AG287" i="34"/>
  <c r="X158" i="34"/>
  <c r="X162" i="34"/>
  <c r="BG148" i="34" a="1"/>
  <c r="BF147" i="34" a="1"/>
  <c r="BE149" i="34" a="1"/>
  <c r="BC271" i="30" l="1"/>
  <c r="BZ285" i="34"/>
  <c r="AX285" i="34"/>
  <c r="CA285" i="34"/>
  <c r="BW252" i="34"/>
  <c r="CE252" i="34" s="1"/>
  <c r="G252" i="34"/>
  <c r="F253" i="34"/>
  <c r="BG148" i="34"/>
  <c r="BF147" i="34"/>
  <c r="BE149" i="34"/>
  <c r="BO287" i="34"/>
  <c r="BM287" i="34"/>
  <c r="BN287" i="34"/>
  <c r="BI286" i="34"/>
  <c r="BH286" i="34"/>
  <c r="BG286" i="34"/>
  <c r="AY285" i="34"/>
  <c r="BF269" i="30"/>
  <c r="BY285" i="34"/>
  <c r="BD155" i="34"/>
  <c r="BC286" i="34"/>
  <c r="BB286" i="34"/>
  <c r="BA286" i="34"/>
  <c r="Y162" i="34"/>
  <c r="Y158" i="34"/>
  <c r="BD157" i="34"/>
  <c r="BP286" i="34"/>
  <c r="BR286" i="34"/>
  <c r="BQ286" i="34"/>
  <c r="BE268" i="30"/>
  <c r="BD270" i="30"/>
  <c r="BD286" i="34"/>
  <c r="BE286" i="34"/>
  <c r="BF286" i="34"/>
  <c r="BV254" i="34"/>
  <c r="CD254" i="34" s="1"/>
  <c r="E255" i="34"/>
  <c r="BF153" i="34"/>
  <c r="AG288" i="34"/>
  <c r="AH288" i="34"/>
  <c r="BU255" i="34"/>
  <c r="CC255" i="34" s="1"/>
  <c r="D256" i="34"/>
  <c r="BL286" i="34"/>
  <c r="BJ286" i="34"/>
  <c r="BK286" i="34"/>
  <c r="AW285" i="34"/>
  <c r="AK287" i="34"/>
  <c r="P287" i="34"/>
  <c r="AP287" i="34"/>
  <c r="AF287" i="34"/>
  <c r="N287" i="34"/>
  <c r="U287" i="34"/>
  <c r="BE150" i="34"/>
  <c r="BE151" i="34"/>
  <c r="AR287" i="34"/>
  <c r="AE287" i="34"/>
  <c r="O287" i="34"/>
  <c r="K287" i="34"/>
  <c r="M287" i="34"/>
  <c r="BE152" i="34"/>
  <c r="AL287" i="34"/>
  <c r="AM287" i="34"/>
  <c r="AA287" i="34"/>
  <c r="AI287" i="34"/>
  <c r="S287" i="34"/>
  <c r="X287" i="34"/>
  <c r="AN287" i="34"/>
  <c r="AQ287" i="34"/>
  <c r="V287" i="34"/>
  <c r="AO287" i="34"/>
  <c r="R287" i="34"/>
  <c r="J287" i="34"/>
  <c r="T287" i="34"/>
  <c r="Q287" i="34"/>
  <c r="W287" i="34"/>
  <c r="Y287" i="34"/>
  <c r="Z287" i="34"/>
  <c r="L287" i="34"/>
  <c r="I287" i="34"/>
  <c r="BE156" i="34"/>
  <c r="AJ287" i="34"/>
  <c r="BE154" i="34"/>
  <c r="BG147" i="34" a="1"/>
  <c r="BF149" i="34" a="1"/>
  <c r="BH148" i="34" a="1"/>
  <c r="BD271" i="30" l="1"/>
  <c r="BW253" i="34"/>
  <c r="CE253" i="34" s="1"/>
  <c r="F254" i="34"/>
  <c r="G253" i="34"/>
  <c r="BZ286" i="34"/>
  <c r="CA286" i="34"/>
  <c r="BH148" i="34"/>
  <c r="BF149" i="34"/>
  <c r="BG147" i="34"/>
  <c r="BY286" i="34"/>
  <c r="BH287" i="34"/>
  <c r="BG287" i="34"/>
  <c r="BI287" i="34"/>
  <c r="BO288" i="34"/>
  <c r="BM288" i="34"/>
  <c r="BN288" i="34"/>
  <c r="BG269" i="30"/>
  <c r="BU256" i="34"/>
  <c r="CC256" i="34" s="1"/>
  <c r="D257" i="34"/>
  <c r="BV255" i="34"/>
  <c r="CD255" i="34" s="1"/>
  <c r="E256" i="34"/>
  <c r="Z162" i="34"/>
  <c r="Z158" i="34"/>
  <c r="BL287" i="34"/>
  <c r="BK287" i="34"/>
  <c r="BJ287" i="34"/>
  <c r="BF268" i="30"/>
  <c r="BE270" i="30"/>
  <c r="AW286" i="34"/>
  <c r="BQ287" i="34"/>
  <c r="BP287" i="34"/>
  <c r="BR287" i="34"/>
  <c r="BF287" i="34"/>
  <c r="BD287" i="34"/>
  <c r="BE287" i="34"/>
  <c r="AX286" i="34"/>
  <c r="X288" i="34"/>
  <c r="AF288" i="34"/>
  <c r="BF151" i="34"/>
  <c r="Y288" i="34"/>
  <c r="J288" i="34"/>
  <c r="M288" i="34"/>
  <c r="AP288" i="34"/>
  <c r="AA288" i="34"/>
  <c r="AE288" i="34"/>
  <c r="R288" i="34"/>
  <c r="V288" i="34"/>
  <c r="P288" i="34"/>
  <c r="T288" i="34"/>
  <c r="Z288" i="34"/>
  <c r="AR288" i="34"/>
  <c r="AO288" i="34"/>
  <c r="AM288" i="34"/>
  <c r="AQ288" i="34"/>
  <c r="AK288" i="34"/>
  <c r="AN288" i="34"/>
  <c r="W288" i="34"/>
  <c r="S288" i="34"/>
  <c r="Q288" i="34"/>
  <c r="O288" i="34"/>
  <c r="BF152" i="34"/>
  <c r="AL288" i="34"/>
  <c r="AI288" i="34"/>
  <c r="U288" i="34"/>
  <c r="K288" i="34"/>
  <c r="BF156" i="34"/>
  <c r="L288" i="34"/>
  <c r="I288" i="34"/>
  <c r="N288" i="34"/>
  <c r="BF150" i="34"/>
  <c r="AJ288" i="34"/>
  <c r="BF154" i="34"/>
  <c r="BC287" i="34"/>
  <c r="BA287" i="34"/>
  <c r="BB287" i="34"/>
  <c r="BE155" i="34"/>
  <c r="AY286" i="34"/>
  <c r="BE157" i="34"/>
  <c r="BG153" i="34"/>
  <c r="AG289" i="34"/>
  <c r="AH289" i="34"/>
  <c r="BH147" i="34" a="1"/>
  <c r="BI148" i="34" a="1"/>
  <c r="BG149" i="34" a="1"/>
  <c r="AW287" i="34" l="1"/>
  <c r="CA287" i="34"/>
  <c r="G254" i="34"/>
  <c r="F255" i="34"/>
  <c r="BW254" i="34"/>
  <c r="CE254" i="34" s="1"/>
  <c r="BZ287" i="34"/>
  <c r="BI148" i="34"/>
  <c r="BG149" i="34"/>
  <c r="BH147" i="34"/>
  <c r="BH269" i="30"/>
  <c r="BY287" i="34"/>
  <c r="AY287" i="34"/>
  <c r="BL288" i="34"/>
  <c r="BK288" i="34"/>
  <c r="BJ288" i="34"/>
  <c r="AA162" i="34"/>
  <c r="AA158" i="34"/>
  <c r="BE271" i="30"/>
  <c r="BF157" i="34"/>
  <c r="BR288" i="34"/>
  <c r="BQ288" i="34"/>
  <c r="BP288" i="34"/>
  <c r="BV256" i="34"/>
  <c r="CD256" i="34" s="1"/>
  <c r="E257" i="34"/>
  <c r="BM289" i="34"/>
  <c r="BO289" i="34"/>
  <c r="BN289" i="34"/>
  <c r="BD288" i="34"/>
  <c r="BF288" i="34"/>
  <c r="BE288" i="34"/>
  <c r="BB288" i="34"/>
  <c r="BF155" i="34"/>
  <c r="BC288" i="34"/>
  <c r="BA288" i="34"/>
  <c r="BU257" i="34"/>
  <c r="CC257" i="34" s="1"/>
  <c r="D258" i="34"/>
  <c r="I289" i="34"/>
  <c r="Q289" i="34"/>
  <c r="S289" i="34"/>
  <c r="Y289" i="34"/>
  <c r="BG152" i="34"/>
  <c r="Z289" i="34"/>
  <c r="AA289" i="34"/>
  <c r="X289" i="34"/>
  <c r="AN289" i="34"/>
  <c r="BG151" i="34"/>
  <c r="AF289" i="34"/>
  <c r="U289" i="34"/>
  <c r="V289" i="34"/>
  <c r="P289" i="34"/>
  <c r="AP289" i="34"/>
  <c r="M289" i="34"/>
  <c r="O289" i="34"/>
  <c r="AR289" i="34"/>
  <c r="N289" i="34"/>
  <c r="AI289" i="34"/>
  <c r="AO289" i="34"/>
  <c r="K289" i="34"/>
  <c r="AM289" i="34"/>
  <c r="AE289" i="34"/>
  <c r="AK289" i="34"/>
  <c r="W289" i="34"/>
  <c r="AL289" i="34"/>
  <c r="R289" i="34"/>
  <c r="J289" i="34"/>
  <c r="BG156" i="34"/>
  <c r="L289" i="34"/>
  <c r="AQ289" i="34"/>
  <c r="T289" i="34"/>
  <c r="BG150" i="34"/>
  <c r="AJ289" i="34"/>
  <c r="BG154" i="34"/>
  <c r="BG268" i="30"/>
  <c r="BF270" i="30"/>
  <c r="BH288" i="34"/>
  <c r="BG288" i="34"/>
  <c r="BI288" i="34"/>
  <c r="AX287" i="34"/>
  <c r="BH153" i="34"/>
  <c r="AH290" i="34"/>
  <c r="AG290" i="34"/>
  <c r="BI147" i="34" a="1"/>
  <c r="BJ148" i="34" a="1"/>
  <c r="BH149" i="34" a="1"/>
  <c r="BZ288" i="34" l="1"/>
  <c r="CA288" i="34"/>
  <c r="AX288" i="34"/>
  <c r="G255" i="34"/>
  <c r="BW255" i="34"/>
  <c r="CE255" i="34" s="1"/>
  <c r="F256" i="34"/>
  <c r="BJ148" i="34"/>
  <c r="BH149" i="34"/>
  <c r="BI147" i="34"/>
  <c r="AB162" i="34"/>
  <c r="AB158" i="34"/>
  <c r="BV257" i="34"/>
  <c r="CD257" i="34" s="1"/>
  <c r="E258" i="34"/>
  <c r="BU258" i="34"/>
  <c r="CC258" i="34" s="1"/>
  <c r="D259" i="34"/>
  <c r="BI269" i="30"/>
  <c r="BN290" i="34"/>
  <c r="BM290" i="34"/>
  <c r="BO290" i="34"/>
  <c r="BH268" i="30"/>
  <c r="BG270" i="30"/>
  <c r="BL289" i="34"/>
  <c r="BJ289" i="34"/>
  <c r="BK289" i="34"/>
  <c r="BG157" i="34"/>
  <c r="BP289" i="34"/>
  <c r="BQ289" i="34"/>
  <c r="BR289" i="34"/>
  <c r="BI289" i="34"/>
  <c r="BH289" i="34"/>
  <c r="BG289" i="34"/>
  <c r="AW288" i="34"/>
  <c r="L290" i="34"/>
  <c r="N290" i="34"/>
  <c r="J290" i="34"/>
  <c r="W290" i="34"/>
  <c r="AQ290" i="34"/>
  <c r="R290" i="34"/>
  <c r="AM290" i="34"/>
  <c r="AO290" i="34"/>
  <c r="Y290" i="34"/>
  <c r="BH152" i="34"/>
  <c r="M290" i="34"/>
  <c r="V290" i="34"/>
  <c r="S290" i="34"/>
  <c r="BH156" i="34"/>
  <c r="AI290" i="34"/>
  <c r="T290" i="34"/>
  <c r="AR290" i="34"/>
  <c r="AE290" i="34"/>
  <c r="BH150" i="34"/>
  <c r="K290" i="34"/>
  <c r="O290" i="34"/>
  <c r="I290" i="34"/>
  <c r="P290" i="34"/>
  <c r="BH151" i="34"/>
  <c r="AN290" i="34"/>
  <c r="AF290" i="34"/>
  <c r="AA290" i="34"/>
  <c r="AL290" i="34"/>
  <c r="Z290" i="34"/>
  <c r="X290" i="34"/>
  <c r="U290" i="34"/>
  <c r="AK290" i="34"/>
  <c r="Q290" i="34"/>
  <c r="AP290" i="34"/>
  <c r="AJ290" i="34"/>
  <c r="BH154" i="34"/>
  <c r="BH157" i="34" s="1"/>
  <c r="BC289" i="34"/>
  <c r="BA289" i="34"/>
  <c r="BB289" i="34"/>
  <c r="BG155" i="34"/>
  <c r="AY288" i="34"/>
  <c r="BD289" i="34"/>
  <c r="BF289" i="34"/>
  <c r="BE289" i="34"/>
  <c r="BF271" i="30"/>
  <c r="BY288" i="34"/>
  <c r="BI153" i="34"/>
  <c r="AH291" i="34"/>
  <c r="AG291" i="34"/>
  <c r="BI149" i="34" a="1"/>
  <c r="BJ147" i="34" a="1"/>
  <c r="BK148" i="34" a="1"/>
  <c r="BG271" i="30" l="1"/>
  <c r="BZ289" i="34"/>
  <c r="AW289" i="34"/>
  <c r="AY289" i="34"/>
  <c r="BW256" i="34"/>
  <c r="CE256" i="34" s="1"/>
  <c r="G256" i="34"/>
  <c r="F257" i="34"/>
  <c r="CA289" i="34"/>
  <c r="BK148" i="34"/>
  <c r="BI149" i="34"/>
  <c r="BJ147" i="34"/>
  <c r="BK290" i="34"/>
  <c r="BL290" i="34"/>
  <c r="BJ290" i="34"/>
  <c r="BJ269" i="30"/>
  <c r="AC162" i="34"/>
  <c r="AC158" i="34"/>
  <c r="BU259" i="34"/>
  <c r="CC259" i="34" s="1"/>
  <c r="D260" i="34"/>
  <c r="BH155" i="34"/>
  <c r="BC290" i="34"/>
  <c r="BB290" i="34"/>
  <c r="BA290" i="34"/>
  <c r="BI268" i="30"/>
  <c r="BH270" i="30"/>
  <c r="BO291" i="34"/>
  <c r="BM291" i="34"/>
  <c r="BN291" i="34"/>
  <c r="BI290" i="34"/>
  <c r="BG290" i="34"/>
  <c r="BH290" i="34"/>
  <c r="AE291" i="34"/>
  <c r="J291" i="34"/>
  <c r="Q291" i="34"/>
  <c r="W291" i="34"/>
  <c r="AR291" i="34"/>
  <c r="BI150" i="34"/>
  <c r="BI151" i="34"/>
  <c r="S291" i="34"/>
  <c r="P291" i="34"/>
  <c r="T291" i="34"/>
  <c r="BI152" i="34"/>
  <c r="AQ291" i="34"/>
  <c r="R291" i="34"/>
  <c r="AM291" i="34"/>
  <c r="I291" i="34"/>
  <c r="BI156" i="34"/>
  <c r="AK291" i="34"/>
  <c r="AN291" i="34"/>
  <c r="U291" i="34"/>
  <c r="O291" i="34"/>
  <c r="M291" i="34"/>
  <c r="Z291" i="34"/>
  <c r="X291" i="34"/>
  <c r="V291" i="34"/>
  <c r="Y291" i="34"/>
  <c r="AL291" i="34"/>
  <c r="AI291" i="34"/>
  <c r="AO291" i="34"/>
  <c r="L291" i="34"/>
  <c r="AA291" i="34"/>
  <c r="K291" i="34"/>
  <c r="N291" i="34"/>
  <c r="AP291" i="34"/>
  <c r="AF291" i="34"/>
  <c r="AJ291" i="34"/>
  <c r="BI154" i="34"/>
  <c r="BP290" i="34"/>
  <c r="BQ290" i="34"/>
  <c r="BR290" i="34"/>
  <c r="BY289" i="34"/>
  <c r="AX289" i="34"/>
  <c r="BE290" i="34"/>
  <c r="BD290" i="34"/>
  <c r="BF290" i="34"/>
  <c r="BV258" i="34"/>
  <c r="CD258" i="34" s="1"/>
  <c r="E259" i="34"/>
  <c r="BJ153" i="34"/>
  <c r="AG292" i="34"/>
  <c r="AH292" i="34"/>
  <c r="BJ149" i="34" a="1"/>
  <c r="BL148" i="34" a="1"/>
  <c r="BK147" i="34" a="1"/>
  <c r="CA290" i="34" l="1"/>
  <c r="BZ290" i="34"/>
  <c r="G257" i="34"/>
  <c r="BW257" i="34"/>
  <c r="CE257" i="34" s="1"/>
  <c r="F258" i="34"/>
  <c r="BJ149" i="34"/>
  <c r="BK147" i="34"/>
  <c r="BL148" i="34"/>
  <c r="BH271" i="30"/>
  <c r="BE291" i="34"/>
  <c r="BD291" i="34"/>
  <c r="BF291" i="34"/>
  <c r="BJ268" i="30"/>
  <c r="BI270" i="30"/>
  <c r="E168" i="34"/>
  <c r="D12" i="31" s="1"/>
  <c r="AD162" i="34"/>
  <c r="AD158" i="34"/>
  <c r="BI155" i="34"/>
  <c r="BB291" i="34"/>
  <c r="BC291" i="34"/>
  <c r="BA291" i="34"/>
  <c r="AW290" i="34"/>
  <c r="AX290" i="34"/>
  <c r="BK269" i="30"/>
  <c r="BJ291" i="34"/>
  <c r="BL291" i="34"/>
  <c r="BK291" i="34"/>
  <c r="BI157" i="34"/>
  <c r="BQ291" i="34"/>
  <c r="BR291" i="34"/>
  <c r="BP291" i="34"/>
  <c r="BM292" i="34"/>
  <c r="BN292" i="34"/>
  <c r="BO292" i="34"/>
  <c r="AY290" i="34"/>
  <c r="AP292" i="34"/>
  <c r="AK292" i="34"/>
  <c r="Q292" i="34"/>
  <c r="U292" i="34"/>
  <c r="AE292" i="34"/>
  <c r="O292" i="34"/>
  <c r="W292" i="34"/>
  <c r="AM292" i="34"/>
  <c r="T292" i="34"/>
  <c r="AN292" i="34"/>
  <c r="AA292" i="34"/>
  <c r="M292" i="34"/>
  <c r="S292" i="34"/>
  <c r="I292" i="34"/>
  <c r="J292" i="34"/>
  <c r="AQ292" i="34"/>
  <c r="Y292" i="34"/>
  <c r="X292" i="34"/>
  <c r="N292" i="34"/>
  <c r="L292" i="34"/>
  <c r="BJ150" i="34"/>
  <c r="BJ151" i="34"/>
  <c r="AO292" i="34"/>
  <c r="AL292" i="34"/>
  <c r="R292" i="34"/>
  <c r="Z292" i="34"/>
  <c r="K292" i="34"/>
  <c r="P292" i="34"/>
  <c r="AR292" i="34"/>
  <c r="V292" i="34"/>
  <c r="AF292" i="34"/>
  <c r="AI292" i="34"/>
  <c r="BJ152" i="34"/>
  <c r="BJ156" i="34"/>
  <c r="AJ292" i="34"/>
  <c r="BJ154" i="34"/>
  <c r="BJ157" i="34" s="1"/>
  <c r="BV259" i="34"/>
  <c r="CD259" i="34" s="1"/>
  <c r="E260" i="34"/>
  <c r="BG291" i="34"/>
  <c r="BH291" i="34"/>
  <c r="BI291" i="34"/>
  <c r="BY290" i="34"/>
  <c r="BU260" i="34"/>
  <c r="CC260" i="34" s="1"/>
  <c r="D261" i="34"/>
  <c r="BK153" i="34"/>
  <c r="AH293" i="34"/>
  <c r="AG293" i="34"/>
  <c r="BL147" i="34" a="1"/>
  <c r="BK149" i="34" a="1"/>
  <c r="BM148" i="34" a="1"/>
  <c r="CA291" i="34" l="1"/>
  <c r="G258" i="34"/>
  <c r="BW258" i="34"/>
  <c r="CE258" i="34" s="1"/>
  <c r="F259" i="34"/>
  <c r="BZ291" i="34"/>
  <c r="BK149" i="34"/>
  <c r="BL147" i="34"/>
  <c r="BM148" i="34"/>
  <c r="BG292" i="34"/>
  <c r="BI292" i="34"/>
  <c r="BH292" i="34"/>
  <c r="BI271" i="30"/>
  <c r="BN293" i="34"/>
  <c r="BO293" i="34"/>
  <c r="BM293" i="34"/>
  <c r="AW291" i="34"/>
  <c r="BK268" i="30"/>
  <c r="BJ270" i="30"/>
  <c r="AY291" i="34"/>
  <c r="BJ292" i="34"/>
  <c r="BK292" i="34"/>
  <c r="BL292" i="34"/>
  <c r="BD292" i="34"/>
  <c r="BF292" i="34"/>
  <c r="BE292" i="34"/>
  <c r="AX291" i="34"/>
  <c r="BL153" i="34"/>
  <c r="AG294" i="34"/>
  <c r="AH294" i="34"/>
  <c r="BL269" i="30"/>
  <c r="BU261" i="34"/>
  <c r="CC261" i="34" s="1"/>
  <c r="D262" i="34"/>
  <c r="BV260" i="34"/>
  <c r="CD260" i="34" s="1"/>
  <c r="E261" i="34"/>
  <c r="BY291" i="34"/>
  <c r="BP292" i="34"/>
  <c r="BQ292" i="34"/>
  <c r="BR292" i="34"/>
  <c r="BB292" i="34"/>
  <c r="BJ155" i="34"/>
  <c r="BA292" i="34"/>
  <c r="BC292" i="34"/>
  <c r="K293" i="34"/>
  <c r="S293" i="34"/>
  <c r="R293" i="34"/>
  <c r="T293" i="34"/>
  <c r="P293" i="34"/>
  <c r="X293" i="34"/>
  <c r="AF293" i="34"/>
  <c r="Y293" i="34"/>
  <c r="AA293" i="34"/>
  <c r="AN293" i="34"/>
  <c r="M293" i="34"/>
  <c r="J293" i="34"/>
  <c r="O293" i="34"/>
  <c r="N293" i="34"/>
  <c r="AR293" i="34"/>
  <c r="AK293" i="34"/>
  <c r="BK152" i="34"/>
  <c r="W293" i="34"/>
  <c r="AQ293" i="34"/>
  <c r="BK156" i="34"/>
  <c r="AL293" i="34"/>
  <c r="Q293" i="34"/>
  <c r="AM293" i="34"/>
  <c r="I293" i="34"/>
  <c r="BK150" i="34"/>
  <c r="AE293" i="34"/>
  <c r="AP293" i="34"/>
  <c r="AO293" i="34"/>
  <c r="V293" i="34"/>
  <c r="BK151" i="34"/>
  <c r="U293" i="34"/>
  <c r="AI293" i="34"/>
  <c r="L293" i="34"/>
  <c r="Z293" i="34"/>
  <c r="AJ293" i="34"/>
  <c r="BK154" i="34"/>
  <c r="AE162" i="34"/>
  <c r="AE158" i="34"/>
  <c r="BM147" i="34" a="1"/>
  <c r="BN148" i="34" a="1"/>
  <c r="BL149" i="34" a="1"/>
  <c r="AY292" i="34" l="1"/>
  <c r="CA292" i="34"/>
  <c r="BZ292" i="34"/>
  <c r="G259" i="34"/>
  <c r="F260" i="34"/>
  <c r="BW259" i="34"/>
  <c r="CE259" i="34" s="1"/>
  <c r="AX292" i="34"/>
  <c r="BL149" i="34"/>
  <c r="BM147" i="34"/>
  <c r="BN148" i="34"/>
  <c r="AF162" i="34"/>
  <c r="AF158" i="34"/>
  <c r="BY292" i="34"/>
  <c r="BM294" i="34"/>
  <c r="BN294" i="34"/>
  <c r="BO294" i="34"/>
  <c r="AW292" i="34"/>
  <c r="BJ271" i="30"/>
  <c r="BJ293" i="34"/>
  <c r="BL293" i="34"/>
  <c r="BK293" i="34"/>
  <c r="BU262" i="34"/>
  <c r="CC262" i="34" s="1"/>
  <c r="D263" i="34"/>
  <c r="BK157" i="34"/>
  <c r="BP293" i="34"/>
  <c r="BQ293" i="34"/>
  <c r="BR293" i="34"/>
  <c r="BL268" i="30"/>
  <c r="BK270" i="30"/>
  <c r="BM153" i="34"/>
  <c r="AG295" i="34"/>
  <c r="AH295" i="34"/>
  <c r="I294" i="34"/>
  <c r="T294" i="34"/>
  <c r="S294" i="34"/>
  <c r="AQ294" i="34"/>
  <c r="Q294" i="34"/>
  <c r="K294" i="34"/>
  <c r="AK294" i="34"/>
  <c r="AF294" i="34"/>
  <c r="BL151" i="34"/>
  <c r="AE294" i="34"/>
  <c r="AP294" i="34"/>
  <c r="AI294" i="34"/>
  <c r="W294" i="34"/>
  <c r="J294" i="34"/>
  <c r="X294" i="34"/>
  <c r="O294" i="34"/>
  <c r="N294" i="34"/>
  <c r="M294" i="34"/>
  <c r="V294" i="34"/>
  <c r="AA294" i="34"/>
  <c r="AN294" i="34"/>
  <c r="Z294" i="34"/>
  <c r="Y294" i="34"/>
  <c r="AR294" i="34"/>
  <c r="AO294" i="34"/>
  <c r="R294" i="34"/>
  <c r="L294" i="34"/>
  <c r="AM294" i="34"/>
  <c r="BL156" i="34"/>
  <c r="P294" i="34"/>
  <c r="U294" i="34"/>
  <c r="AL294" i="34"/>
  <c r="BL150" i="34"/>
  <c r="BL152" i="34"/>
  <c r="AJ294" i="34"/>
  <c r="BL154" i="34"/>
  <c r="BF293" i="34"/>
  <c r="BD293" i="34"/>
  <c r="BE293" i="34"/>
  <c r="BV261" i="34"/>
  <c r="CD261" i="34" s="1"/>
  <c r="E262" i="34"/>
  <c r="BK155" i="34"/>
  <c r="BC293" i="34"/>
  <c r="BB293" i="34"/>
  <c r="BA293" i="34"/>
  <c r="BH293" i="34"/>
  <c r="BG293" i="34"/>
  <c r="BI293" i="34"/>
  <c r="BN147" i="34" a="1"/>
  <c r="BM149" i="34" a="1"/>
  <c r="BW260" i="34" l="1"/>
  <c r="CE260" i="34" s="1"/>
  <c r="F261" i="34"/>
  <c r="G260" i="34"/>
  <c r="BZ293" i="34"/>
  <c r="AY293" i="34"/>
  <c r="CA293" i="34"/>
  <c r="BM149" i="34"/>
  <c r="BN147" i="34"/>
  <c r="BY293" i="34"/>
  <c r="BU263" i="34"/>
  <c r="CC263" i="34" s="1"/>
  <c r="D264" i="34"/>
  <c r="AG162" i="34"/>
  <c r="AG158" i="34"/>
  <c r="AW293" i="34"/>
  <c r="BO295" i="34"/>
  <c r="BM295" i="34"/>
  <c r="BN295" i="34"/>
  <c r="BK271" i="30"/>
  <c r="AX293" i="34"/>
  <c r="BQ294" i="34"/>
  <c r="BR294" i="34"/>
  <c r="BP294" i="34"/>
  <c r="BK294" i="34"/>
  <c r="BJ294" i="34"/>
  <c r="BL294" i="34"/>
  <c r="BL270" i="30"/>
  <c r="BL157" i="34"/>
  <c r="BN153" i="34"/>
  <c r="AG296" i="34"/>
  <c r="AH296" i="34"/>
  <c r="BV262" i="34"/>
  <c r="CD262" i="34" s="1"/>
  <c r="E263" i="34"/>
  <c r="BI294" i="34"/>
  <c r="BG294" i="34"/>
  <c r="BH294" i="34"/>
  <c r="AL295" i="34"/>
  <c r="R295" i="34"/>
  <c r="I295" i="34"/>
  <c r="W295" i="34"/>
  <c r="AA295" i="34"/>
  <c r="K295" i="34"/>
  <c r="X295" i="34"/>
  <c r="M295" i="34"/>
  <c r="J295" i="34"/>
  <c r="AI295" i="34"/>
  <c r="AN295" i="34"/>
  <c r="U295" i="34"/>
  <c r="AF295" i="34"/>
  <c r="AP295" i="34"/>
  <c r="L295" i="34"/>
  <c r="N295" i="34"/>
  <c r="AK295" i="34"/>
  <c r="BM152" i="34"/>
  <c r="BM150" i="34"/>
  <c r="BM151" i="34"/>
  <c r="AM295" i="34"/>
  <c r="P295" i="34"/>
  <c r="AE295" i="34"/>
  <c r="AR295" i="34"/>
  <c r="BM156" i="34"/>
  <c r="AO295" i="34"/>
  <c r="O295" i="34"/>
  <c r="T295" i="34"/>
  <c r="V295" i="34"/>
  <c r="Z295" i="34"/>
  <c r="AQ295" i="34"/>
  <c r="S295" i="34"/>
  <c r="Q295" i="34"/>
  <c r="Y295" i="34"/>
  <c r="AJ295" i="34"/>
  <c r="BM154" i="34"/>
  <c r="BC294" i="34"/>
  <c r="BB294" i="34"/>
  <c r="BA294" i="34"/>
  <c r="BL155" i="34"/>
  <c r="BF294" i="34"/>
  <c r="BE294" i="34"/>
  <c r="BD294" i="34"/>
  <c r="BN149" i="34" a="1"/>
  <c r="CA294" i="34" l="1"/>
  <c r="AW294" i="34"/>
  <c r="AY294" i="34"/>
  <c r="BZ294" i="34"/>
  <c r="BW261" i="34"/>
  <c r="CE261" i="34" s="1"/>
  <c r="F262" i="34"/>
  <c r="G261" i="34"/>
  <c r="BN149" i="34"/>
  <c r="BY294" i="34"/>
  <c r="BV263" i="34"/>
  <c r="CD263" i="34" s="1"/>
  <c r="E264" i="34"/>
  <c r="BD295" i="34"/>
  <c r="BF295" i="34"/>
  <c r="BE295" i="34"/>
  <c r="AH162" i="34"/>
  <c r="AH158" i="34"/>
  <c r="BB295" i="34"/>
  <c r="BC295" i="34"/>
  <c r="BA295" i="34"/>
  <c r="BM155" i="34"/>
  <c r="AH235" i="34"/>
  <c r="AH298" i="34"/>
  <c r="AX294" i="34"/>
  <c r="BP295" i="34"/>
  <c r="BR295" i="34"/>
  <c r="BQ295" i="34"/>
  <c r="BI295" i="34"/>
  <c r="BG295" i="34"/>
  <c r="BH295" i="34"/>
  <c r="AG235" i="34"/>
  <c r="AG298" i="34"/>
  <c r="BL271" i="30"/>
  <c r="BU264" i="34"/>
  <c r="CC264" i="34" s="1"/>
  <c r="D265" i="34"/>
  <c r="U296" i="34"/>
  <c r="S296" i="34"/>
  <c r="Y296" i="34"/>
  <c r="P296" i="34"/>
  <c r="AK296" i="34"/>
  <c r="Z296" i="34"/>
  <c r="AP296" i="34"/>
  <c r="W296" i="34"/>
  <c r="N296" i="34"/>
  <c r="O296" i="34"/>
  <c r="AQ296" i="34"/>
  <c r="AI296" i="34"/>
  <c r="K296" i="34"/>
  <c r="X296" i="34"/>
  <c r="AO296" i="34"/>
  <c r="BN152" i="34"/>
  <c r="AN296" i="34"/>
  <c r="R296" i="34"/>
  <c r="AR296" i="34"/>
  <c r="V296" i="34"/>
  <c r="BN156" i="34"/>
  <c r="M296" i="34"/>
  <c r="AL296" i="34"/>
  <c r="T296" i="34"/>
  <c r="I296" i="34"/>
  <c r="BN150" i="34"/>
  <c r="AF296" i="34"/>
  <c r="AA296" i="34"/>
  <c r="AE296" i="34"/>
  <c r="L296" i="34"/>
  <c r="BN151" i="34"/>
  <c r="J296" i="34"/>
  <c r="Q296" i="34"/>
  <c r="AM296" i="34"/>
  <c r="AJ296" i="34"/>
  <c r="BN154" i="34"/>
  <c r="BJ295" i="34"/>
  <c r="BL295" i="34"/>
  <c r="BK295" i="34"/>
  <c r="BO296" i="34"/>
  <c r="BN296" i="34"/>
  <c r="BM296" i="34"/>
  <c r="BM157" i="34"/>
  <c r="L23" i="22" a="1"/>
  <c r="CA295" i="34" l="1"/>
  <c r="BZ295" i="34"/>
  <c r="G262" i="34"/>
  <c r="BW262" i="34"/>
  <c r="CE262" i="34" s="1"/>
  <c r="F263" i="34"/>
  <c r="AX295" i="34"/>
  <c r="L23" i="22"/>
  <c r="BV264" i="34"/>
  <c r="CD264" i="34" s="1"/>
  <c r="E265" i="34"/>
  <c r="BN157" i="34"/>
  <c r="BP296" i="34"/>
  <c r="BQ296" i="34"/>
  <c r="BR296" i="34"/>
  <c r="AE235" i="34"/>
  <c r="AE298" i="34"/>
  <c r="BJ296" i="34"/>
  <c r="BL296" i="34"/>
  <c r="BK296" i="34"/>
  <c r="K235" i="34"/>
  <c r="K298" i="34"/>
  <c r="AK298" i="34"/>
  <c r="AK235" i="34"/>
  <c r="AI162" i="34"/>
  <c r="AI158" i="34"/>
  <c r="AJ235" i="34"/>
  <c r="AJ298" i="34"/>
  <c r="AA235" i="34"/>
  <c r="H301" i="34" a="1"/>
  <c r="H301" i="34" s="1"/>
  <c r="AA298" i="34"/>
  <c r="V298" i="34"/>
  <c r="V235" i="34"/>
  <c r="AI235" i="34"/>
  <c r="AI298" i="34"/>
  <c r="P298" i="34"/>
  <c r="P235" i="34"/>
  <c r="X235" i="34"/>
  <c r="X298" i="34"/>
  <c r="AF298" i="34"/>
  <c r="AF235" i="34"/>
  <c r="AR235" i="34"/>
  <c r="AD301" i="34" a="1"/>
  <c r="AD301" i="34" s="1"/>
  <c r="AR298" i="34"/>
  <c r="AQ235" i="34"/>
  <c r="AQ298" i="34"/>
  <c r="Y298" i="34"/>
  <c r="Y235" i="34"/>
  <c r="L235" i="34"/>
  <c r="L298" i="34"/>
  <c r="AM298" i="34"/>
  <c r="AM235" i="34"/>
  <c r="BB296" i="34"/>
  <c r="BC296" i="34"/>
  <c r="BA296" i="34"/>
  <c r="BN155" i="34"/>
  <c r="R298" i="34"/>
  <c r="R235" i="34"/>
  <c r="O235" i="34"/>
  <c r="O298" i="34"/>
  <c r="S235" i="34"/>
  <c r="S298" i="34"/>
  <c r="BY295" i="34"/>
  <c r="M235" i="34"/>
  <c r="M298" i="34"/>
  <c r="Q298" i="34"/>
  <c r="Q235" i="34"/>
  <c r="I298" i="34"/>
  <c r="I235" i="34"/>
  <c r="AN298" i="34"/>
  <c r="AN235" i="34"/>
  <c r="N298" i="34"/>
  <c r="N235" i="34"/>
  <c r="U235" i="34"/>
  <c r="U298" i="34"/>
  <c r="Z235" i="34"/>
  <c r="Z298" i="34"/>
  <c r="J235" i="34"/>
  <c r="J298" i="34"/>
  <c r="T235" i="34"/>
  <c r="T298" i="34"/>
  <c r="BG296" i="34"/>
  <c r="BI296" i="34"/>
  <c r="BH296" i="34"/>
  <c r="W235" i="34"/>
  <c r="W298" i="34"/>
  <c r="BU265" i="34"/>
  <c r="CC265" i="34" s="1"/>
  <c r="D266" i="34"/>
  <c r="AW295" i="34"/>
  <c r="BF296" i="34"/>
  <c r="BE296" i="34"/>
  <c r="BD296" i="34"/>
  <c r="AL235" i="34"/>
  <c r="AL298" i="34"/>
  <c r="AO235" i="34"/>
  <c r="AO298" i="34"/>
  <c r="AP298" i="34"/>
  <c r="AP235" i="34"/>
  <c r="AY295" i="34"/>
  <c r="Z29" i="31" l="1" a="1"/>
  <c r="Z29" i="31" s="1"/>
  <c r="BZ296" i="34"/>
  <c r="G263" i="34"/>
  <c r="BW263" i="34"/>
  <c r="CE263" i="34" s="1"/>
  <c r="F264" i="34"/>
  <c r="CA296" i="34"/>
  <c r="BU266" i="34"/>
  <c r="CC266" i="34" s="1"/>
  <c r="D267" i="34"/>
  <c r="AJ162" i="34"/>
  <c r="AJ158" i="34"/>
  <c r="BV265" i="34"/>
  <c r="CD265" i="34" s="1"/>
  <c r="E266" i="34"/>
  <c r="BY296" i="34"/>
  <c r="AW296" i="34"/>
  <c r="AY296" i="34"/>
  <c r="Z53" i="31" a="1"/>
  <c r="Z53" i="31" s="1"/>
  <c r="AX296" i="34"/>
  <c r="G264" i="34" l="1"/>
  <c r="F265" i="34"/>
  <c r="BW264" i="34"/>
  <c r="CE264" i="34" s="1"/>
  <c r="BU267" i="34"/>
  <c r="CC267" i="34" s="1"/>
  <c r="D268" i="34"/>
  <c r="BB217" i="34"/>
  <c r="AW213" i="34"/>
  <c r="V7" i="31" s="1"/>
  <c r="AY213" i="34"/>
  <c r="AD7" i="31" s="1"/>
  <c r="BD217" i="34"/>
  <c r="BV266" i="34"/>
  <c r="CD266" i="34" s="1"/>
  <c r="E267" i="34"/>
  <c r="BC217" i="34"/>
  <c r="AX213" i="34"/>
  <c r="Z7" i="31" s="1"/>
  <c r="AK162" i="34"/>
  <c r="AK158" i="34"/>
  <c r="G265" i="34" l="1"/>
  <c r="BW265" i="34"/>
  <c r="CE265" i="34" s="1"/>
  <c r="F266" i="34"/>
  <c r="AL162" i="34"/>
  <c r="AL158" i="34"/>
  <c r="BU268" i="34"/>
  <c r="CC268" i="34" s="1"/>
  <c r="D269" i="34"/>
  <c r="BV267" i="34"/>
  <c r="CD267" i="34" s="1"/>
  <c r="E268" i="34"/>
  <c r="G266" i="34" l="1"/>
  <c r="BW266" i="34"/>
  <c r="CE266" i="34" s="1"/>
  <c r="F267" i="34"/>
  <c r="BU269" i="34"/>
  <c r="CC269" i="34" s="1"/>
  <c r="D270" i="34"/>
  <c r="AM162" i="34"/>
  <c r="AM158" i="34"/>
  <c r="BV268" i="34"/>
  <c r="CD268" i="34" s="1"/>
  <c r="E269" i="34"/>
  <c r="BW267" i="34" l="1"/>
  <c r="CE267" i="34" s="1"/>
  <c r="G267" i="34"/>
  <c r="F268" i="34"/>
  <c r="E169" i="34"/>
  <c r="D13" i="31" s="1"/>
  <c r="AN158" i="34"/>
  <c r="AN162" i="34"/>
  <c r="BU270" i="34"/>
  <c r="CC270" i="34" s="1"/>
  <c r="D271" i="34"/>
  <c r="BV269" i="34"/>
  <c r="CD269" i="34" s="1"/>
  <c r="E270" i="34"/>
  <c r="G268" i="34" l="1"/>
  <c r="BW268" i="34"/>
  <c r="CE268" i="34" s="1"/>
  <c r="F269" i="34"/>
  <c r="BU271" i="34"/>
  <c r="CC271" i="34" s="1"/>
  <c r="D272" i="34"/>
  <c r="BV270" i="34"/>
  <c r="CD270" i="34" s="1"/>
  <c r="E271" i="34"/>
  <c r="AO162" i="34"/>
  <c r="AO158" i="34"/>
  <c r="G269" i="34" l="1"/>
  <c r="BW269" i="34"/>
  <c r="CE269" i="34" s="1"/>
  <c r="F270" i="34"/>
  <c r="BU272" i="34"/>
  <c r="CC272" i="34" s="1"/>
  <c r="D273" i="34"/>
  <c r="BV271" i="34"/>
  <c r="CD271" i="34" s="1"/>
  <c r="E272" i="34"/>
  <c r="AP162" i="34"/>
  <c r="AP158" i="34"/>
  <c r="F271" i="34" l="1"/>
  <c r="G270" i="34"/>
  <c r="BW270" i="34"/>
  <c r="CE270" i="34" s="1"/>
  <c r="BU273" i="34"/>
  <c r="CC273" i="34" s="1"/>
  <c r="D274" i="34"/>
  <c r="BV272" i="34"/>
  <c r="CD272" i="34" s="1"/>
  <c r="E273" i="34"/>
  <c r="AQ162" i="34"/>
  <c r="AQ158" i="34"/>
  <c r="F272" i="34" l="1"/>
  <c r="G271" i="34"/>
  <c r="BW271" i="34"/>
  <c r="CE271" i="34" s="1"/>
  <c r="BU274" i="34"/>
  <c r="CC274" i="34" s="1"/>
  <c r="D275" i="34"/>
  <c r="BV273" i="34"/>
  <c r="CD273" i="34" s="1"/>
  <c r="E274" i="34"/>
  <c r="AR162" i="34"/>
  <c r="AR158" i="34"/>
  <c r="F273" i="34" l="1"/>
  <c r="G272" i="34"/>
  <c r="BW272" i="34"/>
  <c r="CE272" i="34" s="1"/>
  <c r="BU275" i="34"/>
  <c r="CC275" i="34" s="1"/>
  <c r="D276" i="34"/>
  <c r="BV274" i="34"/>
  <c r="CD274" i="34" s="1"/>
  <c r="E275" i="34"/>
  <c r="AS162" i="34"/>
  <c r="AS158" i="34"/>
  <c r="G273" i="34" l="1"/>
  <c r="BW273" i="34"/>
  <c r="CE273" i="34" s="1"/>
  <c r="F274" i="34"/>
  <c r="BV275" i="34"/>
  <c r="CD275" i="34" s="1"/>
  <c r="E276" i="34"/>
  <c r="BU276" i="34"/>
  <c r="CC276" i="34" s="1"/>
  <c r="D277" i="34"/>
  <c r="AT162" i="34"/>
  <c r="AT158" i="34"/>
  <c r="G274" i="34" l="1"/>
  <c r="BW274" i="34"/>
  <c r="CE274" i="34" s="1"/>
  <c r="F275" i="34"/>
  <c r="BU277" i="34"/>
  <c r="CC277" i="34" s="1"/>
  <c r="D278" i="34"/>
  <c r="BV276" i="34"/>
  <c r="CD276" i="34" s="1"/>
  <c r="E277" i="34"/>
  <c r="AU162" i="34"/>
  <c r="AU158" i="34"/>
  <c r="G275" i="34" l="1"/>
  <c r="F276" i="34"/>
  <c r="BW275" i="34"/>
  <c r="CE275" i="34" s="1"/>
  <c r="BU278" i="34"/>
  <c r="CC278" i="34" s="1"/>
  <c r="D279" i="34"/>
  <c r="BV277" i="34"/>
  <c r="CD277" i="34" s="1"/>
  <c r="E278" i="34"/>
  <c r="AV158" i="34"/>
  <c r="AV162" i="34"/>
  <c r="G276" i="34" l="1"/>
  <c r="BW276" i="34"/>
  <c r="CE276" i="34" s="1"/>
  <c r="F277" i="34"/>
  <c r="BV278" i="34"/>
  <c r="CD278" i="34" s="1"/>
  <c r="E279" i="34"/>
  <c r="BU279" i="34"/>
  <c r="CC279" i="34" s="1"/>
  <c r="D280" i="34"/>
  <c r="AW158" i="34"/>
  <c r="AW162" i="34"/>
  <c r="BW277" i="34" l="1"/>
  <c r="CE277" i="34" s="1"/>
  <c r="G277" i="34"/>
  <c r="F278" i="34"/>
  <c r="BU280" i="34"/>
  <c r="CC280" i="34" s="1"/>
  <c r="D281" i="34"/>
  <c r="BV279" i="34"/>
  <c r="CD279" i="34" s="1"/>
  <c r="E280" i="34"/>
  <c r="AX158" i="34"/>
  <c r="AX162" i="34"/>
  <c r="BW278" i="34" l="1"/>
  <c r="CE278" i="34" s="1"/>
  <c r="F279" i="34"/>
  <c r="G278" i="34"/>
  <c r="AY162" i="34"/>
  <c r="AY158" i="34"/>
  <c r="BU281" i="34"/>
  <c r="CC281" i="34" s="1"/>
  <c r="D282" i="34"/>
  <c r="BV280" i="34"/>
  <c r="CD280" i="34" s="1"/>
  <c r="E281" i="34"/>
  <c r="G279" i="34" l="1"/>
  <c r="F280" i="34"/>
  <c r="BW279" i="34"/>
  <c r="CE279" i="34" s="1"/>
  <c r="BU282" i="34"/>
  <c r="CC282" i="34" s="1"/>
  <c r="D283" i="34"/>
  <c r="AZ158" i="34"/>
  <c r="AZ162" i="34"/>
  <c r="BV281" i="34"/>
  <c r="CD281" i="34" s="1"/>
  <c r="E282" i="34"/>
  <c r="F281" i="34" l="1"/>
  <c r="G280" i="34"/>
  <c r="BW280" i="34"/>
  <c r="CE280" i="34" s="1"/>
  <c r="BA158" i="34"/>
  <c r="BA162" i="34"/>
  <c r="BU283" i="34"/>
  <c r="CC283" i="34" s="1"/>
  <c r="D284" i="34"/>
  <c r="BV282" i="34"/>
  <c r="CD282" i="34" s="1"/>
  <c r="E283" i="34"/>
  <c r="G281" i="34" l="1"/>
  <c r="BW281" i="34"/>
  <c r="CE281" i="34" s="1"/>
  <c r="F282" i="34"/>
  <c r="BU284" i="34"/>
  <c r="CC284" i="34" s="1"/>
  <c r="D285" i="34"/>
  <c r="BV283" i="34"/>
  <c r="CD283" i="34" s="1"/>
  <c r="E284" i="34"/>
  <c r="BB158" i="34"/>
  <c r="BB162" i="34"/>
  <c r="G282" i="34" l="1"/>
  <c r="BW282" i="34"/>
  <c r="CE282" i="34" s="1"/>
  <c r="F283" i="34"/>
  <c r="E170" i="34"/>
  <c r="D14" i="31" s="1"/>
  <c r="BC158" i="34"/>
  <c r="BC162" i="34"/>
  <c r="BU285" i="34"/>
  <c r="CC285" i="34" s="1"/>
  <c r="D286" i="34"/>
  <c r="BV284" i="34"/>
  <c r="CD284" i="34" s="1"/>
  <c r="E285" i="34"/>
  <c r="G283" i="34" l="1"/>
  <c r="F284" i="34"/>
  <c r="BW283" i="34"/>
  <c r="CE283" i="34" s="1"/>
  <c r="BU286" i="34"/>
  <c r="CC286" i="34" s="1"/>
  <c r="D287" i="34"/>
  <c r="BV285" i="34"/>
  <c r="CD285" i="34" s="1"/>
  <c r="E286" i="34"/>
  <c r="BD158" i="34"/>
  <c r="BD162" i="34"/>
  <c r="H167" i="34" s="1" a="1"/>
  <c r="H167" i="34" s="1"/>
  <c r="C20" i="31" s="1"/>
  <c r="BW284" i="34" l="1"/>
  <c r="CE284" i="34" s="1"/>
  <c r="F285" i="34"/>
  <c r="G284" i="34"/>
  <c r="BV286" i="34"/>
  <c r="CD286" i="34" s="1"/>
  <c r="E287" i="34"/>
  <c r="BE162" i="34"/>
  <c r="BE158" i="34"/>
  <c r="BU287" i="34"/>
  <c r="CC287" i="34" s="1"/>
  <c r="D288" i="34"/>
  <c r="G285" i="34" l="1"/>
  <c r="F286" i="34"/>
  <c r="BW285" i="34"/>
  <c r="CE285" i="34" s="1"/>
  <c r="BF158" i="34"/>
  <c r="BF162" i="34"/>
  <c r="BU288" i="34"/>
  <c r="CC288" i="34" s="1"/>
  <c r="D289" i="34"/>
  <c r="BV287" i="34"/>
  <c r="CD287" i="34" s="1"/>
  <c r="E288" i="34"/>
  <c r="F287" i="34" l="1"/>
  <c r="G286" i="34"/>
  <c r="BW286" i="34"/>
  <c r="CE286" i="34" s="1"/>
  <c r="BV288" i="34"/>
  <c r="CD288" i="34" s="1"/>
  <c r="E289" i="34"/>
  <c r="BU289" i="34"/>
  <c r="CC289" i="34" s="1"/>
  <c r="D290" i="34"/>
  <c r="BG158" i="34"/>
  <c r="BG162" i="34"/>
  <c r="G287" i="34" l="1"/>
  <c r="BW287" i="34"/>
  <c r="CE287" i="34" s="1"/>
  <c r="F288" i="34"/>
  <c r="BU290" i="34"/>
  <c r="CC290" i="34" s="1"/>
  <c r="D291" i="34"/>
  <c r="BV289" i="34"/>
  <c r="CD289" i="34" s="1"/>
  <c r="E290" i="34"/>
  <c r="BH162" i="34"/>
  <c r="BH158" i="34"/>
  <c r="F289" i="34" l="1"/>
  <c r="BW288" i="34"/>
  <c r="CE288" i="34" s="1"/>
  <c r="G288" i="34"/>
  <c r="BV290" i="34"/>
  <c r="CD290" i="34" s="1"/>
  <c r="E291" i="34"/>
  <c r="BU291" i="34"/>
  <c r="CC291" i="34" s="1"/>
  <c r="D292" i="34"/>
  <c r="BI162" i="34"/>
  <c r="BI158" i="34"/>
  <c r="G289" i="34" l="1"/>
  <c r="F290" i="34"/>
  <c r="BW289" i="34"/>
  <c r="CE289" i="34" s="1"/>
  <c r="BU292" i="34"/>
  <c r="CC292" i="34" s="1"/>
  <c r="D293" i="34"/>
  <c r="BV291" i="34"/>
  <c r="CD291" i="34" s="1"/>
  <c r="E292" i="34"/>
  <c r="BJ162" i="34"/>
  <c r="BJ158" i="34"/>
  <c r="F291" i="34" l="1"/>
  <c r="G290" i="34"/>
  <c r="BW290" i="34"/>
  <c r="CE290" i="34" s="1"/>
  <c r="BV292" i="34"/>
  <c r="CD292" i="34" s="1"/>
  <c r="E293" i="34"/>
  <c r="BU293" i="34"/>
  <c r="CC293" i="34" s="1"/>
  <c r="D294" i="34"/>
  <c r="BK162" i="34"/>
  <c r="BK158" i="34"/>
  <c r="G291" i="34" l="1"/>
  <c r="BW291" i="34"/>
  <c r="CE291" i="34" s="1"/>
  <c r="F292" i="34"/>
  <c r="BU294" i="34"/>
  <c r="CC294" i="34" s="1"/>
  <c r="D295" i="34"/>
  <c r="BV293" i="34"/>
  <c r="CD293" i="34" s="1"/>
  <c r="E294" i="34"/>
  <c r="BL162" i="34"/>
  <c r="BL158" i="34"/>
  <c r="G292" i="34" l="1"/>
  <c r="F293" i="34"/>
  <c r="BW292" i="34"/>
  <c r="CE292" i="34" s="1"/>
  <c r="BU295" i="34"/>
  <c r="CC295" i="34" s="1"/>
  <c r="D296" i="34"/>
  <c r="BV294" i="34"/>
  <c r="CD294" i="34" s="1"/>
  <c r="E295" i="34"/>
  <c r="BM162" i="34"/>
  <c r="BM158" i="34"/>
  <c r="G293" i="34" l="1"/>
  <c r="BW293" i="34"/>
  <c r="CE293" i="34" s="1"/>
  <c r="F294" i="34"/>
  <c r="BV295" i="34"/>
  <c r="CD295" i="34" s="1"/>
  <c r="E296" i="34"/>
  <c r="BU296" i="34"/>
  <c r="CC296" i="34" s="1"/>
  <c r="D235" i="34"/>
  <c r="J7" i="31" s="1"/>
  <c r="BN162" i="34"/>
  <c r="G166" i="34" s="1" a="1"/>
  <c r="G166" i="34" s="1"/>
  <c r="D19" i="31" s="1"/>
  <c r="BN158" i="34"/>
  <c r="E171" i="34" s="1"/>
  <c r="D15" i="31" s="1"/>
  <c r="BW294" i="34" l="1"/>
  <c r="CE294" i="34" s="1"/>
  <c r="G294" i="34"/>
  <c r="F295" i="34"/>
  <c r="BV296" i="34"/>
  <c r="CD296" i="34" s="1"/>
  <c r="E235" i="34"/>
  <c r="L7" i="31" s="1"/>
  <c r="BW295" i="34" l="1"/>
  <c r="CE295" i="34" s="1"/>
  <c r="F296" i="34"/>
  <c r="G295" i="34"/>
  <c r="G296" i="34" l="1"/>
  <c r="C301" i="34" s="1" a="1"/>
  <c r="C301" i="34" s="1"/>
  <c r="F235" i="34"/>
  <c r="N7" i="31" s="1"/>
  <c r="BW296" i="34"/>
  <c r="CE296" i="3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tc={13BE60B0-06FC-482D-AA0C-2B1A7637C233}</author>
  </authors>
  <commentList>
    <comment ref="B7" authorId="0" shapeId="0" xr:uid="{13BE60B0-06FC-482D-AA0C-2B1A7637C233}">
      <text>
        <t>[Threaded comment]
Your version of Excel allows you to read this threaded comment; however, any edits to it will get removed if the file is opened in a newer version of Excel. Learn more: https://go.microsoft.com/fwlink/?linkid=870924
Comment:
    Should this be 'For the purpose of discovery phase…'
Reply:
    @Oliver Huxtable 
Reply:
    Updated</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Sarah Golobish</author>
  </authors>
  <commentList>
    <comment ref="A11" authorId="0" shapeId="0" xr:uid="{2E02420A-DA76-4EB6-BFC1-270E800FD821}">
      <text>
        <r>
          <rPr>
            <sz val="9"/>
            <color indexed="81"/>
            <rFont val="Tahoma"/>
            <family val="2"/>
          </rPr>
          <t>These parameters are named and can be referenced throughout the workbook by name.</t>
        </r>
      </text>
    </comment>
    <comment ref="A20" authorId="0" shapeId="0" xr:uid="{5CBB2B0B-1DBC-4443-9818-27743A13AE4C}">
      <text>
        <r>
          <rPr>
            <sz val="9"/>
            <color indexed="81"/>
            <rFont val="Tahoma"/>
            <family val="2"/>
          </rPr>
          <t>For LV and HV, network performance is measured in customer interruptions and customer minutes lost. The number of interruptions or minutes lost should be multiplied by these factors.</t>
        </r>
      </text>
    </comment>
    <comment ref="A22" authorId="0" shapeId="0" xr:uid="{C6E3F5D1-3E95-44A6-A644-3DAC4B9F7B1B}">
      <text>
        <r>
          <rPr>
            <sz val="9"/>
            <color indexed="81"/>
            <rFont val="Tahoma"/>
            <family val="2"/>
          </rPr>
          <t>This VoLL cost factor should be applied for and disruptions are at EHV level.
CNAIM (linked in cell E22) provides further guidance on how this factor is to be used.</t>
        </r>
      </text>
    </comment>
    <comment ref="A33" authorId="0" shapeId="0" xr:uid="{38C5AB13-57E7-4AF6-AFF1-BE96FE29CBD5}">
      <text>
        <r>
          <rPr>
            <sz val="9"/>
            <color indexed="81"/>
            <rFont val="Tahoma"/>
            <family val="2"/>
          </rPr>
          <t>These values can be referenced via the name manager using</t>
        </r>
        <r>
          <rPr>
            <b/>
            <sz val="9"/>
            <color indexed="81"/>
            <rFont val="Tahoma"/>
            <family val="2"/>
          </rPr>
          <t xml:space="preserve"> "CPIH_conversion_factor_from_FY_to_2023_2024"</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Sarah Golobish</author>
  </authors>
  <commentList>
    <comment ref="A7" authorId="0" shapeId="0" xr:uid="{4DF1D6EC-9370-4FD0-BCB5-FBDE753F6522}">
      <text>
        <r>
          <rPr>
            <sz val="9"/>
            <color indexed="81"/>
            <rFont val="Tahoma"/>
            <family val="2"/>
          </rPr>
          <t>Default value of 4% provided. Please update with a company-specific WACC (from business plan) where available.</t>
        </r>
      </text>
    </comment>
    <comment ref="A9" authorId="0" shapeId="0" xr:uid="{3D42949D-1DFD-4700-BEB1-A3EC0ACCC61E}">
      <text>
        <r>
          <rPr>
            <sz val="9"/>
            <color indexed="81"/>
            <rFont val="Tahoma"/>
            <family val="2"/>
          </rPr>
          <t xml:space="preserve">Please specify safety consequence factor. 
A default factor of 6.25 has been applied aligned with Common Network Asset Indices Methodology (CNAIM) v2.1 (and aligned with the RIIO-ED2 CBA guidance/template).This disproportion factor is applied to recognise the high risk nature of the energy distribution and transmission industry.
As specified in CNAIM , such disproportion factors are described by the HSE guidance when identifying reasonably practicable costs of mitigation. This value is not mandated by the HSE, but they state that they believe that “the greater the risk, the more should be spent in reducing it, and the greater the bias should be on the side of safety”. A factor between 1 and 10 is recommended. 
This factor is used to represent the risk in the industry, increasing the cost per fatality or serious injury in the fixed data tab. This increases the monetised value of any safety improvements. </t>
        </r>
      </text>
    </comment>
    <comment ref="A14" authorId="0" shapeId="0" xr:uid="{331BA191-60AB-4150-A938-48329585FFC1}">
      <text>
        <r>
          <rPr>
            <b/>
            <sz val="9"/>
            <color indexed="81"/>
            <rFont val="Tahoma"/>
            <family val="2"/>
          </rPr>
          <t xml:space="preserve">Sample expenditure types; </t>
        </r>
        <r>
          <rPr>
            <sz val="9"/>
            <color indexed="81"/>
            <rFont val="Tahoma"/>
            <family val="2"/>
          </rPr>
          <t>health index (HI), customer interruptions (CI), probability of failure (PoF), consequence of failure (CoF) etc.</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Sarah Golobish</author>
  </authors>
  <commentList>
    <comment ref="C11" authorId="0" shapeId="0" xr:uid="{3E7FDE01-865A-4518-ABB1-4748AD2FCB21}">
      <text>
        <r>
          <rPr>
            <sz val="9"/>
            <color indexed="81"/>
            <rFont val="Tahoma"/>
            <family val="2"/>
          </rPr>
          <t>Use this column to describe any parameters further if needed (e.g. number of units considered).</t>
        </r>
      </text>
    </comment>
    <comment ref="D11" authorId="0" shapeId="0" xr:uid="{7A4C03FF-B81A-4C1B-9026-3AE7797E76AF}">
      <text>
        <r>
          <rPr>
            <sz val="9"/>
            <color indexed="81"/>
            <rFont val="Tahoma"/>
            <family val="2"/>
          </rPr>
          <t xml:space="preserve">For each input applicants should enter a data confidence level to describe their confidence in the benefits/costs forecast in that row.
Where relevant this confidence level should consider factors such as </t>
        </r>
        <r>
          <rPr>
            <b/>
            <sz val="9"/>
            <color indexed="81"/>
            <rFont val="Tahoma"/>
            <family val="2"/>
          </rPr>
          <t>availability and quality of data</t>
        </r>
        <r>
          <rPr>
            <sz val="9"/>
            <color indexed="81"/>
            <rFont val="Tahoma"/>
            <family val="2"/>
          </rPr>
          <t xml:space="preserve">, </t>
        </r>
        <r>
          <rPr>
            <b/>
            <sz val="9"/>
            <color indexed="81"/>
            <rFont val="Tahoma"/>
            <family val="2"/>
          </rPr>
          <t>dependency on assumptions</t>
        </r>
        <r>
          <rPr>
            <sz val="9"/>
            <color indexed="81"/>
            <rFont val="Tahoma"/>
            <family val="2"/>
          </rPr>
          <t xml:space="preserve">, </t>
        </r>
        <r>
          <rPr>
            <b/>
            <sz val="9"/>
            <color indexed="81"/>
            <rFont val="Tahoma"/>
            <family val="2"/>
          </rPr>
          <t>expert consensus and the predictability of external factors</t>
        </r>
        <r>
          <rPr>
            <sz val="9"/>
            <color indexed="81"/>
            <rFont val="Tahoma"/>
            <family val="2"/>
          </rPr>
          <t xml:space="preserve">. Applicants should assign higher confidence to inputs backed by robust, consistent data, widespread expert agreement, and minimal reliance on uncertain assumptions. </t>
        </r>
      </text>
    </comment>
    <comment ref="E11" authorId="0" shapeId="0" xr:uid="{0FF53056-935C-40EE-A044-F3538A495DB5}">
      <text>
        <r>
          <rPr>
            <sz val="9"/>
            <color indexed="81"/>
            <rFont val="Tahoma"/>
            <family val="2"/>
          </rPr>
          <t>Here, applicants can justify the confidence rating entered in column D.</t>
        </r>
      </text>
    </comment>
    <comment ref="C39" authorId="0" shapeId="0" xr:uid="{A8FBDF44-64A0-4D56-ACA7-F02D666192C7}">
      <text>
        <r>
          <rPr>
            <sz val="9"/>
            <color indexed="81"/>
            <rFont val="Tahoma"/>
            <family val="2"/>
          </rPr>
          <t>Use this column to describe any parameters further if needed (e.g. number of units considered).</t>
        </r>
      </text>
    </comment>
    <comment ref="D39" authorId="0" shapeId="0" xr:uid="{5EE0945D-ECEF-4BD8-8999-591BF9A6E330}">
      <text>
        <r>
          <rPr>
            <sz val="9"/>
            <color indexed="81"/>
            <rFont val="Tahoma"/>
            <family val="2"/>
          </rPr>
          <t xml:space="preserve">For each input applicants should enter a data confidence level to describe their confidence in the benefits/costs forecast in that row.
Where relevant this confidence level should consider factors such as </t>
        </r>
        <r>
          <rPr>
            <b/>
            <sz val="9"/>
            <color indexed="81"/>
            <rFont val="Tahoma"/>
            <family val="2"/>
          </rPr>
          <t>availability and quality of data</t>
        </r>
        <r>
          <rPr>
            <sz val="9"/>
            <color indexed="81"/>
            <rFont val="Tahoma"/>
            <family val="2"/>
          </rPr>
          <t xml:space="preserve">, </t>
        </r>
        <r>
          <rPr>
            <b/>
            <sz val="9"/>
            <color indexed="81"/>
            <rFont val="Tahoma"/>
            <family val="2"/>
          </rPr>
          <t>dependency on assumptions</t>
        </r>
        <r>
          <rPr>
            <sz val="9"/>
            <color indexed="81"/>
            <rFont val="Tahoma"/>
            <family val="2"/>
          </rPr>
          <t xml:space="preserve">, </t>
        </r>
        <r>
          <rPr>
            <b/>
            <sz val="9"/>
            <color indexed="81"/>
            <rFont val="Tahoma"/>
            <family val="2"/>
          </rPr>
          <t>expert consensus and the predictability of external factors</t>
        </r>
        <r>
          <rPr>
            <sz val="9"/>
            <color indexed="81"/>
            <rFont val="Tahoma"/>
            <family val="2"/>
          </rPr>
          <t xml:space="preserve">. Applicants should assign higher confidence to inputs backed by robust, consistent data, widespread expert agreement, and minimal reliance on uncertain assumptions. </t>
        </r>
      </text>
    </comment>
    <comment ref="E39" authorId="0" shapeId="0" xr:uid="{8E6A25FD-49D9-43EC-91D0-B71BEF81DE29}">
      <text>
        <r>
          <rPr>
            <sz val="9"/>
            <color indexed="81"/>
            <rFont val="Tahoma"/>
            <family val="2"/>
          </rPr>
          <t>Here, applicants can justify the confidence rating entered in column D.</t>
        </r>
      </text>
    </comment>
    <comment ref="B41" authorId="0" shapeId="0" xr:uid="{6A5E9629-769F-45E8-96F7-CFB9C82E5827}">
      <text>
        <r>
          <rPr>
            <sz val="9"/>
            <color indexed="81"/>
            <rFont val="Tahoma"/>
            <family val="2"/>
          </rPr>
          <t>Emissions associated with losses are calculated from the above losses input in MWh.</t>
        </r>
      </text>
    </comment>
    <comment ref="B45" authorId="0" shapeId="0" xr:uid="{F68883F2-46AA-4625-8C74-16C0B99ABBA9}">
      <text>
        <r>
          <rPr>
            <sz val="9"/>
            <color indexed="81"/>
            <rFont val="Tahoma"/>
            <family val="2"/>
          </rPr>
          <t>Applicants to sum  gas leakage types impacted by the project in terms of tCO2e and input into this row.
Please specify types of gasses included in description column (D) and if desired provide more detail on the workings sheet.</t>
        </r>
      </text>
    </comment>
    <comment ref="B46" authorId="0" shapeId="0" xr:uid="{8C799042-25BF-43E2-A921-D83491F8AE6A}">
      <text>
        <r>
          <rPr>
            <sz val="9"/>
            <color indexed="81"/>
            <rFont val="Tahoma"/>
            <family val="2"/>
          </rPr>
          <t>Applicants to sum  gas leakage types impacted by the project in terms of tCO2e and input into this row.
Please specify types of gasses included in description column (D) and if desired provide more detail on the workings sheet.</t>
        </r>
      </text>
    </comment>
    <comment ref="B47" authorId="0" shapeId="0" xr:uid="{37B01C83-1516-447E-8E13-996A3DCC04C6}">
      <text>
        <r>
          <rPr>
            <sz val="9"/>
            <color indexed="81"/>
            <rFont val="Tahoma"/>
            <family val="2"/>
          </rPr>
          <t>Applicants to sum  gas leakage types impacted by the project in terms of tCO2e and input into this row.
Please specify types of gasses included in description column (D) and if desired provide more detail on the workings sheet.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Sarah Golobish</author>
  </authors>
  <commentList>
    <comment ref="B8" authorId="0" shapeId="0" xr:uid="{9DC64042-953F-4241-BE93-4FA3E1A491F8}">
      <text>
        <r>
          <rPr>
            <sz val="9"/>
            <color indexed="81"/>
            <rFont val="Tahoma"/>
            <family val="2"/>
          </rPr>
          <t>Options should be forecast until 2030 at a minimum.</t>
        </r>
      </text>
    </comment>
    <comment ref="C19" authorId="0" shapeId="0" xr:uid="{F1D78FF1-459E-4C64-95F4-4E46D3187076}">
      <text>
        <r>
          <rPr>
            <sz val="9"/>
            <color indexed="81"/>
            <rFont val="Tahoma"/>
            <family val="2"/>
          </rPr>
          <t>Applicants should use this column to indicate which cost category best describes the values entered into a row.
"Costs to be capitalised" (CAPEX) are longer term expenses (such as assets) which are capitalised and depreciated over a 45 year asset lifetime (as set out in the fixed data sheet). 
Operating expenditures, development costs, and any other non-capital costs should be input as "other non-capitalised costs".</t>
        </r>
      </text>
    </comment>
    <comment ref="D19" authorId="0" shapeId="0" xr:uid="{F53B565D-9DDB-404E-94FF-7E11D5D8BE5B}">
      <text>
        <r>
          <rPr>
            <sz val="9"/>
            <color indexed="81"/>
            <rFont val="Tahoma"/>
            <family val="2"/>
          </rPr>
          <t>Use this column to describe any parameters further if needed (e.g. number of units considered).</t>
        </r>
      </text>
    </comment>
    <comment ref="E19" authorId="0" shapeId="0" xr:uid="{5E0D18E3-6DDB-483A-BBF1-032AE04B5613}">
      <text>
        <r>
          <rPr>
            <sz val="9"/>
            <color indexed="81"/>
            <rFont val="Tahoma"/>
            <family val="2"/>
          </rPr>
          <t xml:space="preserve">For each input applicants should enter a data confidence level to describe their confidence in the benefits/costs forecast in that row.
Where relevant this confidence level should consider factors such as </t>
        </r>
        <r>
          <rPr>
            <b/>
            <sz val="9"/>
            <color indexed="81"/>
            <rFont val="Tahoma"/>
            <family val="2"/>
          </rPr>
          <t>availability and quality of data</t>
        </r>
        <r>
          <rPr>
            <sz val="9"/>
            <color indexed="81"/>
            <rFont val="Tahoma"/>
            <family val="2"/>
          </rPr>
          <t xml:space="preserve">, </t>
        </r>
        <r>
          <rPr>
            <b/>
            <sz val="9"/>
            <color indexed="81"/>
            <rFont val="Tahoma"/>
            <family val="2"/>
          </rPr>
          <t>dependency on assumptions</t>
        </r>
        <r>
          <rPr>
            <sz val="9"/>
            <color indexed="81"/>
            <rFont val="Tahoma"/>
            <family val="2"/>
          </rPr>
          <t xml:space="preserve">, </t>
        </r>
        <r>
          <rPr>
            <b/>
            <sz val="9"/>
            <color indexed="81"/>
            <rFont val="Tahoma"/>
            <family val="2"/>
          </rPr>
          <t>expert consensus and the predictability of external factors</t>
        </r>
        <r>
          <rPr>
            <sz val="9"/>
            <color indexed="81"/>
            <rFont val="Tahoma"/>
            <family val="2"/>
          </rPr>
          <t xml:space="preserve">. Applicants should assign higher confidence to inputs backed by robust, consistent data, widespread expert agreement, and minimal reliance on uncertain assumptions. </t>
        </r>
      </text>
    </comment>
    <comment ref="F19" authorId="0" shapeId="0" xr:uid="{85AF3EAA-A685-4C90-A65E-51E5159488AE}">
      <text>
        <r>
          <rPr>
            <sz val="9"/>
            <color indexed="81"/>
            <rFont val="Tahoma"/>
            <family val="2"/>
          </rPr>
          <t>Here, applicants can justify the confidence rating entered in column E.</t>
        </r>
      </text>
    </comment>
    <comment ref="C50" authorId="0" shapeId="0" xr:uid="{C89D2200-15C3-4F5E-BCBB-7B9A7046FF95}">
      <text>
        <r>
          <rPr>
            <sz val="9"/>
            <color indexed="81"/>
            <rFont val="Tahoma"/>
            <family val="2"/>
          </rPr>
          <t xml:space="preserve">Applicants should specify if any emissions are </t>
        </r>
        <r>
          <rPr>
            <b/>
            <sz val="9"/>
            <color indexed="81"/>
            <rFont val="Tahoma"/>
            <family val="2"/>
          </rPr>
          <t>direct</t>
        </r>
        <r>
          <rPr>
            <sz val="9"/>
            <color indexed="81"/>
            <rFont val="Tahoma"/>
            <family val="2"/>
          </rPr>
          <t xml:space="preserve"> </t>
        </r>
        <r>
          <rPr>
            <b/>
            <sz val="9"/>
            <color indexed="81"/>
            <rFont val="Tahoma"/>
            <family val="2"/>
          </rPr>
          <t>(Scope 1)</t>
        </r>
        <r>
          <rPr>
            <sz val="9"/>
            <color indexed="81"/>
            <rFont val="Tahoma"/>
            <family val="2"/>
          </rPr>
          <t xml:space="preserve"> or</t>
        </r>
        <r>
          <rPr>
            <b/>
            <sz val="9"/>
            <color indexed="81"/>
            <rFont val="Tahoma"/>
            <family val="2"/>
          </rPr>
          <t xml:space="preserve"> indirect (Scopes 2 and 3)</t>
        </r>
        <r>
          <rPr>
            <sz val="9"/>
            <color indexed="81"/>
            <rFont val="Tahoma"/>
            <family val="2"/>
          </rPr>
          <t xml:space="preserve">. 
</t>
        </r>
        <r>
          <rPr>
            <b/>
            <sz val="9"/>
            <color indexed="81"/>
            <rFont val="Tahoma"/>
            <family val="2"/>
          </rPr>
          <t>Scope 1</t>
        </r>
        <r>
          <rPr>
            <sz val="9"/>
            <color indexed="81"/>
            <rFont val="Tahoma"/>
            <family val="2"/>
          </rPr>
          <t xml:space="preserve"> covers direct emissions from owned or controlled sources. 
</t>
        </r>
        <r>
          <rPr>
            <b/>
            <sz val="9"/>
            <color indexed="81"/>
            <rFont val="Tahoma"/>
            <family val="2"/>
          </rPr>
          <t>Scope 2</t>
        </r>
        <r>
          <rPr>
            <sz val="9"/>
            <color indexed="81"/>
            <rFont val="Tahoma"/>
            <family val="2"/>
          </rPr>
          <t xml:space="preserve"> covers indirect emissions from the generation of purchased electricity, steam, heating and cooling consumed by the reporting company. 
</t>
        </r>
        <r>
          <rPr>
            <b/>
            <sz val="9"/>
            <color indexed="81"/>
            <rFont val="Tahoma"/>
            <family val="2"/>
          </rPr>
          <t>Scope 3</t>
        </r>
        <r>
          <rPr>
            <sz val="9"/>
            <color indexed="81"/>
            <rFont val="Tahoma"/>
            <family val="2"/>
          </rPr>
          <t xml:space="preserve"> includes all other indirect emissions that occur in a company’s value chain.
Additional guidance can be found in Ofgem's environmental reporting guidance. </t>
        </r>
      </text>
    </comment>
    <comment ref="D50" authorId="0" shapeId="0" xr:uid="{03E0420A-3AF3-4267-9F4B-03F1D68128EC}">
      <text>
        <r>
          <rPr>
            <sz val="9"/>
            <color indexed="81"/>
            <rFont val="Tahoma"/>
            <family val="2"/>
          </rPr>
          <t>Use this column to describe any parameters further if needed (e.g. number of units considered).</t>
        </r>
      </text>
    </comment>
    <comment ref="E50" authorId="0" shapeId="0" xr:uid="{0AB39C51-129B-440B-8FD8-3EF7EE101BCC}">
      <text>
        <r>
          <rPr>
            <sz val="9"/>
            <color indexed="81"/>
            <rFont val="Tahoma"/>
            <family val="2"/>
          </rPr>
          <t xml:space="preserve">For each input applicants should enter a data confidence level to describe their confidence in the benefits/costs forecast in that row.
Where relevant this confidence level should consider factors such as </t>
        </r>
        <r>
          <rPr>
            <b/>
            <sz val="9"/>
            <color indexed="81"/>
            <rFont val="Tahoma"/>
            <family val="2"/>
          </rPr>
          <t>availability and quality of data</t>
        </r>
        <r>
          <rPr>
            <sz val="9"/>
            <color indexed="81"/>
            <rFont val="Tahoma"/>
            <family val="2"/>
          </rPr>
          <t xml:space="preserve">, </t>
        </r>
        <r>
          <rPr>
            <b/>
            <sz val="9"/>
            <color indexed="81"/>
            <rFont val="Tahoma"/>
            <family val="2"/>
          </rPr>
          <t>dependency on assumptions</t>
        </r>
        <r>
          <rPr>
            <sz val="9"/>
            <color indexed="81"/>
            <rFont val="Tahoma"/>
            <family val="2"/>
          </rPr>
          <t xml:space="preserve">, </t>
        </r>
        <r>
          <rPr>
            <b/>
            <sz val="9"/>
            <color indexed="81"/>
            <rFont val="Tahoma"/>
            <family val="2"/>
          </rPr>
          <t>expert consensus and the predictability of external factors</t>
        </r>
        <r>
          <rPr>
            <sz val="9"/>
            <color indexed="81"/>
            <rFont val="Tahoma"/>
            <family val="2"/>
          </rPr>
          <t xml:space="preserve">. Applicants should assign higher confidence to inputs backed by robust, consistent data, widespread expert agreement, and minimal reliance on uncertain assumptions. </t>
        </r>
      </text>
    </comment>
    <comment ref="F50" authorId="0" shapeId="0" xr:uid="{79D47445-66EA-4F00-A057-C6D13811B7CC}">
      <text>
        <r>
          <rPr>
            <sz val="9"/>
            <color indexed="81"/>
            <rFont val="Tahoma"/>
            <family val="2"/>
          </rPr>
          <t>Here, applicants can justify the confidence rating entered in column E.</t>
        </r>
      </text>
    </comment>
    <comment ref="B52" authorId="0" shapeId="0" xr:uid="{27BDE3FE-E013-4546-BB71-F24D4A71A0D4}">
      <text>
        <r>
          <rPr>
            <sz val="9"/>
            <color indexed="81"/>
            <rFont val="Tahoma"/>
            <family val="2"/>
          </rPr>
          <t>Emissions associated with losses are calculated from the above losses input in MWh. The tCO2e are then monetised using 23/24 the carbon prices on the fixed data sheet.</t>
        </r>
      </text>
    </comment>
    <comment ref="B56" authorId="0" shapeId="0" xr:uid="{7D8B871D-149E-438B-955A-A44627813037}">
      <text>
        <r>
          <rPr>
            <sz val="9"/>
            <color indexed="81"/>
            <rFont val="Tahoma"/>
            <family val="2"/>
          </rPr>
          <t>Applicants to sum  gas leakage types impacted by the project in terms of tCO2e and input into this row.
Please specify types of gasses included in description column (D) and if desired provide more detail on the workings sheet.</t>
        </r>
      </text>
    </comment>
    <comment ref="B57" authorId="0" shapeId="0" xr:uid="{AD3FB5B3-455B-406C-9946-22DD2C649CFE}">
      <text>
        <r>
          <rPr>
            <sz val="9"/>
            <color indexed="81"/>
            <rFont val="Tahoma"/>
            <family val="2"/>
          </rPr>
          <t>Applicants to sum  gas leakage types impacted by the project in terms of tCO2e and input into this row.
Please specify types of gasses included in description column (D) and if desired provide more detail on the workings sheet.</t>
        </r>
      </text>
    </comment>
    <comment ref="B58" authorId="0" shapeId="0" xr:uid="{C0A1455E-5141-417D-8491-A91B5C3A7B09}">
      <text>
        <r>
          <rPr>
            <sz val="9"/>
            <color indexed="81"/>
            <rFont val="Tahoma"/>
            <family val="2"/>
          </rPr>
          <t>Applicants to sum  gas leakage types impacted by the project in terms of tCO2e and input into this row.
Please specify types of gasses included in description column (D) and if desired provide more detail on the workings sheet.</t>
        </r>
      </text>
    </comment>
    <comment ref="H227" authorId="0" shapeId="0" xr:uid="{C82EE067-DD46-4783-8E1A-227FAB4C875B}">
      <text>
        <r>
          <rPr>
            <sz val="9"/>
            <color indexed="81"/>
            <rFont val="Tahoma"/>
            <family val="2"/>
          </rPr>
          <t>RAV opening balance in year 1 should b 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Sarah Golobish</author>
  </authors>
  <commentList>
    <comment ref="C10" authorId="0" shapeId="0" xr:uid="{5277A418-32E3-4E3B-BACF-49C46D1F83C8}">
      <text>
        <r>
          <rPr>
            <sz val="9"/>
            <color indexed="81"/>
            <rFont val="Tahoma"/>
            <family val="2"/>
          </rPr>
          <t>For the NPV term, years are counted from the base year of 2024.</t>
        </r>
      </text>
    </comment>
    <comment ref="C19" authorId="0" shapeId="0" xr:uid="{52736CFF-EE8B-4783-A1D6-DA760BA40A4E}">
      <text>
        <r>
          <rPr>
            <sz val="9"/>
            <color indexed="81"/>
            <rFont val="Tahoma"/>
            <family val="2"/>
          </rPr>
          <t>Payback period is  calculated from  first year of cashflow.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Sarah Golobish</author>
  </authors>
  <commentList>
    <comment ref="J106" authorId="0" shapeId="0" xr:uid="{E36B1C21-E590-4956-A7F2-608670C1FBDA}">
      <text>
        <r>
          <rPr>
            <sz val="9"/>
            <color indexed="81"/>
            <rFont val="Tahoma"/>
            <family val="2"/>
          </rPr>
          <t>RAV opening balance in year 1 should b 0.</t>
        </r>
      </text>
    </comment>
    <comment ref="J212" authorId="0" shapeId="0" xr:uid="{CFE80FF5-A699-4259-A527-DF96C5A7A769}">
      <text>
        <r>
          <rPr>
            <sz val="9"/>
            <color indexed="81"/>
            <rFont val="Tahoma"/>
            <family val="2"/>
          </rPr>
          <t>All values are in columns H to BL</t>
        </r>
      </text>
    </comment>
    <comment ref="AF212" authorId="0" shapeId="0" xr:uid="{6317E77C-60BF-4FF4-BDD0-B13D0EF5B7B3}">
      <text>
        <r>
          <rPr>
            <sz val="9"/>
            <color indexed="81"/>
            <rFont val="Tahoma"/>
            <family val="2"/>
          </rPr>
          <t>All values are in columns H to BL</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Sarah Golobish</author>
  </authors>
  <commentList>
    <comment ref="A4" authorId="0" shapeId="0" xr:uid="{B71ABD5A-8439-4B59-831B-8D5AD9326DB0}">
      <text>
        <r>
          <rPr>
            <sz val="9"/>
            <color indexed="81"/>
            <rFont val="Tahoma"/>
            <family val="2"/>
          </rPr>
          <t>=FILTER(VSTACK('CBA Fixed Data:Outputs Dashboard'!A3),VSTACK('CBA Fixed Data:Outputs Dashboard'!A3)&lt;&gt;0)</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<sst xmlns="http://schemas.openxmlformats.org/spreadsheetml/2006/main" count="3233" uniqueCount="1176">
  <si>
    <t>Please leave this blank sheet at the front of the workbook.</t>
  </si>
  <si>
    <t>Do not remove. Used to generate dynamic options list.</t>
  </si>
  <si>
    <t>Cover</t>
  </si>
  <si>
    <t>RIIO-2 Cost Benefit Analysis SIF template</t>
  </si>
  <si>
    <t>This guidance provides high-level instructions for completing the CBA template. First-time users and those with requiring detailed guidance can refer to the accompanying User Guidance document.</t>
  </si>
  <si>
    <t>Guidance for CBA spreadsheet model</t>
  </si>
  <si>
    <t xml:space="preserve">Colours used throughout template </t>
  </si>
  <si>
    <t>The template is colour coded with a key provided on the right hand side. User should populate blue cells. All other cells are either fixed or auto-populated.</t>
  </si>
  <si>
    <t xml:space="preserve">Blue cells indicate user inputs </t>
  </si>
  <si>
    <r>
      <t>Enter costs/benef</t>
    </r>
    <r>
      <rPr>
        <sz val="10"/>
        <rFont val="Verdana"/>
        <family val="2"/>
      </rPr>
      <t xml:space="preserve">its in 2023/24 prices </t>
    </r>
    <r>
      <rPr>
        <sz val="10"/>
        <color theme="1"/>
        <rFont val="Verdana"/>
        <family val="2"/>
      </rPr>
      <t>(£m).</t>
    </r>
  </si>
  <si>
    <t>Orange cells indicate guidance</t>
  </si>
  <si>
    <t>Applicants should assume zero benefits are realised in the first year of investment.</t>
  </si>
  <si>
    <t>Grey cells indicate fixed inputs and calculated rows</t>
  </si>
  <si>
    <t>Green cells show categories of benefits/costs</t>
  </si>
  <si>
    <t>Sheets included in SIF CBA Template</t>
  </si>
  <si>
    <t>Tab/sheet</t>
  </si>
  <si>
    <t>Description</t>
  </si>
  <si>
    <t>Version 1.3 (15/02/2024) updates compared to Version 1.2:</t>
  </si>
  <si>
    <t>Version 1.3.1 (13/03/24) Updates:</t>
  </si>
  <si>
    <t>Sheet containing high-level guidance for filling in the CBA.</t>
  </si>
  <si>
    <r>
      <rPr>
        <b/>
        <sz val="10"/>
        <color theme="1"/>
        <rFont val="Verdana"/>
        <family val="2"/>
      </rPr>
      <t>Updated:</t>
    </r>
    <r>
      <rPr>
        <sz val="10"/>
        <color theme="1"/>
        <rFont val="Verdana"/>
        <family val="2"/>
      </rPr>
      <t xml:space="preserve"> Colour coding used throughout the CBA template
</t>
    </r>
    <r>
      <rPr>
        <b/>
        <sz val="10"/>
        <color theme="1"/>
        <rFont val="Verdana"/>
        <family val="2"/>
      </rPr>
      <t xml:space="preserve">New: </t>
    </r>
    <r>
      <rPr>
        <sz val="10"/>
        <color theme="1"/>
        <rFont val="Verdana"/>
        <family val="2"/>
      </rPr>
      <t>Version control specifying updates to the CBA template</t>
    </r>
  </si>
  <si>
    <t>Business Case</t>
  </si>
  <si>
    <t>Sheet to be filled in with high-level details about the business case for the proposed project.</t>
  </si>
  <si>
    <t>No changes/updates</t>
  </si>
  <si>
    <t>CBA Fixed Data</t>
  </si>
  <si>
    <t>Sheet with fixed data (inflation indices, conversion factors,  emission factors and social value factors) for calculations. Applicants not to edit this sheet.</t>
  </si>
  <si>
    <r>
      <rPr>
        <b/>
        <sz val="10"/>
        <color theme="1"/>
        <rFont val="Verdana"/>
        <family val="2"/>
      </rPr>
      <t xml:space="preserve">Updated: </t>
    </r>
    <r>
      <rPr>
        <sz val="10"/>
        <color theme="1"/>
        <rFont val="Verdana"/>
        <family val="2"/>
      </rPr>
      <t xml:space="preserve">Electricity carbon factors and prices
</t>
    </r>
    <r>
      <rPr>
        <b/>
        <sz val="10"/>
        <color theme="1"/>
        <rFont val="Verdana"/>
        <family val="2"/>
      </rPr>
      <t>New:</t>
    </r>
    <r>
      <rPr>
        <sz val="10"/>
        <color theme="1"/>
        <rFont val="Verdana"/>
        <family val="2"/>
      </rPr>
      <t xml:space="preserve"> Signposting of standard fuel emission factor and hydrogen emission factors for applicants use for calculating emissions
</t>
    </r>
    <r>
      <rPr>
        <b/>
        <sz val="10"/>
        <color theme="1"/>
        <rFont val="Verdana"/>
        <family val="2"/>
      </rPr>
      <t>New:</t>
    </r>
    <r>
      <rPr>
        <sz val="10"/>
        <color theme="1"/>
        <rFont val="Verdana"/>
        <family val="2"/>
      </rPr>
      <t xml:space="preserve"> Signposting of National 'Proxy bank' values for applicants use for calculating societal benefits</t>
    </r>
  </si>
  <si>
    <t>CBA Options Summary</t>
  </si>
  <si>
    <t>Sheet for listing all considered options and specifying preferred option.</t>
  </si>
  <si>
    <r>
      <rPr>
        <b/>
        <sz val="10"/>
        <color theme="1"/>
        <rFont val="Verdana"/>
        <family val="2"/>
      </rPr>
      <t xml:space="preserve">New: </t>
    </r>
    <r>
      <rPr>
        <sz val="10"/>
        <color theme="1"/>
        <rFont val="Verdana"/>
        <family val="2"/>
      </rPr>
      <t xml:space="preserve">'Network Operator' input
</t>
    </r>
    <r>
      <rPr>
        <b/>
        <sz val="10"/>
        <color theme="1"/>
        <rFont val="Verdana"/>
        <family val="2"/>
      </rPr>
      <t xml:space="preserve">New: </t>
    </r>
    <r>
      <rPr>
        <sz val="10"/>
        <color theme="1"/>
        <rFont val="Verdana"/>
        <family val="2"/>
      </rPr>
      <t xml:space="preserve">'Pre-tax WACC' (relocated from 'CBA Option 1')
</t>
    </r>
    <r>
      <rPr>
        <b/>
        <sz val="10"/>
        <color theme="1"/>
        <rFont val="Verdana"/>
        <family val="2"/>
      </rPr>
      <t>New:</t>
    </r>
    <r>
      <rPr>
        <sz val="10"/>
        <color theme="1"/>
        <rFont val="Verdana"/>
        <family val="2"/>
      </rPr>
      <t xml:space="preserve"> 'Safety Disproportion Factor' (relocated from 'CBA Baseline Scenario')
</t>
    </r>
    <r>
      <rPr>
        <b/>
        <sz val="10"/>
        <color theme="1"/>
        <rFont val="Verdana"/>
        <family val="2"/>
      </rPr>
      <t>New:</t>
    </r>
    <r>
      <rPr>
        <sz val="10"/>
        <color theme="1"/>
        <rFont val="Verdana"/>
        <family val="2"/>
      </rPr>
      <t xml:space="preserve"> 'Option name' column automatically lists all Options
</t>
    </r>
    <r>
      <rPr>
        <b/>
        <sz val="10"/>
        <color theme="1"/>
        <rFont val="Verdana"/>
        <family val="2"/>
      </rPr>
      <t>New:</t>
    </r>
    <r>
      <rPr>
        <sz val="10"/>
        <color theme="1"/>
        <rFont val="Verdana"/>
        <family val="2"/>
      </rPr>
      <t xml:space="preserve"> 'Scope' column requires applicants to specify scope for each Option</t>
    </r>
  </si>
  <si>
    <t>Cells A12 and A15 unlocked</t>
  </si>
  <si>
    <t>CBA Baseline Scenario</t>
  </si>
  <si>
    <t>Sheet for inputting the current cost of business-as-usual (Baseline Scenario).</t>
  </si>
  <si>
    <r>
      <rPr>
        <b/>
        <sz val="10"/>
        <color theme="1"/>
        <rFont val="Verdana"/>
        <family val="2"/>
      </rPr>
      <t xml:space="preserve">New: </t>
    </r>
    <r>
      <rPr>
        <sz val="10"/>
        <color theme="1"/>
        <rFont val="Verdana"/>
        <family val="2"/>
      </rPr>
      <t xml:space="preserve">Guidance cells in orange providing information on how to input costs and benefits
</t>
    </r>
    <r>
      <rPr>
        <b/>
        <sz val="10"/>
        <color theme="1"/>
        <rFont val="Verdana"/>
        <family val="2"/>
      </rPr>
      <t>New</t>
    </r>
    <r>
      <rPr>
        <sz val="10"/>
        <color theme="1"/>
        <rFont val="Verdana"/>
        <family val="2"/>
      </rPr>
      <t xml:space="preserve">: Baseline Cashflow Outputs showing investment/avoided costs and monetized value of environmental and social net benefits for the Baseline Scenario
</t>
    </r>
    <r>
      <rPr>
        <b/>
        <sz val="10"/>
        <color theme="1"/>
        <rFont val="Verdana"/>
        <family val="2"/>
      </rPr>
      <t xml:space="preserve">New: </t>
    </r>
    <r>
      <rPr>
        <sz val="10"/>
        <color theme="1"/>
        <rFont val="Verdana"/>
        <family val="2"/>
      </rPr>
      <t xml:space="preserve">'Confidence rating' column for assigning a confidence level to each parameter
</t>
    </r>
    <r>
      <rPr>
        <b/>
        <sz val="10"/>
        <color theme="1"/>
        <rFont val="Verdana"/>
        <family val="2"/>
      </rPr>
      <t>New:</t>
    </r>
    <r>
      <rPr>
        <sz val="10"/>
        <color theme="1"/>
        <rFont val="Verdana"/>
        <family val="2"/>
      </rPr>
      <t xml:space="preserve"> 'Data confidence comments' column for justifying confidence level assignment
</t>
    </r>
    <r>
      <rPr>
        <b/>
        <sz val="10"/>
        <color theme="1"/>
        <rFont val="Verdana"/>
        <family val="2"/>
      </rPr>
      <t>Updated:</t>
    </r>
    <r>
      <rPr>
        <sz val="10"/>
        <color theme="1"/>
        <rFont val="Verdana"/>
        <family val="2"/>
      </rPr>
      <t xml:space="preserve"> 'Calculation' column for describing input parameters has been renamed to 'Description'
</t>
    </r>
    <r>
      <rPr>
        <b/>
        <sz val="10"/>
        <color theme="1"/>
        <rFont val="Verdana"/>
        <family val="2"/>
      </rPr>
      <t>Removed:</t>
    </r>
    <r>
      <rPr>
        <sz val="10"/>
        <color theme="1"/>
        <rFont val="Verdana"/>
        <family val="2"/>
      </rPr>
      <t xml:space="preserve"> 'Safety Disproportion Factor' input
</t>
    </r>
    <r>
      <rPr>
        <b/>
        <sz val="10"/>
        <color theme="1"/>
        <rFont val="Verdana"/>
        <family val="2"/>
      </rPr>
      <t xml:space="preserve">Removed: </t>
    </r>
    <r>
      <rPr>
        <sz val="10"/>
        <color theme="1"/>
        <rFont val="Verdana"/>
        <family val="2"/>
      </rPr>
      <t>Input for gas leakage in terms of m</t>
    </r>
    <r>
      <rPr>
        <vertAlign val="superscript"/>
        <sz val="10"/>
        <color theme="1"/>
        <rFont val="Verdana"/>
        <family val="2"/>
      </rPr>
      <t>3</t>
    </r>
    <r>
      <rPr>
        <sz val="10"/>
        <color theme="1"/>
        <rFont val="Verdana"/>
        <family val="2"/>
      </rPr>
      <t xml:space="preserve"> (Applicants now requested to enter in terms of tCO2e and to show calculations in Workings sheet</t>
    </r>
  </si>
  <si>
    <t>CBA Workings Baseline</t>
  </si>
  <si>
    <t>Sheet for assumptions and/or calculations in the Baseline Scenario.</t>
  </si>
  <si>
    <t>CBA Option 1</t>
  </si>
  <si>
    <t>Sheet for the Option 1 costs and benefits, relative to the Baseline Scenario.</t>
  </si>
  <si>
    <r>
      <rPr>
        <b/>
        <sz val="10"/>
        <color theme="1"/>
        <rFont val="Verdana"/>
        <family val="2"/>
      </rPr>
      <t>New:</t>
    </r>
    <r>
      <rPr>
        <sz val="10"/>
        <color theme="1"/>
        <rFont val="Verdana"/>
        <family val="2"/>
      </rPr>
      <t xml:space="preserve"> Guidance cells in orange providing information on how to input costs and benefits
</t>
    </r>
    <r>
      <rPr>
        <b/>
        <sz val="10"/>
        <color theme="1"/>
        <rFont val="Verdana"/>
        <family val="2"/>
      </rPr>
      <t>New:</t>
    </r>
    <r>
      <rPr>
        <sz val="10"/>
        <color theme="1"/>
        <rFont val="Verdana"/>
        <family val="2"/>
      </rPr>
      <t xml:space="preserve"> Baseline Cashflow Outputs showing investment/avoided costs and monetized value of environmental and social net benefits for the Baseline Scenario
</t>
    </r>
    <r>
      <rPr>
        <b/>
        <sz val="10"/>
        <color theme="1"/>
        <rFont val="Verdana"/>
        <family val="2"/>
      </rPr>
      <t>New:</t>
    </r>
    <r>
      <rPr>
        <sz val="10"/>
        <color theme="1"/>
        <rFont val="Verdana"/>
        <family val="2"/>
      </rPr>
      <t xml:space="preserve"> 'Confidence rating' column for assigning a confidence level to each parameter
</t>
    </r>
    <r>
      <rPr>
        <b/>
        <sz val="10"/>
        <color theme="1"/>
        <rFont val="Verdana"/>
        <family val="2"/>
      </rPr>
      <t>New:</t>
    </r>
    <r>
      <rPr>
        <sz val="10"/>
        <color theme="1"/>
        <rFont val="Verdana"/>
        <family val="2"/>
      </rPr>
      <t xml:space="preserve"> 'Data confidence comments' column for justifying confidence level assignment
</t>
    </r>
    <r>
      <rPr>
        <b/>
        <sz val="10"/>
        <color theme="1"/>
        <rFont val="Verdana"/>
        <family val="2"/>
      </rPr>
      <t xml:space="preserve">New: </t>
    </r>
    <r>
      <rPr>
        <sz val="10"/>
        <color theme="1"/>
        <rFont val="Verdana"/>
        <family val="2"/>
      </rPr>
      <t xml:space="preserve">Free text boxes for 'risk mitigation plan' and 'non-quantifiable benefits'
</t>
    </r>
    <r>
      <rPr>
        <b/>
        <sz val="10"/>
        <color theme="1"/>
        <rFont val="Verdana"/>
        <family val="2"/>
      </rPr>
      <t xml:space="preserve">Updated: </t>
    </r>
    <r>
      <rPr>
        <sz val="10"/>
        <color theme="1"/>
        <rFont val="Verdana"/>
        <family val="2"/>
      </rPr>
      <t xml:space="preserve">'Calculation' column for describing input parameters has been renamed to 'Description'
</t>
    </r>
    <r>
      <rPr>
        <b/>
        <sz val="10"/>
        <color theme="1"/>
        <rFont val="Verdana"/>
        <family val="2"/>
      </rPr>
      <t>Removed:</t>
    </r>
    <r>
      <rPr>
        <sz val="10"/>
        <color theme="1"/>
        <rFont val="Verdana"/>
        <family val="2"/>
      </rPr>
      <t xml:space="preserve"> 'Pre-tax WACC' input
</t>
    </r>
    <r>
      <rPr>
        <b/>
        <sz val="10"/>
        <color theme="1"/>
        <rFont val="Verdana"/>
        <family val="2"/>
      </rPr>
      <t>Removed:</t>
    </r>
    <r>
      <rPr>
        <sz val="10"/>
        <color theme="1"/>
        <rFont val="Verdana"/>
        <family val="2"/>
      </rPr>
      <t xml:space="preserve"> NPV values by term (relocated to 'Outputs Dashboard')
</t>
    </r>
    <r>
      <rPr>
        <b/>
        <sz val="10"/>
        <color theme="1"/>
        <rFont val="Verdana"/>
        <family val="2"/>
      </rPr>
      <t xml:space="preserve">Removed: </t>
    </r>
    <r>
      <rPr>
        <sz val="10"/>
        <color theme="1"/>
        <rFont val="Verdana"/>
        <family val="2"/>
      </rPr>
      <t xml:space="preserve">Depreciation calculations (relocated to 'Calculations')
</t>
    </r>
    <r>
      <rPr>
        <b/>
        <sz val="10"/>
        <color theme="1"/>
        <rFont val="Verdana"/>
        <family val="2"/>
      </rPr>
      <t>Removed:</t>
    </r>
    <r>
      <rPr>
        <sz val="10"/>
        <color theme="1"/>
        <rFont val="Verdana"/>
        <family val="2"/>
      </rPr>
      <t xml:space="preserve"> Discounting calculations (relocated to 'Calculations')
</t>
    </r>
    <r>
      <rPr>
        <b/>
        <sz val="10"/>
        <color theme="1"/>
        <rFont val="Verdana"/>
        <family val="2"/>
      </rPr>
      <t xml:space="preserve">Removed: </t>
    </r>
    <r>
      <rPr>
        <sz val="10"/>
        <color theme="1"/>
        <rFont val="Verdana"/>
        <family val="2"/>
      </rPr>
      <t>Input for gas leakage in terms of m</t>
    </r>
    <r>
      <rPr>
        <vertAlign val="superscript"/>
        <sz val="10"/>
        <color theme="1"/>
        <rFont val="Verdana"/>
        <family val="2"/>
      </rPr>
      <t>3</t>
    </r>
    <r>
      <rPr>
        <sz val="10"/>
        <color theme="1"/>
        <rFont val="Verdana"/>
        <family val="2"/>
      </rPr>
      <t xml:space="preserve"> (Applicants now requested to enter in terms of tCO</t>
    </r>
    <r>
      <rPr>
        <vertAlign val="subscript"/>
        <sz val="10"/>
        <color theme="1"/>
        <rFont val="Verdana"/>
        <family val="2"/>
      </rPr>
      <t>2e</t>
    </r>
    <r>
      <rPr>
        <sz val="10"/>
        <color theme="1"/>
        <rFont val="Verdana"/>
        <family val="2"/>
      </rPr>
      <t xml:space="preserve"> and to show calculations in Workings sheet</t>
    </r>
  </si>
  <si>
    <t>CBA Workings 1</t>
  </si>
  <si>
    <t>Sheet for assumptions and/or calculations in Option 1.</t>
  </si>
  <si>
    <t>CBA Option 2</t>
  </si>
  <si>
    <t>Sheet for additional options. Duplicate in case of more than 2 options.</t>
  </si>
  <si>
    <t>Same updates as 'CBA Option 1' above</t>
  </si>
  <si>
    <t>CBA Workings 2</t>
  </si>
  <si>
    <t>Sheet for assumptions and/or calculations in additional options. Duplicate in case of more than 2 options.</t>
  </si>
  <si>
    <t>Calculations</t>
  </si>
  <si>
    <t>Sheet with calculations for Outputs Dashboard. Applicants not to edit this sheet.</t>
  </si>
  <si>
    <t>New sheet</t>
  </si>
  <si>
    <t>Outputs Dashboard</t>
  </si>
  <si>
    <t>Sheet with output views for applicants, assessors and UKRI/Ofgem. Applicants can select the relevant CBA by toggling the CBA option in the top-left corner.</t>
  </si>
  <si>
    <t>Acronyms used throughout the CBA Template and CBA Guidance document.</t>
  </si>
  <si>
    <t>Acronyms</t>
  </si>
  <si>
    <t>BAU</t>
  </si>
  <si>
    <t>Business as usual</t>
  </si>
  <si>
    <t>CBA</t>
  </si>
  <si>
    <t>Cost Benefit Analysis</t>
  </si>
  <si>
    <t>CCC</t>
  </si>
  <si>
    <t>Climate Change Committee</t>
  </si>
  <si>
    <t>CEM</t>
  </si>
  <si>
    <t xml:space="preserve">Common evaluation methodology </t>
  </si>
  <si>
    <t>CI</t>
  </si>
  <si>
    <t>Customer interruptions</t>
  </si>
  <si>
    <t>CNAIM</t>
  </si>
  <si>
    <t>Common Network Asset Indices Methodology</t>
  </si>
  <si>
    <t>CML</t>
  </si>
  <si>
    <t>Customer minutes lost</t>
  </si>
  <si>
    <r>
      <t>CO</t>
    </r>
    <r>
      <rPr>
        <vertAlign val="subscript"/>
        <sz val="10"/>
        <color theme="1"/>
        <rFont val="Verdana"/>
        <family val="2"/>
      </rPr>
      <t>2e</t>
    </r>
  </si>
  <si>
    <t>Carbon dioxide equivalent</t>
  </si>
  <si>
    <t>CoF</t>
  </si>
  <si>
    <t>Consequence of failure</t>
  </si>
  <si>
    <t>DFES</t>
  </si>
  <si>
    <t>Distribution Future Energy Scenarios</t>
  </si>
  <si>
    <t>DNO</t>
  </si>
  <si>
    <t>Distribution Network Operator</t>
  </si>
  <si>
    <t>FES</t>
  </si>
  <si>
    <t>Future Energy Scenarios</t>
  </si>
  <si>
    <t>GHG</t>
  </si>
  <si>
    <t>Greenhouse Gas</t>
  </si>
  <si>
    <t>HI</t>
  </si>
  <si>
    <t>Health index</t>
  </si>
  <si>
    <t>MWh</t>
  </si>
  <si>
    <t>Megawatt hours</t>
  </si>
  <si>
    <t>NGET</t>
  </si>
  <si>
    <t>National Grid Electricity Transmission</t>
  </si>
  <si>
    <t>NGT</t>
  </si>
  <si>
    <t>National Gas Transmission</t>
  </si>
  <si>
    <t>NPV</t>
  </si>
  <si>
    <t>Net Present Value</t>
  </si>
  <si>
    <t>Ofgem</t>
  </si>
  <si>
    <t>The Office of Gas and Electricity Markets</t>
  </si>
  <si>
    <t>PoF</t>
  </si>
  <si>
    <t>Probability of failure</t>
  </si>
  <si>
    <t>RIIO</t>
  </si>
  <si>
    <t xml:space="preserve">Revenue = Incentives + Innovation + Outputs </t>
  </si>
  <si>
    <t>RPE</t>
  </si>
  <si>
    <t xml:space="preserve">Real price effects </t>
  </si>
  <si>
    <t>SIF</t>
  </si>
  <si>
    <t>Strategic Innovation Fund</t>
  </si>
  <si>
    <t>UKRI</t>
  </si>
  <si>
    <t>UK Research and Innovation</t>
  </si>
  <si>
    <t>VoLL</t>
  </si>
  <si>
    <t>Value of lost load</t>
  </si>
  <si>
    <t>WACC</t>
  </si>
  <si>
    <t>Weighted average cost of capital</t>
  </si>
  <si>
    <r>
      <t xml:space="preserve">This is a </t>
    </r>
    <r>
      <rPr>
        <b/>
        <sz val="11"/>
        <color theme="1"/>
        <rFont val="Verdana"/>
        <family val="2"/>
      </rPr>
      <t>mandatory</t>
    </r>
    <r>
      <rPr>
        <sz val="11"/>
        <color theme="1"/>
        <rFont val="Verdana"/>
        <family val="2"/>
      </rPr>
      <t xml:space="preserve"> tab to be completed. It is aimed at understanding the business case for your project. </t>
    </r>
  </si>
  <si>
    <t>Response</t>
  </si>
  <si>
    <t>Guidance</t>
  </si>
  <si>
    <t>Problem/ Opportunity Statement</t>
  </si>
  <si>
    <r>
      <rPr>
        <sz val="10"/>
        <color theme="1"/>
        <rFont val="Verdana"/>
        <family val="2"/>
      </rPr>
      <t>Fractal Flow set out to addreses Challenge 1, Theme 2. The objective was to develop a digital virtualisation tool to provide visibility and analytics of real-time power flow data across all networks and nodes, to assist forecasting and support flexible procurement coordination.
a) Fractal Flow is a data platform and analytics engine that uses data from the GSP-level and below to forecast demand, service availability, and constraint evolution enabling optimal 'real-time' control of Distributed Energy Resources (DERs). Fractal Flow is an important innovation as it will provide network operators with the information required to determine the optimal [regional] power dispatch within operational timescales (daily and hourly). This applies to decisions made at Transmission level to ensure the security of the network, and to DNOs by managing supply / demand on their local networks to complement higher-level network constraints. NGESO noted the enduring operational challenges associated with a lack of supply and demand visibility below GSPs. Currently, NGESO may be unaware of services that are available below the GSP, how distribution-level constraints are affecting service availability, and whether regional demand can be met by local DERs that may have been curtailed. The net-effect of these issues is that NGESO make conservative procurement of balancing services to ensure network security. Within the Balancing Mechanism (BM), these procured services are dominated by reliable, but carbon intensive thermal plant. For DNOs, their operating model is evolving away from a predominantly demand-driven network to include flexible demand and supply services. This creates new challenges that require a more detailed and centralised understanding of network activity. For example, black-box Active Network Management systems (ANMs) target available headroom without regard for the broader network, resulting in conflicting system dynamics when considering all network layers.
b) If OFGEM mandates an overhaul of connection and communication requirements such that a centralised data platform is created, then Fractal Flow will only remain innovative in its analytics capabilities. This would also be true if all network operators agree through the open networks panel to create a centralised data platform. These changes in circumstance would highlight and validate the need for a product like Fractal Flow, and would change the focus of development toward new analytics capabilities for ‘real-time’ control of DERs. Fractal Flow will develop a data platform and analytics engine for ‘real-time’ control of DERs. This will result in a product jointly owned by DNOs and ESO, maintained by an external technology provider, that provides new capabilities for their control room operators to help optimally manage the dispatch and utilisation of DERs on the GB network.
c) By increasing the visibility of sub-network services, Fractal Flow aims to increase the utilisation of DERs. This will affect both the BM and ancillary services, but there will likely be a larger impact on the BM due to operational timescales and integration with existing BM platforms. For the BM, Fractal Flow will help increase utilisation of DERs and will yield a proportional CO2 saving if these services are effectively replaced by LCTs where currently thermal plant is used. Diversifying the distribution of the BM revenue stack will allow DNOs to accelerate connections to compliment the emergent needs within the region as defined by broader network requirements.
If nothing is done to address these issues, the network will continue to be run conservatively to ensure system security. This conservatism will mean over procuring services, which has historically been dominated by thermal plant. In addition, it is likely that DERs will continue to be under-utilised on flexible demand connections due to a lack of network visibility and a broader understanding of network constraints. Central Volume Allocation (CVA) licensees will continue to be treated preferentially as NGESO already have high-resolution data for such plants available within the control room and their power output can be managed via a single instruction. These thermal plant dominated services will continue to be preferred over DERs that do not have an equivalent communication and data infrastructure, which again affects the UK’s transition to Net Zero.
d) During Discovery, projects were identified that are addressing topics around data sharing, network visibility and forecast predictions – these are components of Fractal Flow. However, there is no centralised platform to unify these workstreams, which is a complex undertaking. Fractal Flow is a bespoke solution that bridges this problem. It requires significant innovation to develop a scalable solution architecture for productisation that can integrate with DNOs and ESO’s respective enterprise architectures. A holistic approach is required to ensure the analytics capabilities developed in conjunction with emerging the solution architecture. Throughout development Fractal Flow will leverage previous innovation projects to accelerate development and ensure Fractal Flow benefits from state-of-the-art technologies and research. At discovery we have identified additional use cases that may be developed and deployed on Fractal Flow after demonstration of a minimum viable product. Fractal Flow will therefore enable future innovations and unlock additional benefits.
e)Fractal Flow will be successful if it can provide the insights and forecasts required to reduce conservatism in procured services and an increase in utilisation of low carbon DERs. This will be quantified by increased utilisation of LCTs within the balancing mechanism (MWh/year) from which CO2 savings can also be derived. Discovery has indicated that there may be potential benefits from the ancillary service market parameterised by similar metrics, and these will be explored at Alpha. Qualitatively, success will increase the security of the GB network. A higher adoption of Fractal Flow by DNOs will also indicate success.</t>
    </r>
    <r>
      <rPr>
        <i/>
        <sz val="10"/>
        <color theme="1"/>
        <rFont val="Verdana"/>
        <family val="2"/>
      </rPr>
      <t xml:space="preserve">
</t>
    </r>
  </si>
  <si>
    <t xml:space="preserve">Present a brief and clear description of the objective of the innovation, describing the problem/opportunity that the project seeks to solve. This section must explicitly address the following questions: ​
a) Why are we doing this work and what happens if we do nothing? ​
b) Under what circumstances would the need or option change for this project? ​
c) What are we going to do with this project? ​
d) What makes this project difficult/ innovative? ​
e) How will we understand if the project has been successful? </t>
  </si>
  <si>
    <t>Benefits</t>
  </si>
  <si>
    <t>Fractal Flow provides a range of benefits, those that we have considered for inclusion in this cost-benefit analysis are:
* Balancing Mechanism Cost Saving
* Decreased Carbon Dioxide Emissions
For the purpose of the discovery phase cost-benefit assessment (CBA) we have focused on quantifying the benefits resulting from Balancing Mechanism services cost avoidance, because we consider this to be a significant target area of benefit for Fractal Flow due to the time horizon provided by the system.  FractalFlow will permit more accurate forecasts of supply and demand for energy, resulting in fewer instances of supply and demand imbalances and therefore lower balancing mechanism costs.
There are also qualitative benefits associated with establishing a greater understanding of system security, which will provide value to customers, but which have not been quantified in this CBA. The full range of expected benefits from Fractal Flow are shown schematically in the CBA Option 1 workings tab.
We estimate that Fractal Flow will provide £283M cost per annum (in 2024 values) of potential saving through the reduction of procurement of Balancing Mechanism services. This is based on a conservative estimate using the 1st percentile benefit. 
Historically, the balancing mechanism (BM) has been dominated by large thermal plants, which are mandatory participants in the service as defined by their license condition. With increasing uptake of renewables, supplier volume allocation (SVA) and virtual lead party (VLP) are presenting new opportunities and challenges for the system operators. ​ In response to these changes, NGESO have developed the open balancing platform (OBP).​ With Fractal Flow present, we estimate a carbon saving of 6.01 Megatons of CO2 per annum if the services were provided by a low carbon technology (LCT) service.</t>
  </si>
  <si>
    <t>Provide details of full Net Present Value (NPV) of benefits supported by an explanation of any assumptions on the preferred option.</t>
  </si>
  <si>
    <t>Costs</t>
  </si>
  <si>
    <t>We estimate the total development costs of Fractal Flow to reach BaU is within the order of £15M. We anticipate annual operations, maintenance, and support to be £1.5M per annum. </t>
  </si>
  <si>
    <t>Provide details of the costs of the project and any costs associated with the implementation of the preferred option over the life of deployment.</t>
  </si>
  <si>
    <t>Counterfactual</t>
  </si>
  <si>
    <t>There are no devleopment costs incurred in the baseline - because Fractal Flow is not developed.
The net benefit position for the baseline is an in-year averaged total balancing mechanism cost of £1,770.62 million. This is a five-year inflation adjusted average of balancing mechanism costs incurred between February 2019 and March 2024 (see workings)</t>
  </si>
  <si>
    <t xml:space="preserve">Describe and quantify what would happen if the preferred option does not go ahead. This could be “Do nothing” or a viable alternative approach. </t>
  </si>
  <si>
    <t>Options</t>
  </si>
  <si>
    <r>
      <t xml:space="preserve">The benefits associated with option 1
The benefits are lower balancing mechanism costs compared to the counterfactual
The costs associated with option 1
Development costs of FractalFlow are assumed to be £15m with maintenance costs of £1.5m per annum.
The pros and cons of each of the other option(s) in relation to operation, project timescales etc. 
We consider the do-nothing scenario (FractalFlow is not developed) and a do-something option (developing FractalFlow) with benefits relating to a reduction in balancing mechanism costs, and the resultant carbon dioxide emissions due to less reliance on fossil fuel electricity generation to be procured when supply and demand of energy is not met.
</t>
    </r>
    <r>
      <rPr>
        <b/>
        <sz val="10"/>
        <rFont val="Verdana"/>
        <family val="2"/>
      </rPr>
      <t>Option 2 - Sensitivity Analysis</t>
    </r>
    <r>
      <rPr>
        <sz val="10"/>
        <rFont val="Verdana"/>
        <family val="2"/>
      </rPr>
      <t xml:space="preserve">
Setting all impact estimates to the lowest value for the balancing mecahanism costs avoided, returns an estimated annual impact of £7m. Therefore, if Fractal Flow has only the minimum impact, the cost of developing and operating the system would pay back within two years.</t>
    </r>
  </si>
  <si>
    <t xml:space="preserve">Provide the details of the other options considered, especially the next best option and any referred to in the counterfactual.  Describe the options in terms of: ​
- The benefits associated with each of the other option(s) ​
- The costs associated with each of the other option(s) ​
- The pros and cons of each of the other option(s) in relation to operation, project timescales etc. </t>
  </si>
  <si>
    <t>Timelines</t>
  </si>
  <si>
    <t xml:space="preserve">1) The appraisal period is the full duration of the CBA.
2) Fractal Flow development is assumed to take place over 5 years, starting in 2024 and completed in 2028.
3) Fractal Flow becomes operational in 2029.
</t>
  </si>
  <si>
    <t>Provide details on the period the preferred option is intending to generate benefits for (not capped at RIIO or other regulatory level).</t>
  </si>
  <si>
    <t>Assumptions</t>
  </si>
  <si>
    <t>1) Fractal Flow development is assumed to take place over 5 years, starting in 2024 and completed in 2028.
2) The CBA considers only those benefits arising from Balancing Mechanism costs avoided.
3) Stylised assumptions are made on the impact that Fractal Flow will have on the Balancing Mechanism costs (see CBA workings tab)
4) The CBA assumes balancing mechanism services are provided by low carbon technology services rather than large thermal plant alternatives, with estimates of 10%, 80% and 100% as the minimum, most likely and maximum respectively. A monte carlo simulation was ran, utilising the 1st percentile the estimate was 1 megaton of CO2 avoided.</t>
  </si>
  <si>
    <t xml:space="preserve">Describe, rationale and evidence any assumptions made when deriving benefits or costs.
</t>
  </si>
  <si>
    <t>Sensitivity Analysis</t>
  </si>
  <si>
    <t xml:space="preserve">A preliminary sensitivity analysis was performed for Fractal Flow during Discovery. </t>
  </si>
  <si>
    <t>Provide a high level description of the potential risks to the estimated costs and ability to deliver the benefits associated with the preferred option, including an estimated probability of success.</t>
  </si>
  <si>
    <t>Linked Projects/ Dependencies</t>
  </si>
  <si>
    <t>Megawatt Dispatch. Due to the volume of new connections across the distribution network, and under certain scenarios (e.g., times of low regional demand and high renewable DER output), there is a need to manage transmission constraints caused by MW capacity limits. The project will lower constraint costs in the grid.</t>
  </si>
  <si>
    <t>Provide a list of projects which relate to this innovation, including a description of any relevant findings and how these have been accounted for in the CBA.  Describe any dependencies on any other projects and how you plan to manage these. ​
​</t>
  </si>
  <si>
    <t>Fixed Data</t>
  </si>
  <si>
    <t>Decarbonisation of electricity assumptions</t>
  </si>
  <si>
    <t xml:space="preserve">The parameters described on this sheet are used in the calculations throughout the workbook and should also be used where appropriate on your workings sheet. 
There are also standard emissions factors and values from the SROI proxy data bank included for standardisation of assumptions across networks and projects. </t>
  </si>
  <si>
    <t xml:space="preserve">Assets are assumed to have a lifetime of 45 years. </t>
  </si>
  <si>
    <t>1,000 kg = 1 tonne; 1,000 kWh = 1 MWh; 1 kg = 1,000g</t>
  </si>
  <si>
    <t>Note these assumptions are consistent with those used in the Ofgem RIIO-2 CBA tool</t>
  </si>
  <si>
    <t>Parameter</t>
  </si>
  <si>
    <t>Value</t>
  </si>
  <si>
    <t xml:space="preserve">Original Value </t>
  </si>
  <si>
    <t>Original Value Year</t>
  </si>
  <si>
    <t xml:space="preserve">Source </t>
  </si>
  <si>
    <t xml:space="preserve">Comments </t>
  </si>
  <si>
    <t>2023/24 prices</t>
  </si>
  <si>
    <t>Discount Rate &lt;= 30 years</t>
  </si>
  <si>
    <t>2023/2024</t>
  </si>
  <si>
    <t>HMRC Green Book (see Discount Factors spreadsheet 'Standard Discount Factors' tab</t>
  </si>
  <si>
    <t>assumed 2023/2024; not converted using CPIH</t>
  </si>
  <si>
    <t>Discount Rate &gt; 30 years</t>
  </si>
  <si>
    <t>Discount rate for safety &lt;= 30 years</t>
  </si>
  <si>
    <t xml:space="preserve">Discount rate for safety &gt; 30 years </t>
  </si>
  <si>
    <t>Assumed Asset Life (Years)</t>
  </si>
  <si>
    <t>Assumption (above) consistent with Ofgem's RIIO-2 CBA tool.</t>
  </si>
  <si>
    <t>assumption renews; classified as 2022/2023 year</t>
  </si>
  <si>
    <t>Electrical losses (£ per MWh)</t>
  </si>
  <si>
    <t>2012/2013</t>
  </si>
  <si>
    <t>Ofgem Energy Efficiency Directive (see section 4.2)</t>
  </si>
  <si>
    <t>based on Ofgem's "standard cost benefit analysis spreadsheet for network 
companies"</t>
  </si>
  <si>
    <t>Cost per litre oil (£ per litre)</t>
  </si>
  <si>
    <t>2020/2021</t>
  </si>
  <si>
    <t>Ofgem DNO Common Network Asset Indices Methodology (see section 7.5.2, table 17)</t>
  </si>
  <si>
    <t>original value noted to come from "Ofgem RIIO-ED2 CBA template"</t>
  </si>
  <si>
    <t>Customer Interruptions (CI) - LV and HV (£s per interruption)</t>
  </si>
  <si>
    <t>Ofgem DNO Common Network Asset Indices Methodology (see section D.4.1, table 232)</t>
  </si>
  <si>
    <t>Customer Minutes Lost (CML) - LV and HV (£s per minute lost)</t>
  </si>
  <si>
    <t>Value of lost load (VoLL) - EHV (£s per MWh)</t>
  </si>
  <si>
    <t>2018/2019</t>
  </si>
  <si>
    <t>Ofgem DNO Common Network Asset Indices Methodology (see section D.4.3)</t>
  </si>
  <si>
    <t>orignial value taken from "RIIO-ED2 Methodology Decision: Annex 1 - Delivering value for money services for consumers" (paragraph 7.36) as £21,000 in 2018/19 prices</t>
  </si>
  <si>
    <t>CHP/Gas losses (£ per MWh)</t>
  </si>
  <si>
    <t>2017/2018</t>
  </si>
  <si>
    <t>SPEN Transmission Losses Report 2018</t>
  </si>
  <si>
    <t>Based on metered data provided by National Grid Electricity System Operator (ESO) the total losses on the SPT network, i.e. the difference between energy flowing into and out of our network, for the period between 1 April 2017 and 31 March 2018 were 532 GWh, representing an operational cost of approximately £31.92 million.</t>
  </si>
  <si>
    <t>Cost per Fatality (£m)</t>
  </si>
  <si>
    <t>2021/2022</t>
  </si>
  <si>
    <t>Health and Safety Executive Link (see "COSTS_Tables 21/22" under Costs to Britain; sheet "COST02" in the excel, year 2021/22, central cost of £240M)</t>
  </si>
  <si>
    <t>HSE Work-related fatality figures published (123 deaths in 2021/2022)</t>
  </si>
  <si>
    <t>value derived based on total costs (first link) and total deaths (second link)</t>
  </si>
  <si>
    <t>Cost per Non Fatal/ Major injury (£m)</t>
  </si>
  <si>
    <t>Health and Safety Executive Link (see "COSTS_Tables 21/22" under Costs to Britain; sheet "COST02" in the excel, year 2021/22, central cost of £7,415M)</t>
  </si>
  <si>
    <t>HSE Workplace injuries summary (see "Table-1" sheet, year 2021/22, 565000 injuries)</t>
  </si>
  <si>
    <t>value derived based on total costs (first link) and total injuries (second link)</t>
  </si>
  <si>
    <r>
      <rPr>
        <b/>
        <sz val="11"/>
        <rFont val="Verdana"/>
        <family val="2"/>
      </rPr>
      <t>Financial Conversion Factors</t>
    </r>
    <r>
      <rPr>
        <sz val="10"/>
        <rFont val="Verdana"/>
        <family val="2"/>
      </rPr>
      <t xml:space="preserve">
The price conversion factors below (Row 33) can be used to convert from prices in a given financial year to 2023/2024 prices. Applicants should use these factors in their workings as needed. </t>
    </r>
  </si>
  <si>
    <t>Real to nominal prices conversion factor</t>
  </si>
  <si>
    <t>Source:</t>
  </si>
  <si>
    <t>Ofgem ED2 PCFM V3 (published 16 October 2023)</t>
  </si>
  <si>
    <t>PCFM year ending</t>
  </si>
  <si>
    <t>Combined RPI-CPIH real to nominal prices conversion factor (financial year average)</t>
  </si>
  <si>
    <t>Year Format</t>
  </si>
  <si>
    <t>2013/2014</t>
  </si>
  <si>
    <t>2014/2015</t>
  </si>
  <si>
    <t>2015/2016</t>
  </si>
  <si>
    <t>2016/2017</t>
  </si>
  <si>
    <t>2019/2020</t>
  </si>
  <si>
    <t>2022/2023</t>
  </si>
  <si>
    <t>2024/2025</t>
  </si>
  <si>
    <t>2025/2026</t>
  </si>
  <si>
    <t>2026/2027</t>
  </si>
  <si>
    <t>2027/2028</t>
  </si>
  <si>
    <t>CPIH conversion factor from FY to 2023/2024</t>
  </si>
  <si>
    <r>
      <rPr>
        <b/>
        <sz val="11"/>
        <rFont val="Verdana"/>
        <family val="2"/>
      </rPr>
      <t>Electricity carbon factors and carbon prices</t>
    </r>
    <r>
      <rPr>
        <sz val="10"/>
        <rFont val="Verdana"/>
        <family val="2"/>
      </rPr>
      <t xml:space="preserve">
The electricity GHG intensity factors and carbon prices below are aligned to Greenbook guidance and can be used to value emissions/avoided emissions and losses. Applicants should use these factors in their workings as needed. </t>
    </r>
  </si>
  <si>
    <t>Electricity carbon factors and carbon prices</t>
  </si>
  <si>
    <t>Source</t>
  </si>
  <si>
    <t>Version / Date</t>
  </si>
  <si>
    <r>
      <t>gCO</t>
    </r>
    <r>
      <rPr>
        <vertAlign val="subscript"/>
        <sz val="11"/>
        <color theme="1"/>
        <rFont val="Verdana"/>
        <family val="2"/>
      </rPr>
      <t>2</t>
    </r>
    <r>
      <rPr>
        <sz val="11"/>
        <color theme="1"/>
        <rFont val="Verdana"/>
        <family val="2"/>
      </rPr>
      <t xml:space="preserve">e per kWh </t>
    </r>
    <r>
      <rPr>
        <i/>
        <sz val="11"/>
        <color theme="1"/>
        <rFont val="Verdana"/>
        <family val="2"/>
      </rPr>
      <t>(DESNZ)</t>
    </r>
  </si>
  <si>
    <t>2023 Government Greenhouse Gas Conversion Factors for Company Reporting (see table 9, column Total, under "For electricity CONSUMED (including grid losses)", from 2010 to 2021)</t>
  </si>
  <si>
    <t>Electricity GHG conversion factor (tonnes per MWh)</t>
  </si>
  <si>
    <t>Calculated from the above gCO2e per KWh</t>
  </si>
  <si>
    <t>DESNZ carbon values for appraisal central estimate (£/tCO2e 2022 base year)</t>
  </si>
  <si>
    <t>Green Book supplementary guidance: valuation of energy use and greenhouse gas emissions for appraisal (data tables 1-19, see table 3, central values); note that 2051-2100 is based on linear extrapolation</t>
  </si>
  <si>
    <t>DESNZ carbon values for appraisal central estimate (£/tCO2e, 2023/2024 prices)</t>
  </si>
  <si>
    <t>Converted from the above value</t>
  </si>
  <si>
    <r>
      <rPr>
        <b/>
        <sz val="11"/>
        <color theme="1"/>
        <rFont val="Verdana"/>
        <family val="2"/>
      </rPr>
      <t xml:space="preserve">Emissions Factors </t>
    </r>
    <r>
      <rPr>
        <sz val="10"/>
        <color theme="1"/>
        <rFont val="Verdana"/>
        <family val="2"/>
      </rPr>
      <t xml:space="preserve">
These emissions factors for fuels and hydrogen are not used in the default calculations in this workbook. They are provided for applicants to use in the workings sheet or as needed throughout the tool. 
When using another emissions factor applicants should cite the source used.</t>
    </r>
  </si>
  <si>
    <r>
      <t>Standard Fuel Emissions Factors - kgCO</t>
    </r>
    <r>
      <rPr>
        <b/>
        <vertAlign val="subscript"/>
        <sz val="11"/>
        <color theme="1"/>
        <rFont val="Verdana"/>
        <family val="2"/>
      </rPr>
      <t>2</t>
    </r>
    <r>
      <rPr>
        <b/>
        <sz val="11"/>
        <color theme="1"/>
        <rFont val="Verdana"/>
        <family val="2"/>
      </rPr>
      <t>e per kg</t>
    </r>
  </si>
  <si>
    <t>Gaseous fuels:</t>
  </si>
  <si>
    <t>Green Book supplementary guidance: valuation of energy use and greenhouse gas emissions for appraisal (Data tables 1-19: supporting the toolkit and guidance; see Table 2a, All GHG emissions (kgCO2e per unit))</t>
  </si>
  <si>
    <t xml:space="preserve">  LPG</t>
  </si>
  <si>
    <t xml:space="preserve">  Natural Gas</t>
  </si>
  <si>
    <t xml:space="preserve">  Other Petroleum gases</t>
  </si>
  <si>
    <t>Liquid fuels:</t>
  </si>
  <si>
    <t xml:space="preserve">  Aviation spirit</t>
  </si>
  <si>
    <t xml:space="preserve">  Aviation turbine fuel</t>
  </si>
  <si>
    <t xml:space="preserve">  Burning Oil</t>
  </si>
  <si>
    <t xml:space="preserve">  Fuel Oil</t>
  </si>
  <si>
    <t xml:space="preserve">  Lubricants</t>
  </si>
  <si>
    <t xml:space="preserve">  Naphtha</t>
  </si>
  <si>
    <t xml:space="preserve">  Refinery miscellaneous</t>
  </si>
  <si>
    <t>Solid fuels:</t>
  </si>
  <si>
    <t xml:space="preserve">  Anthracite</t>
  </si>
  <si>
    <t xml:space="preserve">  Coke (domestic)</t>
  </si>
  <si>
    <t xml:space="preserve">  Coking coal</t>
  </si>
  <si>
    <t>Coal (Domestic)</t>
  </si>
  <si>
    <t xml:space="preserve">  Domestic smokeless solid fuel</t>
  </si>
  <si>
    <t>Coal (Industrial)</t>
  </si>
  <si>
    <t xml:space="preserve">  Petroleum Coke</t>
  </si>
  <si>
    <r>
      <t>Hydrogen Emissions Factors - gCO</t>
    </r>
    <r>
      <rPr>
        <b/>
        <vertAlign val="subscript"/>
        <sz val="12"/>
        <color theme="1"/>
        <rFont val="Verdana"/>
        <family val="2"/>
      </rPr>
      <t>2e</t>
    </r>
    <r>
      <rPr>
        <b/>
        <sz val="12"/>
        <color theme="1"/>
        <rFont val="Verdana"/>
        <family val="2"/>
      </rPr>
      <t>/MJ</t>
    </r>
    <r>
      <rPr>
        <b/>
        <vertAlign val="subscript"/>
        <sz val="12"/>
        <color theme="1"/>
        <rFont val="Verdana"/>
        <family val="2"/>
      </rPr>
      <t>LHV</t>
    </r>
    <r>
      <rPr>
        <b/>
        <sz val="12"/>
        <color theme="1"/>
        <rFont val="Verdana"/>
        <family val="2"/>
      </rPr>
      <t xml:space="preserve"> Hydrogen Product</t>
    </r>
  </si>
  <si>
    <r>
      <t xml:space="preserve">Notes </t>
    </r>
    <r>
      <rPr>
        <i/>
        <sz val="11"/>
        <color theme="1"/>
        <rFont val="Verdana"/>
        <family val="2"/>
      </rPr>
      <t>(for further details, see source)</t>
    </r>
  </si>
  <si>
    <t>Default Data for Feedstock Supply</t>
  </si>
  <si>
    <t>- Feedstock Supply emissions cover the GHG emissions arising from feedstock cultivation, harvesting, collection, pre-processing, storage, and transportation. Depending on the Pathway, this term could include fossil natural gas, uranium, biomethane, solid biomass feedstocks and Waste feedstocks.
- Note that Feedstock Supply for the food waste biomethane Pathway includes the emissions from food waste collection through to anaerobic digestion biogas production up to the point of biomethane delivery to the reformer plant via direct pipeline connection.
- Counterfactual emissions for Waste/Residue fossil feedstocks are considered separately to this Emissions Category.</t>
  </si>
  <si>
    <t>Data for calculating Greenhouse Gas Emissions under the UK Low Carbon Hydrogen Standard (see pages 37-39 which outline the Default Data tables for relevant GHG Emissions Intensities)</t>
  </si>
  <si>
    <t>UK grid natural gas to SMR</t>
  </si>
  <si>
    <t>UK grid natural gas to ATR</t>
  </si>
  <si>
    <t>Food Waste biomethane to ATR</t>
  </si>
  <si>
    <t>Forest Residue gasification</t>
  </si>
  <si>
    <t>Biogenic fraction of mixed RDF Waste gasification</t>
  </si>
  <si>
    <t>Fossil fraction of mixed RDF Waste gasification</t>
  </si>
  <si>
    <t>Electrolysis</t>
  </si>
  <si>
    <t>NA</t>
  </si>
  <si>
    <t>Default Data for Energy Supply</t>
  </si>
  <si>
    <t>- Energy Supply emissions are the GHG emissions associated with the supply of electricity, steam, heat, and fuels for hydrogen production (but excluding emissions associated with directly converting feedstock to hydrogen which are separately considered under the Process CO2 Emissions Category).</t>
  </si>
  <si>
    <t>SMR</t>
  </si>
  <si>
    <t>ATR</t>
  </si>
  <si>
    <t>Forestry residue gasification</t>
  </si>
  <si>
    <t>Electrolysis using grid average electricity</t>
  </si>
  <si>
    <t>Use the grid electricity carbon factor in the relevant year divided by 58.6% LHV efficiency</t>
  </si>
  <si>
    <t>Electrolysis using wind/solar electricity</t>
  </si>
  <si>
    <t>Electrolysis using nuclear electricity</t>
  </si>
  <si>
    <t>Default Data for Input Materials</t>
  </si>
  <si>
    <t>- Input Materials emissions refers to GHG emissions associated with the production and supply of any Input Materials (except those covered in Feedstock Supply and Energy Supply Emission Categories) to a system. This could include Inputs such as oxygen, water, salts, catalysts, solvents, acids, alkali solutions.</t>
  </si>
  <si>
    <r>
      <rPr>
        <b/>
        <sz val="11"/>
        <color rgb="FF000000"/>
        <rFont val="Verdana"/>
        <family val="2"/>
      </rPr>
      <t xml:space="preserve">GWP values for key gasses 
</t>
    </r>
    <r>
      <rPr>
        <sz val="10"/>
        <color rgb="FF000000"/>
        <rFont val="Verdana"/>
        <family val="2"/>
      </rPr>
      <t>Applicants should use these values to estimate the tCO2e impact of common gasses for entry into the "gas leakage" rows in the CBA options and baseline.</t>
    </r>
  </si>
  <si>
    <t>GWP values for 100-year time horizon for common gasses</t>
  </si>
  <si>
    <t>Carbon dioxide (CO2)</t>
  </si>
  <si>
    <t>GHG Protocol</t>
  </si>
  <si>
    <t>Methane (CH4)</t>
  </si>
  <si>
    <t xml:space="preserve">Nitrous Oxide (N2O) </t>
  </si>
  <si>
    <t xml:space="preserve">Sulfur hexafluoride (SF6) </t>
  </si>
  <si>
    <t>Hydrogen (H2)</t>
  </si>
  <si>
    <t>Sand et al.(2023)</t>
  </si>
  <si>
    <t xml:space="preserve">Other gasses </t>
  </si>
  <si>
    <t>See GHG Protocol for IPCC AR5 Values.</t>
  </si>
  <si>
    <r>
      <rPr>
        <b/>
        <sz val="11"/>
        <color rgb="FF000000"/>
        <rFont val="Verdana"/>
        <family val="2"/>
      </rPr>
      <t xml:space="preserve">SROI Proxy Data
</t>
    </r>
    <r>
      <rPr>
        <sz val="10"/>
        <color rgb="FF000000"/>
        <rFont val="Verdana"/>
        <family val="2"/>
      </rPr>
      <t>Applicants should use these proxy values whenever relevant for calculating monetary values of societal benefits. In case applicants use proxy values other than the ones provides here, the calculations, sources and justification for doing so should be provided in the relevant Workings sheet.</t>
    </r>
  </si>
  <si>
    <t>SROI Proxy Data Bank</t>
  </si>
  <si>
    <t>Proxy</t>
  </si>
  <si>
    <t>Category</t>
  </si>
  <si>
    <t>2023/24 Value</t>
  </si>
  <si>
    <t>Unit</t>
  </si>
  <si>
    <t>Recipient</t>
  </si>
  <si>
    <t>Specific recipient</t>
  </si>
  <si>
    <t>Source (Organisation)</t>
  </si>
  <si>
    <t>Cost of an ambulance call out</t>
  </si>
  <si>
    <t>Health</t>
  </si>
  <si>
    <t>Per incident</t>
  </si>
  <si>
    <t>Health services</t>
  </si>
  <si>
    <t>NHS</t>
  </si>
  <si>
    <t xml:space="preserve">SROI Proxy Data </t>
  </si>
  <si>
    <t>A&amp;E attendance (all scenarios)</t>
  </si>
  <si>
    <t>Avoided fatality</t>
  </si>
  <si>
    <t>Private sector</t>
  </si>
  <si>
    <t>Road accidents and Safety Guidance</t>
  </si>
  <si>
    <t>Cost of a GP visit - General Medical Services activity</t>
  </si>
  <si>
    <t>Per hour</t>
  </si>
  <si>
    <t>PSSRU</t>
  </si>
  <si>
    <t>Hospital inpatients - elective and non-elective admissions</t>
  </si>
  <si>
    <t>Hospital outpatient attendance</t>
  </si>
  <si>
    <t>Mental health care clusters</t>
  </si>
  <si>
    <t>Per bed per day</t>
  </si>
  <si>
    <t>Care homes for people requiring long-term mental health support (18-64)</t>
  </si>
  <si>
    <t>Per week</t>
  </si>
  <si>
    <t>Local authority</t>
  </si>
  <si>
    <t>Average cost of service provision for adults suffering from depression and/or anxiety disorders</t>
  </si>
  <si>
    <t>Per person per year</t>
  </si>
  <si>
    <t>The King's Fund</t>
  </si>
  <si>
    <t>Average cost of service provision for children/adolescents suffering from mental health disorders</t>
  </si>
  <si>
    <t>Respiratory health problem from poorly insulated dwellings</t>
  </si>
  <si>
    <t>Per customer</t>
  </si>
  <si>
    <t>Asthma UK</t>
  </si>
  <si>
    <t>Average annual cost of patient with Chronic Obstructive Pulmonary Disease (Respiratory problems)</t>
  </si>
  <si>
    <t>Per year</t>
  </si>
  <si>
    <t>Cost of treating type 1 Diabetes</t>
  </si>
  <si>
    <t>JDRF</t>
  </si>
  <si>
    <t>Alcohol misuse - estimated annual cost to the NHS of alcohol dependency</t>
  </si>
  <si>
    <t>Per year per dependent drinker</t>
  </si>
  <si>
    <t>NICE</t>
  </si>
  <si>
    <t>Counselling services in primary medical care</t>
  </si>
  <si>
    <t>Wheelchair or disability access - initial cost</t>
  </si>
  <si>
    <t>Per installation</t>
  </si>
  <si>
    <t>DWP</t>
  </si>
  <si>
    <t>Non-fatal workplace injury - all forms of injury</t>
  </si>
  <si>
    <t>Multiple</t>
  </si>
  <si>
    <t>HSE</t>
  </si>
  <si>
    <t>NHS Dentist</t>
  </si>
  <si>
    <t>Avoided death related to electricity accidents</t>
  </si>
  <si>
    <t>Annual value per person</t>
  </si>
  <si>
    <t>Customers</t>
  </si>
  <si>
    <t>UK Fire Research and Stats</t>
  </si>
  <si>
    <t>City &amp; Guilds Level 2 Qualification (GCSE equivalent)</t>
  </si>
  <si>
    <t>Education</t>
  </si>
  <si>
    <t>Economy</t>
  </si>
  <si>
    <t>HM Treasury</t>
  </si>
  <si>
    <t>BIS</t>
  </si>
  <si>
    <t>Marginal Lifetime Benefit of Achieving 2+ A Levels for males</t>
  </si>
  <si>
    <t>Lifetime</t>
  </si>
  <si>
    <t>DfE</t>
  </si>
  <si>
    <t>Marginal Lifetime Benefit Achieving 2+ A Levels for females</t>
  </si>
  <si>
    <t>State-funded school teacher (including salary and on-costs) - across all settings and roles</t>
  </si>
  <si>
    <t>Government</t>
  </si>
  <si>
    <t>Customers are educated about online connectiveness</t>
  </si>
  <si>
    <t>Per customer per year</t>
  </si>
  <si>
    <t>Cebr</t>
  </si>
  <si>
    <t>Increased financial skills</t>
  </si>
  <si>
    <t>Learn Direct</t>
  </si>
  <si>
    <t>Increase in quality of life for customers</t>
  </si>
  <si>
    <t>Quality of life</t>
  </si>
  <si>
    <t>Frijters</t>
  </si>
  <si>
    <t>Elderly are able to stay at home instead of going to a day centre</t>
  </si>
  <si>
    <t>Vulnerable customers</t>
  </si>
  <si>
    <t>Elderly customers</t>
  </si>
  <si>
    <t>Unit costs of Health and Social Care</t>
  </si>
  <si>
    <t>Elderly are able to stay at home instead of going to a care home</t>
  </si>
  <si>
    <t>Reduction in outage time during power cut</t>
  </si>
  <si>
    <t>Citizens Advice</t>
  </si>
  <si>
    <t>Reducing stress during an outage</t>
  </si>
  <si>
    <t>Per person</t>
  </si>
  <si>
    <t>Reed</t>
  </si>
  <si>
    <t>Digital channels reduce face time required for customers to interact with DNO</t>
  </si>
  <si>
    <t>Customers feel in better control of their lives</t>
  </si>
  <si>
    <t>Annual cost of loneliness (for the elderly)</t>
  </si>
  <si>
    <t>LSE</t>
  </si>
  <si>
    <t>Average cost of a grocery delivery</t>
  </si>
  <si>
    <t>Love Money</t>
  </si>
  <si>
    <t>Reduction in negative impact of cold weather on customers' health (QALY)</t>
  </si>
  <si>
    <t>Europe PL</t>
  </si>
  <si>
    <t>Customers feel part of a community</t>
  </si>
  <si>
    <t>Global Value exchange</t>
  </si>
  <si>
    <t>Relief from debt burden</t>
  </si>
  <si>
    <t>Young customers</t>
  </si>
  <si>
    <t>ONS</t>
  </si>
  <si>
    <t>Average cost of a complex eviction (housing)</t>
  </si>
  <si>
    <t>Shelter</t>
  </si>
  <si>
    <t>Local authorities</t>
  </si>
  <si>
    <t>Average cost of a simple repossession (housing)</t>
  </si>
  <si>
    <t>Temporary accommodation - cost of housing a homeless household in hostel accommodation</t>
  </si>
  <si>
    <t>Average consequence cost per fire</t>
  </si>
  <si>
    <t>Fire</t>
  </si>
  <si>
    <t>Multiple authorities</t>
  </si>
  <si>
    <t>National Archives</t>
  </si>
  <si>
    <t>Average cost of a fire in a domestic building</t>
  </si>
  <si>
    <t>Average cost of a fire in a commercial building</t>
  </si>
  <si>
    <t>Average fire safety labour costs</t>
  </si>
  <si>
    <t>Fire service</t>
  </si>
  <si>
    <t>Avoided CO related injury</t>
  </si>
  <si>
    <t>2020 - 25 average traded price of carbon</t>
  </si>
  <si>
    <t>Energy</t>
  </si>
  <si>
    <t>£/tCO²e</t>
  </si>
  <si>
    <t>Environment</t>
  </si>
  <si>
    <t>BEIS</t>
  </si>
  <si>
    <t>2025 - 30 average traded price of carbon</t>
  </si>
  <si>
    <t>Air quality health impacts: central damage cost of Nox</t>
  </si>
  <si>
    <t>£/tonne</t>
  </si>
  <si>
    <t>Defra</t>
  </si>
  <si>
    <t>Air quality health impacts: central damage cost of SO2</t>
  </si>
  <si>
    <t>Air quality health impacts: central damage cost of NH3</t>
  </si>
  <si>
    <t>Air quality health impacts: central damage cost of VOC</t>
  </si>
  <si>
    <t>Air quality health impacts: central damage cost of PM2.5</t>
  </si>
  <si>
    <t>Average saving from switching supplier</t>
  </si>
  <si>
    <t>Energy Scanner</t>
  </si>
  <si>
    <t>Average saving from fitting PV panels</t>
  </si>
  <si>
    <t>Per household over 10 year period</t>
  </si>
  <si>
    <t>UK Power</t>
  </si>
  <si>
    <t>Annual saving from an EV</t>
  </si>
  <si>
    <t>Nimble Fins</t>
  </si>
  <si>
    <t>Sickness absence - economic (direct) cost to employers</t>
  </si>
  <si>
    <t>Employment</t>
  </si>
  <si>
    <t>Per day</t>
  </si>
  <si>
    <t>Employers</t>
  </si>
  <si>
    <t>CIPD</t>
  </si>
  <si>
    <t>Job Seeker's Allowance - benefits from a workless claimant entering work</t>
  </si>
  <si>
    <t>Per claimant per year</t>
  </si>
  <si>
    <t>DWP modelling (unpublished)</t>
  </si>
  <si>
    <t>Disability Living Allowance Care component: highest</t>
  </si>
  <si>
    <t>Carer's Allowance</t>
  </si>
  <si>
    <t>Weekly payment</t>
  </si>
  <si>
    <t>Creation of a new job</t>
  </si>
  <si>
    <t>Per person per job</t>
  </si>
  <si>
    <t>Value of a full day's volunteering to society</t>
  </si>
  <si>
    <t>Social worker - adult services with qualification costs</t>
  </si>
  <si>
    <t>Offender, Prison Average cost across all prisons, including central costs</t>
  </si>
  <si>
    <t>Crime</t>
  </si>
  <si>
    <t>Criminal Justice System</t>
  </si>
  <si>
    <t>Unit cost of court event: Violence against a person (over 18)</t>
  </si>
  <si>
    <t>Per person per event</t>
  </si>
  <si>
    <t>NAO</t>
  </si>
  <si>
    <t>Criminal proceedings: Arrest - detained</t>
  </si>
  <si>
    <t>Police</t>
  </si>
  <si>
    <t>Salford Police</t>
  </si>
  <si>
    <t>Domestic violence</t>
  </si>
  <si>
    <t>Lancaster University</t>
  </si>
  <si>
    <t>Avoided cost of public transport</t>
  </si>
  <si>
    <t>Transport</t>
  </si>
  <si>
    <t>Per journey</t>
  </si>
  <si>
    <t>TAS partnership</t>
  </si>
  <si>
    <t>Avoided cost of private transport</t>
  </si>
  <si>
    <t>NI Direct government services</t>
  </si>
  <si>
    <t xml:space="preserve">Depreciation Figures for Asset Life </t>
  </si>
  <si>
    <t>Option Summary</t>
  </si>
  <si>
    <t>Network Operator</t>
  </si>
  <si>
    <t>Northern PowerGrid</t>
  </si>
  <si>
    <t>Pre-tax WACC</t>
  </si>
  <si>
    <t>Safety Disproportion Factor</t>
  </si>
  <si>
    <r>
      <t xml:space="preserve">Purpose of CBA: describe the </t>
    </r>
    <r>
      <rPr>
        <b/>
        <sz val="10"/>
        <color rgb="FF0070C0"/>
        <rFont val="Verdana"/>
        <family val="2"/>
      </rPr>
      <t xml:space="preserve">primary driver/ stated aim </t>
    </r>
    <r>
      <rPr>
        <b/>
        <sz val="10"/>
        <color theme="1"/>
        <rFont val="Verdana"/>
        <family val="2"/>
      </rPr>
      <t xml:space="preserve">of the investment decision </t>
    </r>
  </si>
  <si>
    <t>Adopted</t>
  </si>
  <si>
    <t xml:space="preserve">Rejected </t>
  </si>
  <si>
    <t>If investment is to replace an existing asset / investment expenditure type, please state the condition of the asset / investment expenditure type (HI / CI, PoF / CoF etc.)</t>
  </si>
  <si>
    <r>
      <t>If more options are costed, please copy</t>
    </r>
    <r>
      <rPr>
        <i/>
        <sz val="10"/>
        <color theme="1"/>
        <rFont val="Verdana"/>
        <family val="2"/>
      </rPr>
      <t xml:space="preserve"> the Option</t>
    </r>
    <r>
      <rPr>
        <sz val="10"/>
        <color theme="1"/>
        <rFont val="Verdana"/>
        <family val="2"/>
      </rPr>
      <t xml:space="preserve"> and </t>
    </r>
    <r>
      <rPr>
        <i/>
        <sz val="10"/>
        <color theme="1"/>
        <rFont val="Verdana"/>
        <family val="2"/>
      </rPr>
      <t>workings</t>
    </r>
    <r>
      <rPr>
        <sz val="10"/>
        <color theme="1"/>
        <rFont val="Verdana"/>
        <family val="2"/>
      </rPr>
      <t xml:space="preserve"> worksheets and add detail to the short list table below.</t>
    </r>
  </si>
  <si>
    <t>List below all options considered to meet the stated aim</t>
  </si>
  <si>
    <t>Option no.</t>
  </si>
  <si>
    <t>Option name</t>
  </si>
  <si>
    <t>Description of option</t>
  </si>
  <si>
    <t>Scope</t>
  </si>
  <si>
    <t>Decision</t>
  </si>
  <si>
    <t>Comment</t>
  </si>
  <si>
    <t>Total forecast expenditure (£)</t>
  </si>
  <si>
    <t>Net Present Values (NPVs) based on payback periods/ relative to baseline (£m)</t>
  </si>
  <si>
    <t>10 years</t>
  </si>
  <si>
    <t>20 years</t>
  </si>
  <si>
    <t>30 years</t>
  </si>
  <si>
    <t>45 years</t>
  </si>
  <si>
    <t>Whole Life NPV</t>
  </si>
  <si>
    <t>FractalFlow development</t>
  </si>
  <si>
    <t>Network</t>
  </si>
  <si>
    <t>FractalFlow Sensitivity Analysis</t>
  </si>
  <si>
    <t xml:space="preserve">National (or other) </t>
  </si>
  <si>
    <t>Based on historical and exponential decay</t>
  </si>
  <si>
    <t>Based on DESNZ values assuming a more s-curve decay</t>
  </si>
  <si>
    <t>2023 Government greenhouse gas conversion factors for company reporting: Methodology paper (publishing.service.gov.uk)</t>
  </si>
  <si>
    <t>Green Book supplementary guidance: valuation of energy use and greenhouse gas emissions for appraisal - GOV.UK (www.gov.uk)</t>
  </si>
  <si>
    <t>Reference:</t>
  </si>
  <si>
    <t>Table 9, column Total, under "For electricity CONSUMED (including grid losses)", from 2010 to 2021</t>
  </si>
  <si>
    <t>Data tables 1-19: supporting the toolkit and guidance; Table 1, Generation-based long-run marginal</t>
  </si>
  <si>
    <t>Year</t>
  </si>
  <si>
    <t>kgCO2e / kWh</t>
  </si>
  <si>
    <t>g CO2e per kWh</t>
  </si>
  <si>
    <t>Baseline Scenario</t>
  </si>
  <si>
    <t xml:space="preserve">The baseline scenario is used to provide an estimate of the relative scale of the project costs compared to BAU/baseline. As such, this information does not feed into the dashboard/calculations and the parameters need not exactly match those used in the options tabs. </t>
  </si>
  <si>
    <t>These forecast inputs should be entered to the end of RIIO-3 at a minimum. User inputs are highlighted in blue. 
Enter all costs/benefits in 2023/24 prices (£m).</t>
  </si>
  <si>
    <r>
      <rPr>
        <b/>
        <sz val="11"/>
        <rFont val="Verdana"/>
        <family val="2"/>
      </rPr>
      <t xml:space="preserve">1. Enter financial baseline information </t>
    </r>
    <r>
      <rPr>
        <sz val="11"/>
        <rFont val="Verdana"/>
        <family val="2"/>
      </rPr>
      <t xml:space="preserve">
</t>
    </r>
    <r>
      <rPr>
        <sz val="10"/>
        <rFont val="Verdana"/>
        <family val="2"/>
      </rPr>
      <t>The below financial investments and avoided costs should represent a scenario that is technically feasible and consistent with current regulatory requirements. Any monetary investment should be input as a negative value and any anticipated avoided costs should be entered as positive values. If avoided costs are shown in the baseline, the baseline working sheet should explain why they are included and what is driving them.</t>
    </r>
  </si>
  <si>
    <t>RIIO-ED2</t>
  </si>
  <si>
    <t>RIIO-ED3</t>
  </si>
  <si>
    <t>RIIO-ED4</t>
  </si>
  <si>
    <t>RIIO-ED5</t>
  </si>
  <si>
    <t>RIIO-ED6</t>
  </si>
  <si>
    <t>RIIO-ED7</t>
  </si>
  <si>
    <t>RIIO-ED8</t>
  </si>
  <si>
    <t>RIIO-ED9</t>
  </si>
  <si>
    <t>RIIO-ED10</t>
  </si>
  <si>
    <t>RIIO-ED11</t>
  </si>
  <si>
    <t>RIIO-ED12</t>
  </si>
  <si>
    <t>RIIO-ED13</t>
  </si>
  <si>
    <t>RIIO-GD/GT/ET2</t>
  </si>
  <si>
    <t>RIIO-GD/GT/ET3</t>
  </si>
  <si>
    <t>RIIO-GD/GT/ET4</t>
  </si>
  <si>
    <t>RIIO-GD/GT/ET5</t>
  </si>
  <si>
    <t>RIIO-GD/GT/ET6</t>
  </si>
  <si>
    <t>RIIO-GD/GT/ET7</t>
  </si>
  <si>
    <t>RIIO-GD/GT/ET8</t>
  </si>
  <si>
    <t>RIIO-GD/GT/ET9</t>
  </si>
  <si>
    <t>RIIO-GD/GT/ET10</t>
  </si>
  <si>
    <t>RIIO-GD/GT/ET11</t>
  </si>
  <si>
    <t>RIIO-GD/GT/ET12</t>
  </si>
  <si>
    <t>RIIO-GD/GT/ET13</t>
  </si>
  <si>
    <t>Confidence rating</t>
  </si>
  <si>
    <t>Data confidence comments</t>
  </si>
  <si>
    <t>Units</t>
  </si>
  <si>
    <t>Forecast end date</t>
  </si>
  <si>
    <t>Forecast start date</t>
  </si>
  <si>
    <t>Investment or
avoided cost</t>
  </si>
  <si>
    <t>Balancing Costs</t>
  </si>
  <si>
    <t xml:space="preserve"> Mean balancing costs</t>
  </si>
  <si>
    <t>Medium</t>
  </si>
  <si>
    <t>[Add notes here]</t>
  </si>
  <si>
    <t>£m</t>
  </si>
  <si>
    <t>Please specify</t>
  </si>
  <si>
    <t>Please select confidence rating</t>
  </si>
  <si>
    <t>Total Constraint Costs (NGET)</t>
  </si>
  <si>
    <t>Total Pass Through Costs (NGT)</t>
  </si>
  <si>
    <t>Total expenditure</t>
  </si>
  <si>
    <t>Calculation Row</t>
  </si>
  <si>
    <r>
      <rPr>
        <b/>
        <sz val="11"/>
        <rFont val="Verdana"/>
        <family val="2"/>
      </rPr>
      <t>2. Enter environmental and societal net benefits</t>
    </r>
    <r>
      <rPr>
        <sz val="11"/>
        <rFont val="Verdana"/>
        <family val="2"/>
      </rPr>
      <t xml:space="preserve"> 
</t>
    </r>
    <r>
      <rPr>
        <sz val="10"/>
        <rFont val="Verdana"/>
        <family val="2"/>
      </rPr>
      <t>As above, these values should represent a reasonable scenario consistently with current regulatory requirements. Favourable outcomes (emissions reductions, reduction in customer minutes lost or decreased customer interruptions) should be entered as positive numbers and unfavourable outcomes (emissions increases, additional customer minutes lost or increased customer interruptions) should be entered as negative numbers.</t>
    </r>
  </si>
  <si>
    <t>Environmental net benefits</t>
  </si>
  <si>
    <t>Reduced/Increased electrical losses</t>
  </si>
  <si>
    <t>Reduced/Increased emissions associated with losses</t>
  </si>
  <si>
    <r>
      <t>tCO</t>
    </r>
    <r>
      <rPr>
        <vertAlign val="subscript"/>
        <sz val="10"/>
        <color theme="1"/>
        <rFont val="Verdana"/>
        <family val="2"/>
      </rPr>
      <t>2e</t>
    </r>
  </si>
  <si>
    <t>Fixed Input</t>
  </si>
  <si>
    <t>Reduced/Increased direct emissions (not associated with losses)</t>
  </si>
  <si>
    <t>Reduced/Increased indirect emissions (not associated with losses)</t>
  </si>
  <si>
    <t>Shrinkage - theft of gas &amp; own use gas</t>
  </si>
  <si>
    <t>Other gas leakage 1 (specify) (e.g. SF6, H2, CH4, N2O, etc.)</t>
  </si>
  <si>
    <t xml:space="preserve">Other gas leakage 2 (specify) (e.g. SF6, H2, CH4, N2O, etc.)  </t>
  </si>
  <si>
    <t xml:space="preserve">Other gas leakage 3 (specify) (e.g. SF6, H2, CH4, N2O, etc.)   </t>
  </si>
  <si>
    <t>Reduced/Increased oil leakage</t>
  </si>
  <si>
    <t>Litres</t>
  </si>
  <si>
    <t>Other 1 (specify)</t>
  </si>
  <si>
    <t>Other 2 (specify)</t>
  </si>
  <si>
    <t>Other 3 (specify)</t>
  </si>
  <si>
    <t>Other 4 (specify)</t>
  </si>
  <si>
    <t>Other 5 (specify)</t>
  </si>
  <si>
    <t>Other 6 (specify)</t>
  </si>
  <si>
    <t>Other 7 (specify)</t>
  </si>
  <si>
    <t>Other 8 (specify)</t>
  </si>
  <si>
    <t>Other 9 (specify)</t>
  </si>
  <si>
    <t>Other 10 (specify)</t>
  </si>
  <si>
    <t xml:space="preserve">Societal net benefits </t>
  </si>
  <si>
    <t>Reduced/Increased number of customers interrupted</t>
  </si>
  <si>
    <t>no.</t>
  </si>
  <si>
    <t>Reduced/Increased customer minutes lost</t>
  </si>
  <si>
    <t>Mins</t>
  </si>
  <si>
    <t>Reduced/Increased number of fatalities</t>
  </si>
  <si>
    <t>Reduced/Increased number of instances of major injury</t>
  </si>
  <si>
    <r>
      <rPr>
        <b/>
        <sz val="12"/>
        <rFont val="Verdana"/>
        <family val="2"/>
      </rPr>
      <t>Baseline Cashflow Outputs</t>
    </r>
    <r>
      <rPr>
        <b/>
        <sz val="14"/>
        <rFont val="Verdana"/>
        <family val="2"/>
      </rPr>
      <t xml:space="preserve">
</t>
    </r>
    <r>
      <rPr>
        <sz val="11"/>
        <rFont val="Verdana"/>
        <family val="2"/>
      </rPr>
      <t xml:space="preserve">The below shows baseline investment/avoided costs for the baseline alongside the monetized value of environmental and social net benefits. </t>
    </r>
  </si>
  <si>
    <t>Environmental net benefits (£m)</t>
  </si>
  <si>
    <t>Total environmental benefits (costs)</t>
  </si>
  <si>
    <t>Societal net benefits(£m)</t>
  </si>
  <si>
    <t>Total societal benefits (costs)</t>
  </si>
  <si>
    <t>CBA Baseline Workings</t>
  </si>
  <si>
    <t>RIIO-2 Cost Benefit Analysis template</t>
  </si>
  <si>
    <t>Workings / assumptions used for costing the baseline scenario</t>
  </si>
  <si>
    <t>Use this sheet to provide details of assumptions and calculation methodology used in CBA model. 
There is no set format for these workings. They can take the form of formulae or tables pasted directly into the sheet or these can be cut and pasted from a word document/ added as a pdf image.</t>
  </si>
  <si>
    <t>Methodology</t>
  </si>
  <si>
    <t xml:space="preserve">The baseline assumes past balancing costs remain the same into the future as Fractal Flow does not exist. Therefore we used 5 years of balancing cost data (MBSS summaries as shown in Table 1) to produce an annual inflation-adjusted average costs using GDP deflators (2024 prices) shown in table 2.
</t>
  </si>
  <si>
    <t>Table 1 Balancing costs inflation adjusted 5-year average, using GDP deflators</t>
  </si>
  <si>
    <t>Inflation adjusted  5-year average</t>
  </si>
  <si>
    <t>BM - Energy balancing</t>
  </si>
  <si>
    <t>BM - Operating Reserve</t>
  </si>
  <si>
    <t>BM - STOR</t>
  </si>
  <si>
    <t>BM - Constrained Margin</t>
  </si>
  <si>
    <t>BM - Constraints E&amp;W</t>
  </si>
  <si>
    <t>BM - Constraints Cheviot</t>
  </si>
  <si>
    <t>BM - Constraints Scotland</t>
  </si>
  <si>
    <t>BM - Negative Reserve</t>
  </si>
  <si>
    <t>BM - Fast Reserve</t>
  </si>
  <si>
    <t>BM - Response</t>
  </si>
  <si>
    <t>BM - Minor Components</t>
  </si>
  <si>
    <t>Total Balancing costs per annum</t>
  </si>
  <si>
    <t>Table 2 GDP deflators</t>
  </si>
  <si>
    <t xml:space="preserve">GDP deflator at market prices </t>
  </si>
  <si>
    <t>Financial year</t>
  </si>
  <si>
    <t>2024-25 = 100</t>
  </si>
  <si>
    <t>2019-20</t>
  </si>
  <si>
    <t>2020-21</t>
  </si>
  <si>
    <t>2021-22</t>
  </si>
  <si>
    <t>2022-23</t>
  </si>
  <si>
    <t>2023-24</t>
  </si>
  <si>
    <t>2024-25</t>
  </si>
  <si>
    <t>Option Name</t>
  </si>
  <si>
    <t>Fractal Flow</t>
  </si>
  <si>
    <t>Status</t>
  </si>
  <si>
    <t>CBA Progress</t>
  </si>
  <si>
    <t>Forecast inputs should be entered to the end of RIIO-3 at a minimum.
User inputs are highlighted in blue. 
Enter all costs/benefits in 2023/24 prices (£m).</t>
  </si>
  <si>
    <t xml:space="preserve">Investment and benefits forecast until </t>
  </si>
  <si>
    <t xml:space="preserve">First year of investment in project </t>
  </si>
  <si>
    <t>Has the data mitigation plan been filled in?</t>
  </si>
  <si>
    <t xml:space="preserve">Has the project specified any non-quantifiable benefits? </t>
  </si>
  <si>
    <t xml:space="preserve">Have confidence levels been added for all input rows? </t>
  </si>
  <si>
    <t>Have cost types been selected for all costs/avoided costs?</t>
  </si>
  <si>
    <t xml:space="preserve">Have emissions types been selected for all emissions inputs? </t>
  </si>
  <si>
    <r>
      <rPr>
        <b/>
        <sz val="11"/>
        <rFont val="Verdana"/>
        <family val="2"/>
      </rPr>
      <t xml:space="preserve">1. Enter financial project information </t>
    </r>
    <r>
      <rPr>
        <sz val="11"/>
        <rFont val="Verdana"/>
        <family val="2"/>
      </rPr>
      <t xml:space="preserve">
</t>
    </r>
    <r>
      <rPr>
        <sz val="10"/>
        <rFont val="Verdana"/>
        <family val="2"/>
      </rPr>
      <t>Enter values as changes (delta) relative to your baseline scenario. Any monetary investment should be input as a negative value and any anticipated avoided costs should be entered as positive values. 
This investment / avoided costs category is only related to regulated network costs. All other costs and benefits that are related to the project but outside the scope of regulated Network costs and should be captured under the environmental and societal net benefits categories.</t>
    </r>
  </si>
  <si>
    <t>Cost type</t>
  </si>
  <si>
    <t>Have confidence ratings been entered?</t>
  </si>
  <si>
    <t>Have cost/emissions types been entered?</t>
  </si>
  <si>
    <t>Fractal Flow Development</t>
  </si>
  <si>
    <t>Other non-capitalised costs</t>
  </si>
  <si>
    <t>Low</t>
  </si>
  <si>
    <t>Maintenance costs</t>
  </si>
  <si>
    <t>Please select cost type</t>
  </si>
  <si>
    <t>Total costs before capitalisation</t>
  </si>
  <si>
    <t>-</t>
  </si>
  <si>
    <t>(1)</t>
  </si>
  <si>
    <t>Capital/operational expenditure split</t>
  </si>
  <si>
    <t>(2)</t>
  </si>
  <si>
    <t>%</t>
  </si>
  <si>
    <t>Capitalised investment</t>
  </si>
  <si>
    <t>(3)=(1)x(2)</t>
  </si>
  <si>
    <t>Investment to be expensed</t>
  </si>
  <si>
    <t>(4)=(1)-(3)</t>
  </si>
  <si>
    <r>
      <rPr>
        <b/>
        <sz val="11"/>
        <rFont val="Verdana"/>
        <family val="2"/>
      </rPr>
      <t>2. Enter environmental and societal net benefits</t>
    </r>
    <r>
      <rPr>
        <sz val="11"/>
        <rFont val="Verdana"/>
        <family val="2"/>
      </rPr>
      <t xml:space="preserve"> 
</t>
    </r>
    <r>
      <rPr>
        <sz val="10"/>
        <rFont val="Verdana"/>
        <family val="2"/>
      </rPr>
      <t>Enter values as changes (delta) relative to your baseline scenario. Favourable outcomes (emissions reductions, reduction in customer minutes lost or decreased customer interruptions) should be entered as positive numbers and unfavourable outcomes (emissions increases, additional customer minutes lost or increased customer interruptions) should be entered as negative numbers.</t>
    </r>
  </si>
  <si>
    <t>Emissions scope</t>
  </si>
  <si>
    <t>Please select scope</t>
  </si>
  <si>
    <t>Direct</t>
  </si>
  <si>
    <t>Indirect</t>
  </si>
  <si>
    <t>N/A</t>
  </si>
  <si>
    <t>Carbon savings</t>
  </si>
  <si>
    <t>Lower cost electricity generation sources supply the grid</t>
  </si>
  <si>
    <t>Lower balancing costs</t>
  </si>
  <si>
    <r>
      <rPr>
        <b/>
        <sz val="11"/>
        <rFont val="Verdana"/>
        <family val="2"/>
      </rPr>
      <t>3. Provide details on low confidence/high risk forecasts</t>
    </r>
    <r>
      <rPr>
        <sz val="11"/>
        <rFont val="Verdana"/>
        <family val="2"/>
      </rPr>
      <t xml:space="preserve">
Comment on how you plan to improve data confidence throughout the project.</t>
    </r>
  </si>
  <si>
    <t xml:space="preserve">Risk mitigation plan </t>
  </si>
  <si>
    <t>The may be cost overruns to the development of FractalFlow. An agile project management approach will help mitigate the risk of this.</t>
  </si>
  <si>
    <r>
      <rPr>
        <b/>
        <sz val="11"/>
        <rFont val="Verdana"/>
        <family val="2"/>
      </rPr>
      <t>4. Describe any non-quantifiable benefits you expect this project to deliver</t>
    </r>
    <r>
      <rPr>
        <sz val="11"/>
        <rFont val="Verdana"/>
        <family val="2"/>
      </rPr>
      <t xml:space="preserve">
These benefits should not be accounted for above. Please comment on who these non quantifiable benefits will be targeted at.</t>
    </r>
  </si>
  <si>
    <t xml:space="preserve">Non-quantifiable benefits </t>
  </si>
  <si>
    <t xml:space="preserve">Fractal Flow will increase system security by improving the accuracy and understanding of regional power dynamics. </t>
  </si>
  <si>
    <t>Cost type or Emissions Scope</t>
  </si>
  <si>
    <t>Calculation</t>
  </si>
  <si>
    <t>Depreciation</t>
  </si>
  <si>
    <t>2024 Depreciation</t>
  </si>
  <si>
    <r>
      <t>(5)</t>
    </r>
    <r>
      <rPr>
        <vertAlign val="subscript"/>
        <sz val="9"/>
        <color theme="1"/>
        <rFont val="Verdana"/>
        <family val="2"/>
      </rPr>
      <t>2024</t>
    </r>
    <r>
      <rPr>
        <sz val="9"/>
        <color theme="1"/>
        <rFont val="Verdana"/>
        <family val="2"/>
      </rPr>
      <t>=(3)</t>
    </r>
    <r>
      <rPr>
        <vertAlign val="subscript"/>
        <sz val="9"/>
        <color theme="1"/>
        <rFont val="Verdana"/>
        <family val="2"/>
      </rPr>
      <t>2024</t>
    </r>
    <r>
      <rPr>
        <sz val="9"/>
        <color theme="1"/>
        <rFont val="Verdana"/>
        <family val="2"/>
      </rPr>
      <t>*Dep_rate</t>
    </r>
    <r>
      <rPr>
        <vertAlign val="subscript"/>
        <sz val="9"/>
        <color theme="1"/>
        <rFont val="Verdana"/>
        <family val="2"/>
      </rPr>
      <t>t</t>
    </r>
  </si>
  <si>
    <t xml:space="preserve">&lt;- Year used in depreciation calculation </t>
  </si>
  <si>
    <t>2025 Depreciation</t>
  </si>
  <si>
    <r>
      <t>(5)</t>
    </r>
    <r>
      <rPr>
        <vertAlign val="subscript"/>
        <sz val="9"/>
        <color theme="1"/>
        <rFont val="Verdana"/>
        <family val="2"/>
      </rPr>
      <t>2025</t>
    </r>
    <r>
      <rPr>
        <sz val="9"/>
        <color theme="1"/>
        <rFont val="Verdana"/>
        <family val="2"/>
      </rPr>
      <t>=(3)</t>
    </r>
    <r>
      <rPr>
        <vertAlign val="subscript"/>
        <sz val="9"/>
        <color theme="1"/>
        <rFont val="Verdana"/>
        <family val="2"/>
      </rPr>
      <t>2025</t>
    </r>
    <r>
      <rPr>
        <sz val="9"/>
        <color theme="1"/>
        <rFont val="Verdana"/>
        <family val="2"/>
      </rPr>
      <t>*Dep_rate</t>
    </r>
    <r>
      <rPr>
        <vertAlign val="subscript"/>
        <sz val="9"/>
        <color theme="1"/>
        <rFont val="Verdana"/>
        <family val="2"/>
      </rPr>
      <t>t</t>
    </r>
  </si>
  <si>
    <t>2026 Depreciation</t>
  </si>
  <si>
    <r>
      <t>(5)</t>
    </r>
    <r>
      <rPr>
        <vertAlign val="subscript"/>
        <sz val="9"/>
        <color theme="1"/>
        <rFont val="Verdana"/>
        <family val="2"/>
      </rPr>
      <t>2026</t>
    </r>
    <r>
      <rPr>
        <sz val="9"/>
        <color theme="1"/>
        <rFont val="Verdana"/>
        <family val="2"/>
      </rPr>
      <t>=(3)</t>
    </r>
    <r>
      <rPr>
        <vertAlign val="subscript"/>
        <sz val="9"/>
        <color theme="1"/>
        <rFont val="Verdana"/>
        <family val="2"/>
      </rPr>
      <t>2026</t>
    </r>
    <r>
      <rPr>
        <sz val="9"/>
        <color theme="1"/>
        <rFont val="Verdana"/>
        <family val="2"/>
      </rPr>
      <t>*Dep_rate</t>
    </r>
    <r>
      <rPr>
        <vertAlign val="subscript"/>
        <sz val="9"/>
        <color theme="1"/>
        <rFont val="Verdana"/>
        <family val="2"/>
      </rPr>
      <t>t</t>
    </r>
  </si>
  <si>
    <t>2027 Depreciation</t>
  </si>
  <si>
    <r>
      <t>(5)</t>
    </r>
    <r>
      <rPr>
        <vertAlign val="subscript"/>
        <sz val="9"/>
        <color theme="1"/>
        <rFont val="Verdana"/>
        <family val="2"/>
      </rPr>
      <t>2027</t>
    </r>
    <r>
      <rPr>
        <sz val="9"/>
        <color theme="1"/>
        <rFont val="Verdana"/>
        <family val="2"/>
      </rPr>
      <t>=(3)</t>
    </r>
    <r>
      <rPr>
        <vertAlign val="subscript"/>
        <sz val="9"/>
        <color theme="1"/>
        <rFont val="Verdana"/>
        <family val="2"/>
      </rPr>
      <t>2027</t>
    </r>
    <r>
      <rPr>
        <sz val="9"/>
        <color theme="1"/>
        <rFont val="Verdana"/>
        <family val="2"/>
      </rPr>
      <t>*Dep_rate</t>
    </r>
    <r>
      <rPr>
        <vertAlign val="subscript"/>
        <sz val="9"/>
        <color theme="1"/>
        <rFont val="Verdana"/>
        <family val="2"/>
      </rPr>
      <t>t</t>
    </r>
  </si>
  <si>
    <t>2028 Depreciation</t>
  </si>
  <si>
    <r>
      <t>(5)</t>
    </r>
    <r>
      <rPr>
        <vertAlign val="subscript"/>
        <sz val="9"/>
        <color theme="1"/>
        <rFont val="Verdana"/>
        <family val="2"/>
      </rPr>
      <t>2028</t>
    </r>
    <r>
      <rPr>
        <sz val="9"/>
        <color theme="1"/>
        <rFont val="Verdana"/>
        <family val="2"/>
      </rPr>
      <t>=(3)</t>
    </r>
    <r>
      <rPr>
        <vertAlign val="subscript"/>
        <sz val="9"/>
        <color theme="1"/>
        <rFont val="Verdana"/>
        <family val="2"/>
      </rPr>
      <t>2028</t>
    </r>
    <r>
      <rPr>
        <sz val="9"/>
        <color theme="1"/>
        <rFont val="Verdana"/>
        <family val="2"/>
      </rPr>
      <t>*Dep_rate</t>
    </r>
    <r>
      <rPr>
        <vertAlign val="subscript"/>
        <sz val="9"/>
        <color theme="1"/>
        <rFont val="Verdana"/>
        <family val="2"/>
      </rPr>
      <t>t</t>
    </r>
  </si>
  <si>
    <t>2029 Depreciation</t>
  </si>
  <si>
    <r>
      <t>(5)</t>
    </r>
    <r>
      <rPr>
        <vertAlign val="subscript"/>
        <sz val="9"/>
        <color theme="1"/>
        <rFont val="Verdana"/>
        <family val="2"/>
      </rPr>
      <t>2029</t>
    </r>
    <r>
      <rPr>
        <sz val="9"/>
        <color theme="1"/>
        <rFont val="Verdana"/>
        <family val="2"/>
      </rPr>
      <t>=(3)</t>
    </r>
    <r>
      <rPr>
        <vertAlign val="subscript"/>
        <sz val="9"/>
        <color theme="1"/>
        <rFont val="Verdana"/>
        <family val="2"/>
      </rPr>
      <t>2029</t>
    </r>
    <r>
      <rPr>
        <sz val="9"/>
        <color theme="1"/>
        <rFont val="Verdana"/>
        <family val="2"/>
      </rPr>
      <t>*Dep_rate</t>
    </r>
    <r>
      <rPr>
        <vertAlign val="subscript"/>
        <sz val="9"/>
        <color theme="1"/>
        <rFont val="Verdana"/>
        <family val="2"/>
      </rPr>
      <t>t</t>
    </r>
  </si>
  <si>
    <t>2030 Depreciation</t>
  </si>
  <si>
    <r>
      <t>(5)</t>
    </r>
    <r>
      <rPr>
        <vertAlign val="subscript"/>
        <sz val="9"/>
        <color theme="1"/>
        <rFont val="Verdana"/>
        <family val="2"/>
      </rPr>
      <t>2030</t>
    </r>
    <r>
      <rPr>
        <sz val="9"/>
        <color theme="1"/>
        <rFont val="Verdana"/>
        <family val="2"/>
      </rPr>
      <t>=(3)</t>
    </r>
    <r>
      <rPr>
        <vertAlign val="subscript"/>
        <sz val="9"/>
        <color theme="1"/>
        <rFont val="Verdana"/>
        <family val="2"/>
      </rPr>
      <t>2030</t>
    </r>
    <r>
      <rPr>
        <sz val="9"/>
        <color theme="1"/>
        <rFont val="Verdana"/>
        <family val="2"/>
      </rPr>
      <t>*Dep_rate</t>
    </r>
    <r>
      <rPr>
        <vertAlign val="subscript"/>
        <sz val="9"/>
        <color theme="1"/>
        <rFont val="Verdana"/>
        <family val="2"/>
      </rPr>
      <t>t</t>
    </r>
  </si>
  <si>
    <t>2031 Depreciation</t>
  </si>
  <si>
    <r>
      <t>(5)</t>
    </r>
    <r>
      <rPr>
        <vertAlign val="subscript"/>
        <sz val="9"/>
        <color theme="1"/>
        <rFont val="Verdana"/>
        <family val="2"/>
      </rPr>
      <t>2031</t>
    </r>
    <r>
      <rPr>
        <sz val="9"/>
        <color theme="1"/>
        <rFont val="Verdana"/>
        <family val="2"/>
      </rPr>
      <t>=(3)</t>
    </r>
    <r>
      <rPr>
        <vertAlign val="subscript"/>
        <sz val="9"/>
        <color theme="1"/>
        <rFont val="Verdana"/>
        <family val="2"/>
      </rPr>
      <t>2031</t>
    </r>
    <r>
      <rPr>
        <sz val="9"/>
        <color theme="1"/>
        <rFont val="Verdana"/>
        <family val="2"/>
      </rPr>
      <t>*Dep_rate</t>
    </r>
    <r>
      <rPr>
        <vertAlign val="subscript"/>
        <sz val="9"/>
        <color theme="1"/>
        <rFont val="Verdana"/>
        <family val="2"/>
      </rPr>
      <t>t</t>
    </r>
  </si>
  <si>
    <t>2032 Depreciation</t>
  </si>
  <si>
    <r>
      <t>(5)</t>
    </r>
    <r>
      <rPr>
        <vertAlign val="subscript"/>
        <sz val="9"/>
        <color theme="1"/>
        <rFont val="Verdana"/>
        <family val="2"/>
      </rPr>
      <t>2032</t>
    </r>
    <r>
      <rPr>
        <sz val="9"/>
        <color theme="1"/>
        <rFont val="Verdana"/>
        <family val="2"/>
      </rPr>
      <t>=(3)</t>
    </r>
    <r>
      <rPr>
        <vertAlign val="subscript"/>
        <sz val="9"/>
        <color theme="1"/>
        <rFont val="Verdana"/>
        <family val="2"/>
      </rPr>
      <t>2032</t>
    </r>
    <r>
      <rPr>
        <sz val="9"/>
        <color theme="1"/>
        <rFont val="Verdana"/>
        <family val="2"/>
      </rPr>
      <t>*Dep_rate</t>
    </r>
    <r>
      <rPr>
        <vertAlign val="subscript"/>
        <sz val="9"/>
        <color theme="1"/>
        <rFont val="Verdana"/>
        <family val="2"/>
      </rPr>
      <t>t</t>
    </r>
  </si>
  <si>
    <t>2033 Depreciation</t>
  </si>
  <si>
    <r>
      <t>(5)</t>
    </r>
    <r>
      <rPr>
        <vertAlign val="subscript"/>
        <sz val="9"/>
        <color theme="1"/>
        <rFont val="Verdana"/>
        <family val="2"/>
      </rPr>
      <t>2033</t>
    </r>
    <r>
      <rPr>
        <sz val="9"/>
        <color theme="1"/>
        <rFont val="Verdana"/>
        <family val="2"/>
      </rPr>
      <t>=(3)</t>
    </r>
    <r>
      <rPr>
        <vertAlign val="subscript"/>
        <sz val="9"/>
        <color theme="1"/>
        <rFont val="Verdana"/>
        <family val="2"/>
      </rPr>
      <t>2033</t>
    </r>
    <r>
      <rPr>
        <sz val="9"/>
        <color theme="1"/>
        <rFont val="Verdana"/>
        <family val="2"/>
      </rPr>
      <t>*Dep_rate</t>
    </r>
    <r>
      <rPr>
        <vertAlign val="subscript"/>
        <sz val="9"/>
        <color theme="1"/>
        <rFont val="Verdana"/>
        <family val="2"/>
      </rPr>
      <t>t</t>
    </r>
  </si>
  <si>
    <t>2034 Depreciation</t>
  </si>
  <si>
    <r>
      <t>(5)</t>
    </r>
    <r>
      <rPr>
        <vertAlign val="subscript"/>
        <sz val="9"/>
        <color theme="1"/>
        <rFont val="Verdana"/>
        <family val="2"/>
      </rPr>
      <t>2034</t>
    </r>
    <r>
      <rPr>
        <sz val="9"/>
        <color theme="1"/>
        <rFont val="Verdana"/>
        <family val="2"/>
      </rPr>
      <t>=(3)</t>
    </r>
    <r>
      <rPr>
        <vertAlign val="subscript"/>
        <sz val="9"/>
        <color theme="1"/>
        <rFont val="Verdana"/>
        <family val="2"/>
      </rPr>
      <t>2034</t>
    </r>
    <r>
      <rPr>
        <sz val="9"/>
        <color theme="1"/>
        <rFont val="Verdana"/>
        <family val="2"/>
      </rPr>
      <t>*Dep_rate</t>
    </r>
    <r>
      <rPr>
        <vertAlign val="subscript"/>
        <sz val="9"/>
        <color theme="1"/>
        <rFont val="Verdana"/>
        <family val="2"/>
      </rPr>
      <t>t</t>
    </r>
  </si>
  <si>
    <t>2035 Depreciation</t>
  </si>
  <si>
    <r>
      <t>(5)</t>
    </r>
    <r>
      <rPr>
        <vertAlign val="subscript"/>
        <sz val="9"/>
        <color theme="1"/>
        <rFont val="Verdana"/>
        <family val="2"/>
      </rPr>
      <t>2035</t>
    </r>
    <r>
      <rPr>
        <sz val="9"/>
        <color theme="1"/>
        <rFont val="Verdana"/>
        <family val="2"/>
      </rPr>
      <t>=(3)</t>
    </r>
    <r>
      <rPr>
        <vertAlign val="subscript"/>
        <sz val="9"/>
        <color theme="1"/>
        <rFont val="Verdana"/>
        <family val="2"/>
      </rPr>
      <t>2035</t>
    </r>
    <r>
      <rPr>
        <sz val="9"/>
        <color theme="1"/>
        <rFont val="Verdana"/>
        <family val="2"/>
      </rPr>
      <t>*Dep_rate</t>
    </r>
    <r>
      <rPr>
        <vertAlign val="subscript"/>
        <sz val="9"/>
        <color theme="1"/>
        <rFont val="Verdana"/>
        <family val="2"/>
      </rPr>
      <t>t</t>
    </r>
  </si>
  <si>
    <t>2036 Depreciation</t>
  </si>
  <si>
    <r>
      <t>(5)</t>
    </r>
    <r>
      <rPr>
        <vertAlign val="subscript"/>
        <sz val="9"/>
        <color theme="1"/>
        <rFont val="Verdana"/>
        <family val="2"/>
      </rPr>
      <t>2036</t>
    </r>
    <r>
      <rPr>
        <sz val="9"/>
        <color theme="1"/>
        <rFont val="Verdana"/>
        <family val="2"/>
      </rPr>
      <t>=(3)</t>
    </r>
    <r>
      <rPr>
        <vertAlign val="subscript"/>
        <sz val="9"/>
        <color theme="1"/>
        <rFont val="Verdana"/>
        <family val="2"/>
      </rPr>
      <t>2036</t>
    </r>
    <r>
      <rPr>
        <sz val="9"/>
        <color theme="1"/>
        <rFont val="Verdana"/>
        <family val="2"/>
      </rPr>
      <t>*Dep_rate</t>
    </r>
    <r>
      <rPr>
        <vertAlign val="subscript"/>
        <sz val="9"/>
        <color theme="1"/>
        <rFont val="Verdana"/>
        <family val="2"/>
      </rPr>
      <t>t</t>
    </r>
  </si>
  <si>
    <t>2037 Depreciation</t>
  </si>
  <si>
    <r>
      <t>(5)</t>
    </r>
    <r>
      <rPr>
        <vertAlign val="subscript"/>
        <sz val="9"/>
        <color theme="1"/>
        <rFont val="Verdana"/>
        <family val="2"/>
      </rPr>
      <t>2037</t>
    </r>
    <r>
      <rPr>
        <sz val="9"/>
        <color theme="1"/>
        <rFont val="Verdana"/>
        <family val="2"/>
      </rPr>
      <t>=(3)</t>
    </r>
    <r>
      <rPr>
        <vertAlign val="subscript"/>
        <sz val="9"/>
        <color theme="1"/>
        <rFont val="Verdana"/>
        <family val="2"/>
      </rPr>
      <t>2037</t>
    </r>
    <r>
      <rPr>
        <sz val="9"/>
        <color theme="1"/>
        <rFont val="Verdana"/>
        <family val="2"/>
      </rPr>
      <t>*Dep_rate</t>
    </r>
    <r>
      <rPr>
        <vertAlign val="subscript"/>
        <sz val="9"/>
        <color theme="1"/>
        <rFont val="Verdana"/>
        <family val="2"/>
      </rPr>
      <t>t</t>
    </r>
  </si>
  <si>
    <t>2038 Depreciation</t>
  </si>
  <si>
    <r>
      <t>(5)</t>
    </r>
    <r>
      <rPr>
        <vertAlign val="subscript"/>
        <sz val="9"/>
        <color theme="1"/>
        <rFont val="Verdana"/>
        <family val="2"/>
      </rPr>
      <t>2038</t>
    </r>
    <r>
      <rPr>
        <sz val="9"/>
        <color theme="1"/>
        <rFont val="Verdana"/>
        <family val="2"/>
      </rPr>
      <t>=(3)</t>
    </r>
    <r>
      <rPr>
        <vertAlign val="subscript"/>
        <sz val="9"/>
        <color theme="1"/>
        <rFont val="Verdana"/>
        <family val="2"/>
      </rPr>
      <t>2038</t>
    </r>
    <r>
      <rPr>
        <sz val="9"/>
        <color theme="1"/>
        <rFont val="Verdana"/>
        <family val="2"/>
      </rPr>
      <t>*Dep_rate</t>
    </r>
    <r>
      <rPr>
        <vertAlign val="subscript"/>
        <sz val="9"/>
        <color theme="1"/>
        <rFont val="Verdana"/>
        <family val="2"/>
      </rPr>
      <t>t</t>
    </r>
  </si>
  <si>
    <t>2039 Depreciation</t>
  </si>
  <si>
    <r>
      <t>(5)</t>
    </r>
    <r>
      <rPr>
        <vertAlign val="subscript"/>
        <sz val="9"/>
        <color theme="1"/>
        <rFont val="Verdana"/>
        <family val="2"/>
      </rPr>
      <t>2039</t>
    </r>
    <r>
      <rPr>
        <sz val="9"/>
        <color theme="1"/>
        <rFont val="Verdana"/>
        <family val="2"/>
      </rPr>
      <t>=(3)</t>
    </r>
    <r>
      <rPr>
        <vertAlign val="subscript"/>
        <sz val="9"/>
        <color theme="1"/>
        <rFont val="Verdana"/>
        <family val="2"/>
      </rPr>
      <t>2039</t>
    </r>
    <r>
      <rPr>
        <sz val="9"/>
        <color theme="1"/>
        <rFont val="Verdana"/>
        <family val="2"/>
      </rPr>
      <t>*Dep_rate</t>
    </r>
    <r>
      <rPr>
        <vertAlign val="subscript"/>
        <sz val="9"/>
        <color theme="1"/>
        <rFont val="Verdana"/>
        <family val="2"/>
      </rPr>
      <t>t</t>
    </r>
  </si>
  <si>
    <t>2040 Depreciation</t>
  </si>
  <si>
    <r>
      <t>(5)</t>
    </r>
    <r>
      <rPr>
        <vertAlign val="subscript"/>
        <sz val="9"/>
        <color theme="1"/>
        <rFont val="Verdana"/>
        <family val="2"/>
      </rPr>
      <t>2040</t>
    </r>
    <r>
      <rPr>
        <sz val="9"/>
        <color theme="1"/>
        <rFont val="Verdana"/>
        <family val="2"/>
      </rPr>
      <t>=(3)</t>
    </r>
    <r>
      <rPr>
        <vertAlign val="subscript"/>
        <sz val="9"/>
        <color theme="1"/>
        <rFont val="Verdana"/>
        <family val="2"/>
      </rPr>
      <t>2040</t>
    </r>
    <r>
      <rPr>
        <sz val="9"/>
        <color theme="1"/>
        <rFont val="Verdana"/>
        <family val="2"/>
      </rPr>
      <t>*Dep_rate</t>
    </r>
    <r>
      <rPr>
        <vertAlign val="subscript"/>
        <sz val="9"/>
        <color theme="1"/>
        <rFont val="Verdana"/>
        <family val="2"/>
      </rPr>
      <t>t</t>
    </r>
  </si>
  <si>
    <t>2041 Depreciation</t>
  </si>
  <si>
    <r>
      <t>(5)</t>
    </r>
    <r>
      <rPr>
        <vertAlign val="subscript"/>
        <sz val="9"/>
        <color theme="1"/>
        <rFont val="Verdana"/>
        <family val="2"/>
      </rPr>
      <t>2041</t>
    </r>
    <r>
      <rPr>
        <sz val="9"/>
        <color theme="1"/>
        <rFont val="Verdana"/>
        <family val="2"/>
      </rPr>
      <t>=(3)</t>
    </r>
    <r>
      <rPr>
        <vertAlign val="subscript"/>
        <sz val="9"/>
        <color theme="1"/>
        <rFont val="Verdana"/>
        <family val="2"/>
      </rPr>
      <t>2041</t>
    </r>
    <r>
      <rPr>
        <sz val="9"/>
        <color theme="1"/>
        <rFont val="Verdana"/>
        <family val="2"/>
      </rPr>
      <t>*Dep_rate</t>
    </r>
    <r>
      <rPr>
        <vertAlign val="subscript"/>
        <sz val="9"/>
        <color theme="1"/>
        <rFont val="Verdana"/>
        <family val="2"/>
      </rPr>
      <t>t</t>
    </r>
  </si>
  <si>
    <t>2042 Depreciation</t>
  </si>
  <si>
    <r>
      <t>(5)</t>
    </r>
    <r>
      <rPr>
        <vertAlign val="subscript"/>
        <sz val="9"/>
        <color theme="1"/>
        <rFont val="Verdana"/>
        <family val="2"/>
      </rPr>
      <t>2042</t>
    </r>
    <r>
      <rPr>
        <sz val="9"/>
        <color theme="1"/>
        <rFont val="Verdana"/>
        <family val="2"/>
      </rPr>
      <t>=(3)</t>
    </r>
    <r>
      <rPr>
        <vertAlign val="subscript"/>
        <sz val="9"/>
        <color theme="1"/>
        <rFont val="Verdana"/>
        <family val="2"/>
      </rPr>
      <t>2042</t>
    </r>
    <r>
      <rPr>
        <sz val="9"/>
        <color theme="1"/>
        <rFont val="Verdana"/>
        <family val="2"/>
      </rPr>
      <t>*Dep_rate</t>
    </r>
    <r>
      <rPr>
        <vertAlign val="subscript"/>
        <sz val="9"/>
        <color theme="1"/>
        <rFont val="Verdana"/>
        <family val="2"/>
      </rPr>
      <t>t</t>
    </r>
  </si>
  <si>
    <t>2043 Depreciation</t>
  </si>
  <si>
    <r>
      <t>(5)</t>
    </r>
    <r>
      <rPr>
        <vertAlign val="subscript"/>
        <sz val="9"/>
        <color theme="1"/>
        <rFont val="Verdana"/>
        <family val="2"/>
      </rPr>
      <t>2043</t>
    </r>
    <r>
      <rPr>
        <sz val="9"/>
        <color theme="1"/>
        <rFont val="Verdana"/>
        <family val="2"/>
      </rPr>
      <t>=(3)</t>
    </r>
    <r>
      <rPr>
        <vertAlign val="subscript"/>
        <sz val="9"/>
        <color theme="1"/>
        <rFont val="Verdana"/>
        <family val="2"/>
      </rPr>
      <t>2043</t>
    </r>
    <r>
      <rPr>
        <sz val="9"/>
        <color theme="1"/>
        <rFont val="Verdana"/>
        <family val="2"/>
      </rPr>
      <t>*Dep_rate</t>
    </r>
    <r>
      <rPr>
        <vertAlign val="subscript"/>
        <sz val="9"/>
        <color theme="1"/>
        <rFont val="Verdana"/>
        <family val="2"/>
      </rPr>
      <t>t</t>
    </r>
  </si>
  <si>
    <t>2044 Depreciation</t>
  </si>
  <si>
    <r>
      <t>(5)</t>
    </r>
    <r>
      <rPr>
        <vertAlign val="subscript"/>
        <sz val="9"/>
        <color theme="1"/>
        <rFont val="Verdana"/>
        <family val="2"/>
      </rPr>
      <t>2044</t>
    </r>
    <r>
      <rPr>
        <sz val="9"/>
        <color theme="1"/>
        <rFont val="Verdana"/>
        <family val="2"/>
      </rPr>
      <t>=(3)</t>
    </r>
    <r>
      <rPr>
        <vertAlign val="subscript"/>
        <sz val="9"/>
        <color theme="1"/>
        <rFont val="Verdana"/>
        <family val="2"/>
      </rPr>
      <t>2044</t>
    </r>
    <r>
      <rPr>
        <sz val="9"/>
        <color theme="1"/>
        <rFont val="Verdana"/>
        <family val="2"/>
      </rPr>
      <t>*Dep_rate</t>
    </r>
    <r>
      <rPr>
        <vertAlign val="subscript"/>
        <sz val="9"/>
        <color theme="1"/>
        <rFont val="Verdana"/>
        <family val="2"/>
      </rPr>
      <t>t</t>
    </r>
  </si>
  <si>
    <t>2045 Depreciation</t>
  </si>
  <si>
    <r>
      <t>(5)</t>
    </r>
    <r>
      <rPr>
        <vertAlign val="subscript"/>
        <sz val="9"/>
        <color theme="1"/>
        <rFont val="Verdana"/>
        <family val="2"/>
      </rPr>
      <t>2045</t>
    </r>
    <r>
      <rPr>
        <sz val="9"/>
        <color theme="1"/>
        <rFont val="Verdana"/>
        <family val="2"/>
      </rPr>
      <t>=(3)</t>
    </r>
    <r>
      <rPr>
        <vertAlign val="subscript"/>
        <sz val="9"/>
        <color theme="1"/>
        <rFont val="Verdana"/>
        <family val="2"/>
      </rPr>
      <t>2045</t>
    </r>
    <r>
      <rPr>
        <sz val="9"/>
        <color theme="1"/>
        <rFont val="Verdana"/>
        <family val="2"/>
      </rPr>
      <t>*Dep_rate</t>
    </r>
    <r>
      <rPr>
        <vertAlign val="subscript"/>
        <sz val="9"/>
        <color theme="1"/>
        <rFont val="Verdana"/>
        <family val="2"/>
      </rPr>
      <t>t</t>
    </r>
  </si>
  <si>
    <t>2046 Depreciation</t>
  </si>
  <si>
    <r>
      <t>(5)</t>
    </r>
    <r>
      <rPr>
        <vertAlign val="subscript"/>
        <sz val="9"/>
        <color theme="1"/>
        <rFont val="Verdana"/>
        <family val="2"/>
      </rPr>
      <t>2046</t>
    </r>
    <r>
      <rPr>
        <sz val="9"/>
        <color theme="1"/>
        <rFont val="Verdana"/>
        <family val="2"/>
      </rPr>
      <t>=(3)</t>
    </r>
    <r>
      <rPr>
        <vertAlign val="subscript"/>
        <sz val="9"/>
        <color theme="1"/>
        <rFont val="Verdana"/>
        <family val="2"/>
      </rPr>
      <t>2046</t>
    </r>
    <r>
      <rPr>
        <sz val="9"/>
        <color theme="1"/>
        <rFont val="Verdana"/>
        <family val="2"/>
      </rPr>
      <t>*Dep_rate</t>
    </r>
    <r>
      <rPr>
        <vertAlign val="subscript"/>
        <sz val="9"/>
        <color theme="1"/>
        <rFont val="Verdana"/>
        <family val="2"/>
      </rPr>
      <t>t</t>
    </r>
  </si>
  <si>
    <t>2047 Depreciation</t>
  </si>
  <si>
    <r>
      <t>(5)</t>
    </r>
    <r>
      <rPr>
        <vertAlign val="subscript"/>
        <sz val="9"/>
        <color theme="1"/>
        <rFont val="Verdana"/>
        <family val="2"/>
      </rPr>
      <t>2047</t>
    </r>
    <r>
      <rPr>
        <sz val="9"/>
        <color theme="1"/>
        <rFont val="Verdana"/>
        <family val="2"/>
      </rPr>
      <t>=(3)</t>
    </r>
    <r>
      <rPr>
        <vertAlign val="subscript"/>
        <sz val="9"/>
        <color theme="1"/>
        <rFont val="Verdana"/>
        <family val="2"/>
      </rPr>
      <t>2047</t>
    </r>
    <r>
      <rPr>
        <sz val="9"/>
        <color theme="1"/>
        <rFont val="Verdana"/>
        <family val="2"/>
      </rPr>
      <t>*Dep_rate</t>
    </r>
    <r>
      <rPr>
        <vertAlign val="subscript"/>
        <sz val="9"/>
        <color theme="1"/>
        <rFont val="Verdana"/>
        <family val="2"/>
      </rPr>
      <t>t</t>
    </r>
  </si>
  <si>
    <t>2048 Depreciation</t>
  </si>
  <si>
    <r>
      <t>(5)</t>
    </r>
    <r>
      <rPr>
        <vertAlign val="subscript"/>
        <sz val="9"/>
        <color theme="1"/>
        <rFont val="Verdana"/>
        <family val="2"/>
      </rPr>
      <t>2048</t>
    </r>
    <r>
      <rPr>
        <sz val="9"/>
        <color theme="1"/>
        <rFont val="Verdana"/>
        <family val="2"/>
      </rPr>
      <t>=(3)</t>
    </r>
    <r>
      <rPr>
        <vertAlign val="subscript"/>
        <sz val="9"/>
        <color theme="1"/>
        <rFont val="Verdana"/>
        <family val="2"/>
      </rPr>
      <t>2048</t>
    </r>
    <r>
      <rPr>
        <sz val="9"/>
        <color theme="1"/>
        <rFont val="Verdana"/>
        <family val="2"/>
      </rPr>
      <t>*Dep_rate</t>
    </r>
    <r>
      <rPr>
        <vertAlign val="subscript"/>
        <sz val="9"/>
        <color theme="1"/>
        <rFont val="Verdana"/>
        <family val="2"/>
      </rPr>
      <t>t</t>
    </r>
  </si>
  <si>
    <t>2049 Depreciation</t>
  </si>
  <si>
    <r>
      <t>(5)</t>
    </r>
    <r>
      <rPr>
        <vertAlign val="subscript"/>
        <sz val="9"/>
        <color theme="1"/>
        <rFont val="Verdana"/>
        <family val="2"/>
      </rPr>
      <t>2049</t>
    </r>
    <r>
      <rPr>
        <sz val="9"/>
        <color theme="1"/>
        <rFont val="Verdana"/>
        <family val="2"/>
      </rPr>
      <t>=(3)</t>
    </r>
    <r>
      <rPr>
        <vertAlign val="subscript"/>
        <sz val="9"/>
        <color theme="1"/>
        <rFont val="Verdana"/>
        <family val="2"/>
      </rPr>
      <t>2049</t>
    </r>
    <r>
      <rPr>
        <sz val="9"/>
        <color theme="1"/>
        <rFont val="Verdana"/>
        <family val="2"/>
      </rPr>
      <t>*Dep_rate</t>
    </r>
    <r>
      <rPr>
        <vertAlign val="subscript"/>
        <sz val="9"/>
        <color theme="1"/>
        <rFont val="Verdana"/>
        <family val="2"/>
      </rPr>
      <t>t</t>
    </r>
  </si>
  <si>
    <t>2050 Depreciation</t>
  </si>
  <si>
    <r>
      <t>(5)</t>
    </r>
    <r>
      <rPr>
        <vertAlign val="subscript"/>
        <sz val="9"/>
        <color theme="1"/>
        <rFont val="Verdana"/>
        <family val="2"/>
      </rPr>
      <t>2050</t>
    </r>
    <r>
      <rPr>
        <sz val="9"/>
        <color theme="1"/>
        <rFont val="Verdana"/>
        <family val="2"/>
      </rPr>
      <t>=(3)</t>
    </r>
    <r>
      <rPr>
        <vertAlign val="subscript"/>
        <sz val="9"/>
        <color theme="1"/>
        <rFont val="Verdana"/>
        <family val="2"/>
      </rPr>
      <t>2050</t>
    </r>
    <r>
      <rPr>
        <sz val="9"/>
        <color theme="1"/>
        <rFont val="Verdana"/>
        <family val="2"/>
      </rPr>
      <t>*Dep_rate</t>
    </r>
    <r>
      <rPr>
        <vertAlign val="subscript"/>
        <sz val="9"/>
        <color theme="1"/>
        <rFont val="Verdana"/>
        <family val="2"/>
      </rPr>
      <t>t</t>
    </r>
  </si>
  <si>
    <t>2051 Depreciation</t>
  </si>
  <si>
    <r>
      <t>(5)</t>
    </r>
    <r>
      <rPr>
        <vertAlign val="subscript"/>
        <sz val="9"/>
        <color theme="1"/>
        <rFont val="Verdana"/>
        <family val="2"/>
      </rPr>
      <t>2051</t>
    </r>
    <r>
      <rPr>
        <sz val="9"/>
        <color theme="1"/>
        <rFont val="Verdana"/>
        <family val="2"/>
      </rPr>
      <t>=(3)</t>
    </r>
    <r>
      <rPr>
        <vertAlign val="subscript"/>
        <sz val="9"/>
        <color theme="1"/>
        <rFont val="Verdana"/>
        <family val="2"/>
      </rPr>
      <t>2051</t>
    </r>
    <r>
      <rPr>
        <sz val="9"/>
        <color theme="1"/>
        <rFont val="Verdana"/>
        <family val="2"/>
      </rPr>
      <t>*Dep_rate</t>
    </r>
    <r>
      <rPr>
        <vertAlign val="subscript"/>
        <sz val="9"/>
        <color theme="1"/>
        <rFont val="Verdana"/>
        <family val="2"/>
      </rPr>
      <t>t</t>
    </r>
  </si>
  <si>
    <t>2052 Depreciation</t>
  </si>
  <si>
    <r>
      <t>(5)</t>
    </r>
    <r>
      <rPr>
        <vertAlign val="subscript"/>
        <sz val="9"/>
        <color theme="1"/>
        <rFont val="Verdana"/>
        <family val="2"/>
      </rPr>
      <t>2052</t>
    </r>
    <r>
      <rPr>
        <sz val="9"/>
        <color theme="1"/>
        <rFont val="Verdana"/>
        <family val="2"/>
      </rPr>
      <t>=(3)</t>
    </r>
    <r>
      <rPr>
        <vertAlign val="subscript"/>
        <sz val="9"/>
        <color theme="1"/>
        <rFont val="Verdana"/>
        <family val="2"/>
      </rPr>
      <t>2052</t>
    </r>
    <r>
      <rPr>
        <sz val="9"/>
        <color theme="1"/>
        <rFont val="Verdana"/>
        <family val="2"/>
      </rPr>
      <t>*Dep_rate</t>
    </r>
    <r>
      <rPr>
        <vertAlign val="subscript"/>
        <sz val="9"/>
        <color theme="1"/>
        <rFont val="Verdana"/>
        <family val="2"/>
      </rPr>
      <t>t</t>
    </r>
  </si>
  <si>
    <t>2053 Depreciation</t>
  </si>
  <si>
    <r>
      <t>(5)</t>
    </r>
    <r>
      <rPr>
        <vertAlign val="subscript"/>
        <sz val="9"/>
        <color theme="1"/>
        <rFont val="Verdana"/>
        <family val="2"/>
      </rPr>
      <t>2053</t>
    </r>
    <r>
      <rPr>
        <sz val="9"/>
        <color theme="1"/>
        <rFont val="Verdana"/>
        <family val="2"/>
      </rPr>
      <t>=(3)</t>
    </r>
    <r>
      <rPr>
        <vertAlign val="subscript"/>
        <sz val="9"/>
        <color theme="1"/>
        <rFont val="Verdana"/>
        <family val="2"/>
      </rPr>
      <t>2053</t>
    </r>
    <r>
      <rPr>
        <sz val="9"/>
        <color theme="1"/>
        <rFont val="Verdana"/>
        <family val="2"/>
      </rPr>
      <t>*Dep_rate</t>
    </r>
    <r>
      <rPr>
        <vertAlign val="subscript"/>
        <sz val="9"/>
        <color theme="1"/>
        <rFont val="Verdana"/>
        <family val="2"/>
      </rPr>
      <t>t</t>
    </r>
  </si>
  <si>
    <t>2054 Depreciation</t>
  </si>
  <si>
    <r>
      <t>(5)</t>
    </r>
    <r>
      <rPr>
        <vertAlign val="subscript"/>
        <sz val="9"/>
        <color theme="1"/>
        <rFont val="Verdana"/>
        <family val="2"/>
      </rPr>
      <t>2054</t>
    </r>
    <r>
      <rPr>
        <sz val="9"/>
        <color theme="1"/>
        <rFont val="Verdana"/>
        <family val="2"/>
      </rPr>
      <t>=(3)</t>
    </r>
    <r>
      <rPr>
        <vertAlign val="subscript"/>
        <sz val="9"/>
        <color theme="1"/>
        <rFont val="Verdana"/>
        <family val="2"/>
      </rPr>
      <t>2054</t>
    </r>
    <r>
      <rPr>
        <sz val="9"/>
        <color theme="1"/>
        <rFont val="Verdana"/>
        <family val="2"/>
      </rPr>
      <t>*Dep_rate</t>
    </r>
    <r>
      <rPr>
        <vertAlign val="subscript"/>
        <sz val="9"/>
        <color theme="1"/>
        <rFont val="Verdana"/>
        <family val="2"/>
      </rPr>
      <t>t</t>
    </r>
  </si>
  <si>
    <t>2055 Depreciation</t>
  </si>
  <si>
    <r>
      <t>(5)</t>
    </r>
    <r>
      <rPr>
        <vertAlign val="subscript"/>
        <sz val="9"/>
        <color theme="1"/>
        <rFont val="Verdana"/>
        <family val="2"/>
      </rPr>
      <t>2055</t>
    </r>
    <r>
      <rPr>
        <sz val="9"/>
        <color theme="1"/>
        <rFont val="Verdana"/>
        <family val="2"/>
      </rPr>
      <t>=(3)</t>
    </r>
    <r>
      <rPr>
        <vertAlign val="subscript"/>
        <sz val="9"/>
        <color theme="1"/>
        <rFont val="Verdana"/>
        <family val="2"/>
      </rPr>
      <t>2055</t>
    </r>
    <r>
      <rPr>
        <sz val="9"/>
        <color theme="1"/>
        <rFont val="Verdana"/>
        <family val="2"/>
      </rPr>
      <t>*Dep_rate</t>
    </r>
    <r>
      <rPr>
        <vertAlign val="subscript"/>
        <sz val="9"/>
        <color theme="1"/>
        <rFont val="Verdana"/>
        <family val="2"/>
      </rPr>
      <t>t</t>
    </r>
  </si>
  <si>
    <t>2056 Depreciation</t>
  </si>
  <si>
    <r>
      <t>(5)</t>
    </r>
    <r>
      <rPr>
        <vertAlign val="subscript"/>
        <sz val="9"/>
        <color theme="1"/>
        <rFont val="Verdana"/>
        <family val="2"/>
      </rPr>
      <t>2056</t>
    </r>
    <r>
      <rPr>
        <sz val="9"/>
        <color theme="1"/>
        <rFont val="Verdana"/>
        <family val="2"/>
      </rPr>
      <t>=(3)</t>
    </r>
    <r>
      <rPr>
        <vertAlign val="subscript"/>
        <sz val="9"/>
        <color theme="1"/>
        <rFont val="Verdana"/>
        <family val="2"/>
      </rPr>
      <t>2056</t>
    </r>
    <r>
      <rPr>
        <sz val="9"/>
        <color theme="1"/>
        <rFont val="Verdana"/>
        <family val="2"/>
      </rPr>
      <t>*Dep_rate</t>
    </r>
    <r>
      <rPr>
        <vertAlign val="subscript"/>
        <sz val="9"/>
        <color theme="1"/>
        <rFont val="Verdana"/>
        <family val="2"/>
      </rPr>
      <t>t</t>
    </r>
  </si>
  <si>
    <t>2057 Depreciation</t>
  </si>
  <si>
    <r>
      <t>(5)</t>
    </r>
    <r>
      <rPr>
        <vertAlign val="subscript"/>
        <sz val="9"/>
        <color theme="1"/>
        <rFont val="Verdana"/>
        <family val="2"/>
      </rPr>
      <t>2057</t>
    </r>
    <r>
      <rPr>
        <sz val="9"/>
        <color theme="1"/>
        <rFont val="Verdana"/>
        <family val="2"/>
      </rPr>
      <t>=(3)</t>
    </r>
    <r>
      <rPr>
        <vertAlign val="subscript"/>
        <sz val="9"/>
        <color theme="1"/>
        <rFont val="Verdana"/>
        <family val="2"/>
      </rPr>
      <t>2057</t>
    </r>
    <r>
      <rPr>
        <sz val="9"/>
        <color theme="1"/>
        <rFont val="Verdana"/>
        <family val="2"/>
      </rPr>
      <t>*Dep_rate</t>
    </r>
    <r>
      <rPr>
        <vertAlign val="subscript"/>
        <sz val="9"/>
        <color theme="1"/>
        <rFont val="Verdana"/>
        <family val="2"/>
      </rPr>
      <t>t</t>
    </r>
  </si>
  <si>
    <t>2058 Depreciation</t>
  </si>
  <si>
    <r>
      <t>(5)</t>
    </r>
    <r>
      <rPr>
        <vertAlign val="subscript"/>
        <sz val="9"/>
        <color theme="1"/>
        <rFont val="Verdana"/>
        <family val="2"/>
      </rPr>
      <t>2058</t>
    </r>
    <r>
      <rPr>
        <sz val="9"/>
        <color theme="1"/>
        <rFont val="Verdana"/>
        <family val="2"/>
      </rPr>
      <t>=(3)</t>
    </r>
    <r>
      <rPr>
        <vertAlign val="subscript"/>
        <sz val="9"/>
        <color theme="1"/>
        <rFont val="Verdana"/>
        <family val="2"/>
      </rPr>
      <t>2058</t>
    </r>
    <r>
      <rPr>
        <sz val="9"/>
        <color theme="1"/>
        <rFont val="Verdana"/>
        <family val="2"/>
      </rPr>
      <t>*Dep_rate</t>
    </r>
    <r>
      <rPr>
        <vertAlign val="subscript"/>
        <sz val="9"/>
        <color theme="1"/>
        <rFont val="Verdana"/>
        <family val="2"/>
      </rPr>
      <t>t</t>
    </r>
  </si>
  <si>
    <t>2059 Depreciation</t>
  </si>
  <si>
    <r>
      <t>(5)</t>
    </r>
    <r>
      <rPr>
        <vertAlign val="subscript"/>
        <sz val="9"/>
        <color theme="1"/>
        <rFont val="Verdana"/>
        <family val="2"/>
      </rPr>
      <t>2059</t>
    </r>
    <r>
      <rPr>
        <sz val="9"/>
        <color theme="1"/>
        <rFont val="Verdana"/>
        <family val="2"/>
      </rPr>
      <t>=(3)</t>
    </r>
    <r>
      <rPr>
        <vertAlign val="subscript"/>
        <sz val="9"/>
        <color theme="1"/>
        <rFont val="Verdana"/>
        <family val="2"/>
      </rPr>
      <t>2059</t>
    </r>
    <r>
      <rPr>
        <sz val="9"/>
        <color theme="1"/>
        <rFont val="Verdana"/>
        <family val="2"/>
      </rPr>
      <t>*Dep_rate</t>
    </r>
    <r>
      <rPr>
        <vertAlign val="subscript"/>
        <sz val="9"/>
        <color theme="1"/>
        <rFont val="Verdana"/>
        <family val="2"/>
      </rPr>
      <t>t</t>
    </r>
  </si>
  <si>
    <t>2060 Depreciation</t>
  </si>
  <si>
    <r>
      <t>(5)</t>
    </r>
    <r>
      <rPr>
        <vertAlign val="subscript"/>
        <sz val="9"/>
        <color theme="1"/>
        <rFont val="Verdana"/>
        <family val="2"/>
      </rPr>
      <t>2060</t>
    </r>
    <r>
      <rPr>
        <sz val="9"/>
        <color theme="1"/>
        <rFont val="Verdana"/>
        <family val="2"/>
      </rPr>
      <t>=(3)</t>
    </r>
    <r>
      <rPr>
        <vertAlign val="subscript"/>
        <sz val="9"/>
        <color theme="1"/>
        <rFont val="Verdana"/>
        <family val="2"/>
      </rPr>
      <t>2060</t>
    </r>
    <r>
      <rPr>
        <sz val="9"/>
        <color theme="1"/>
        <rFont val="Verdana"/>
        <family val="2"/>
      </rPr>
      <t>*Dep_rate</t>
    </r>
    <r>
      <rPr>
        <vertAlign val="subscript"/>
        <sz val="9"/>
        <color theme="1"/>
        <rFont val="Verdana"/>
        <family val="2"/>
      </rPr>
      <t>t</t>
    </r>
  </si>
  <si>
    <t>2061 Depreciation</t>
  </si>
  <si>
    <r>
      <t>(5)</t>
    </r>
    <r>
      <rPr>
        <vertAlign val="subscript"/>
        <sz val="9"/>
        <color theme="1"/>
        <rFont val="Verdana"/>
        <family val="2"/>
      </rPr>
      <t>2061</t>
    </r>
    <r>
      <rPr>
        <sz val="9"/>
        <color theme="1"/>
        <rFont val="Verdana"/>
        <family val="2"/>
      </rPr>
      <t>=(3)</t>
    </r>
    <r>
      <rPr>
        <vertAlign val="subscript"/>
        <sz val="9"/>
        <color theme="1"/>
        <rFont val="Verdana"/>
        <family val="2"/>
      </rPr>
      <t>2061</t>
    </r>
    <r>
      <rPr>
        <sz val="9"/>
        <color theme="1"/>
        <rFont val="Verdana"/>
        <family val="2"/>
      </rPr>
      <t>*Dep_rate</t>
    </r>
    <r>
      <rPr>
        <vertAlign val="subscript"/>
        <sz val="9"/>
        <color theme="1"/>
        <rFont val="Verdana"/>
        <family val="2"/>
      </rPr>
      <t>t</t>
    </r>
  </si>
  <si>
    <t>2062 Depreciation</t>
  </si>
  <si>
    <r>
      <t>(5)</t>
    </r>
    <r>
      <rPr>
        <vertAlign val="subscript"/>
        <sz val="9"/>
        <color theme="1"/>
        <rFont val="Verdana"/>
        <family val="2"/>
      </rPr>
      <t>2062</t>
    </r>
    <r>
      <rPr>
        <sz val="9"/>
        <color theme="1"/>
        <rFont val="Verdana"/>
        <family val="2"/>
      </rPr>
      <t>=(3)</t>
    </r>
    <r>
      <rPr>
        <vertAlign val="subscript"/>
        <sz val="9"/>
        <color theme="1"/>
        <rFont val="Verdana"/>
        <family val="2"/>
      </rPr>
      <t>2062</t>
    </r>
    <r>
      <rPr>
        <sz val="9"/>
        <color theme="1"/>
        <rFont val="Verdana"/>
        <family val="2"/>
      </rPr>
      <t>*Dep_rate</t>
    </r>
    <r>
      <rPr>
        <vertAlign val="subscript"/>
        <sz val="9"/>
        <color theme="1"/>
        <rFont val="Verdana"/>
        <family val="2"/>
      </rPr>
      <t>t</t>
    </r>
  </si>
  <si>
    <t>2063 Depreciation</t>
  </si>
  <si>
    <r>
      <t>(5)</t>
    </r>
    <r>
      <rPr>
        <vertAlign val="subscript"/>
        <sz val="9"/>
        <color theme="1"/>
        <rFont val="Verdana"/>
        <family val="2"/>
      </rPr>
      <t>2063</t>
    </r>
    <r>
      <rPr>
        <sz val="9"/>
        <color theme="1"/>
        <rFont val="Verdana"/>
        <family val="2"/>
      </rPr>
      <t>=(3)</t>
    </r>
    <r>
      <rPr>
        <vertAlign val="subscript"/>
        <sz val="9"/>
        <color theme="1"/>
        <rFont val="Verdana"/>
        <family val="2"/>
      </rPr>
      <t>2063</t>
    </r>
    <r>
      <rPr>
        <sz val="9"/>
        <color theme="1"/>
        <rFont val="Verdana"/>
        <family val="2"/>
      </rPr>
      <t>*Dep_rate</t>
    </r>
    <r>
      <rPr>
        <vertAlign val="subscript"/>
        <sz val="9"/>
        <color theme="1"/>
        <rFont val="Verdana"/>
        <family val="2"/>
      </rPr>
      <t>t</t>
    </r>
  </si>
  <si>
    <t>2064 Depreciation</t>
  </si>
  <si>
    <r>
      <t>(5)</t>
    </r>
    <r>
      <rPr>
        <vertAlign val="subscript"/>
        <sz val="9"/>
        <color theme="1"/>
        <rFont val="Verdana"/>
        <family val="2"/>
      </rPr>
      <t>2064</t>
    </r>
    <r>
      <rPr>
        <sz val="9"/>
        <color theme="1"/>
        <rFont val="Verdana"/>
        <family val="2"/>
      </rPr>
      <t>=(3)</t>
    </r>
    <r>
      <rPr>
        <vertAlign val="subscript"/>
        <sz val="9"/>
        <color theme="1"/>
        <rFont val="Verdana"/>
        <family val="2"/>
      </rPr>
      <t>2064</t>
    </r>
    <r>
      <rPr>
        <sz val="9"/>
        <color theme="1"/>
        <rFont val="Verdana"/>
        <family val="2"/>
      </rPr>
      <t>*Dep_rate</t>
    </r>
    <r>
      <rPr>
        <vertAlign val="subscript"/>
        <sz val="9"/>
        <color theme="1"/>
        <rFont val="Verdana"/>
        <family val="2"/>
      </rPr>
      <t>t</t>
    </r>
  </si>
  <si>
    <t>2065 Depreciation</t>
  </si>
  <si>
    <r>
      <t>(5)</t>
    </r>
    <r>
      <rPr>
        <vertAlign val="subscript"/>
        <sz val="9"/>
        <color theme="1"/>
        <rFont val="Verdana"/>
        <family val="2"/>
      </rPr>
      <t>2065</t>
    </r>
    <r>
      <rPr>
        <sz val="9"/>
        <color theme="1"/>
        <rFont val="Verdana"/>
        <family val="2"/>
      </rPr>
      <t>=(3)</t>
    </r>
    <r>
      <rPr>
        <vertAlign val="subscript"/>
        <sz val="9"/>
        <color theme="1"/>
        <rFont val="Verdana"/>
        <family val="2"/>
      </rPr>
      <t>2065</t>
    </r>
    <r>
      <rPr>
        <sz val="9"/>
        <color theme="1"/>
        <rFont val="Verdana"/>
        <family val="2"/>
      </rPr>
      <t>*Dep_rate</t>
    </r>
    <r>
      <rPr>
        <vertAlign val="subscript"/>
        <sz val="9"/>
        <color theme="1"/>
        <rFont val="Verdana"/>
        <family val="2"/>
      </rPr>
      <t>t</t>
    </r>
  </si>
  <si>
    <t>2066 Depreciation</t>
  </si>
  <si>
    <r>
      <t>(5)</t>
    </r>
    <r>
      <rPr>
        <vertAlign val="subscript"/>
        <sz val="9"/>
        <color theme="1"/>
        <rFont val="Verdana"/>
        <family val="2"/>
      </rPr>
      <t>2066</t>
    </r>
    <r>
      <rPr>
        <sz val="9"/>
        <color theme="1"/>
        <rFont val="Verdana"/>
        <family val="2"/>
      </rPr>
      <t>=(3)</t>
    </r>
    <r>
      <rPr>
        <vertAlign val="subscript"/>
        <sz val="9"/>
        <color theme="1"/>
        <rFont val="Verdana"/>
        <family val="2"/>
      </rPr>
      <t>2066</t>
    </r>
    <r>
      <rPr>
        <sz val="9"/>
        <color theme="1"/>
        <rFont val="Verdana"/>
        <family val="2"/>
      </rPr>
      <t>*Dep_rate</t>
    </r>
    <r>
      <rPr>
        <vertAlign val="subscript"/>
        <sz val="9"/>
        <color theme="1"/>
        <rFont val="Verdana"/>
        <family val="2"/>
      </rPr>
      <t>t</t>
    </r>
  </si>
  <si>
    <t>2067 Depreciation</t>
  </si>
  <si>
    <r>
      <t>(5)</t>
    </r>
    <r>
      <rPr>
        <vertAlign val="subscript"/>
        <sz val="9"/>
        <color theme="1"/>
        <rFont val="Verdana"/>
        <family val="2"/>
      </rPr>
      <t>2067</t>
    </r>
    <r>
      <rPr>
        <sz val="9"/>
        <color theme="1"/>
        <rFont val="Verdana"/>
        <family val="2"/>
      </rPr>
      <t>=(3)</t>
    </r>
    <r>
      <rPr>
        <vertAlign val="subscript"/>
        <sz val="9"/>
        <color theme="1"/>
        <rFont val="Verdana"/>
        <family val="2"/>
      </rPr>
      <t>2067</t>
    </r>
    <r>
      <rPr>
        <sz val="9"/>
        <color theme="1"/>
        <rFont val="Verdana"/>
        <family val="2"/>
      </rPr>
      <t>*Dep_rate</t>
    </r>
    <r>
      <rPr>
        <vertAlign val="subscript"/>
        <sz val="9"/>
        <color theme="1"/>
        <rFont val="Verdana"/>
        <family val="2"/>
      </rPr>
      <t>t</t>
    </r>
  </si>
  <si>
    <t>2068 Depreciation</t>
  </si>
  <si>
    <r>
      <t>(5)</t>
    </r>
    <r>
      <rPr>
        <vertAlign val="subscript"/>
        <sz val="9"/>
        <color theme="1"/>
        <rFont val="Verdana"/>
        <family val="2"/>
      </rPr>
      <t>2068</t>
    </r>
    <r>
      <rPr>
        <sz val="9"/>
        <color theme="1"/>
        <rFont val="Verdana"/>
        <family val="2"/>
      </rPr>
      <t>=(3)</t>
    </r>
    <r>
      <rPr>
        <vertAlign val="subscript"/>
        <sz val="9"/>
        <color theme="1"/>
        <rFont val="Verdana"/>
        <family val="2"/>
      </rPr>
      <t>2068</t>
    </r>
    <r>
      <rPr>
        <sz val="9"/>
        <color theme="1"/>
        <rFont val="Verdana"/>
        <family val="2"/>
      </rPr>
      <t>*Dep_rate</t>
    </r>
    <r>
      <rPr>
        <vertAlign val="subscript"/>
        <sz val="9"/>
        <color theme="1"/>
        <rFont val="Verdana"/>
        <family val="2"/>
      </rPr>
      <t>t</t>
    </r>
  </si>
  <si>
    <t>2069 Depreciation</t>
  </si>
  <si>
    <r>
      <t>(5)</t>
    </r>
    <r>
      <rPr>
        <vertAlign val="subscript"/>
        <sz val="9"/>
        <color theme="1"/>
        <rFont val="Verdana"/>
        <family val="2"/>
      </rPr>
      <t>2069</t>
    </r>
    <r>
      <rPr>
        <sz val="9"/>
        <color theme="1"/>
        <rFont val="Verdana"/>
        <family val="2"/>
      </rPr>
      <t>=(3)</t>
    </r>
    <r>
      <rPr>
        <vertAlign val="subscript"/>
        <sz val="9"/>
        <color theme="1"/>
        <rFont val="Verdana"/>
        <family val="2"/>
      </rPr>
      <t>2069</t>
    </r>
    <r>
      <rPr>
        <sz val="9"/>
        <color theme="1"/>
        <rFont val="Verdana"/>
        <family val="2"/>
      </rPr>
      <t>*Dep_rate</t>
    </r>
    <r>
      <rPr>
        <vertAlign val="subscript"/>
        <sz val="9"/>
        <color theme="1"/>
        <rFont val="Verdana"/>
        <family val="2"/>
      </rPr>
      <t>t</t>
    </r>
  </si>
  <si>
    <t>2070 Depreciation</t>
  </si>
  <si>
    <r>
      <t>(5)</t>
    </r>
    <r>
      <rPr>
        <vertAlign val="subscript"/>
        <sz val="9"/>
        <color theme="1"/>
        <rFont val="Verdana"/>
        <family val="2"/>
      </rPr>
      <t>2070</t>
    </r>
    <r>
      <rPr>
        <sz val="9"/>
        <color theme="1"/>
        <rFont val="Verdana"/>
        <family val="2"/>
      </rPr>
      <t>=(3)</t>
    </r>
    <r>
      <rPr>
        <vertAlign val="subscript"/>
        <sz val="9"/>
        <color theme="1"/>
        <rFont val="Verdana"/>
        <family val="2"/>
      </rPr>
      <t>2070</t>
    </r>
    <r>
      <rPr>
        <sz val="9"/>
        <color theme="1"/>
        <rFont val="Verdana"/>
        <family val="2"/>
      </rPr>
      <t>*Dep_rate</t>
    </r>
    <r>
      <rPr>
        <vertAlign val="subscript"/>
        <sz val="9"/>
        <color theme="1"/>
        <rFont val="Verdana"/>
        <family val="2"/>
      </rPr>
      <t>t</t>
    </r>
  </si>
  <si>
    <t>2071 Depreciation</t>
  </si>
  <si>
    <r>
      <t>(5)</t>
    </r>
    <r>
      <rPr>
        <vertAlign val="subscript"/>
        <sz val="9"/>
        <color theme="1"/>
        <rFont val="Verdana"/>
        <family val="2"/>
      </rPr>
      <t>2071</t>
    </r>
    <r>
      <rPr>
        <sz val="9"/>
        <color theme="1"/>
        <rFont val="Verdana"/>
        <family val="2"/>
      </rPr>
      <t>=(3)</t>
    </r>
    <r>
      <rPr>
        <vertAlign val="subscript"/>
        <sz val="9"/>
        <color theme="1"/>
        <rFont val="Verdana"/>
        <family val="2"/>
      </rPr>
      <t>2071</t>
    </r>
    <r>
      <rPr>
        <sz val="9"/>
        <color theme="1"/>
        <rFont val="Verdana"/>
        <family val="2"/>
      </rPr>
      <t>*Dep_rate</t>
    </r>
    <r>
      <rPr>
        <vertAlign val="subscript"/>
        <sz val="9"/>
        <color theme="1"/>
        <rFont val="Verdana"/>
        <family val="2"/>
      </rPr>
      <t>t</t>
    </r>
  </si>
  <si>
    <t>2072 Depreciation</t>
  </si>
  <si>
    <r>
      <t>(5)</t>
    </r>
    <r>
      <rPr>
        <vertAlign val="subscript"/>
        <sz val="9"/>
        <color theme="1"/>
        <rFont val="Verdana"/>
        <family val="2"/>
      </rPr>
      <t>2072</t>
    </r>
    <r>
      <rPr>
        <sz val="9"/>
        <color theme="1"/>
        <rFont val="Verdana"/>
        <family val="2"/>
      </rPr>
      <t>=(3)</t>
    </r>
    <r>
      <rPr>
        <vertAlign val="subscript"/>
        <sz val="9"/>
        <color theme="1"/>
        <rFont val="Verdana"/>
        <family val="2"/>
      </rPr>
      <t>2072</t>
    </r>
    <r>
      <rPr>
        <sz val="9"/>
        <color theme="1"/>
        <rFont val="Verdana"/>
        <family val="2"/>
      </rPr>
      <t>*Dep_rate</t>
    </r>
    <r>
      <rPr>
        <vertAlign val="subscript"/>
        <sz val="9"/>
        <color theme="1"/>
        <rFont val="Verdana"/>
        <family val="2"/>
      </rPr>
      <t>t</t>
    </r>
  </si>
  <si>
    <t>2073 Depreciation</t>
  </si>
  <si>
    <r>
      <t>(5)</t>
    </r>
    <r>
      <rPr>
        <vertAlign val="subscript"/>
        <sz val="9"/>
        <color theme="1"/>
        <rFont val="Verdana"/>
        <family val="2"/>
      </rPr>
      <t>2073</t>
    </r>
    <r>
      <rPr>
        <sz val="9"/>
        <color theme="1"/>
        <rFont val="Verdana"/>
        <family val="2"/>
      </rPr>
      <t>=(3)</t>
    </r>
    <r>
      <rPr>
        <vertAlign val="subscript"/>
        <sz val="9"/>
        <color theme="1"/>
        <rFont val="Verdana"/>
        <family val="2"/>
      </rPr>
      <t>2073</t>
    </r>
    <r>
      <rPr>
        <sz val="9"/>
        <color theme="1"/>
        <rFont val="Verdana"/>
        <family val="2"/>
      </rPr>
      <t>*Dep_rate</t>
    </r>
    <r>
      <rPr>
        <vertAlign val="subscript"/>
        <sz val="9"/>
        <color theme="1"/>
        <rFont val="Verdana"/>
        <family val="2"/>
      </rPr>
      <t>t</t>
    </r>
  </si>
  <si>
    <t>2074 Depreciation</t>
  </si>
  <si>
    <r>
      <t>(5)</t>
    </r>
    <r>
      <rPr>
        <vertAlign val="subscript"/>
        <sz val="9"/>
        <color theme="1"/>
        <rFont val="Verdana"/>
        <family val="2"/>
      </rPr>
      <t>2074</t>
    </r>
    <r>
      <rPr>
        <sz val="9"/>
        <color theme="1"/>
        <rFont val="Verdana"/>
        <family val="2"/>
      </rPr>
      <t>=(3)</t>
    </r>
    <r>
      <rPr>
        <vertAlign val="subscript"/>
        <sz val="9"/>
        <color theme="1"/>
        <rFont val="Verdana"/>
        <family val="2"/>
      </rPr>
      <t>2074</t>
    </r>
    <r>
      <rPr>
        <sz val="9"/>
        <color theme="1"/>
        <rFont val="Verdana"/>
        <family val="2"/>
      </rPr>
      <t>*Dep_rate</t>
    </r>
    <r>
      <rPr>
        <vertAlign val="subscript"/>
        <sz val="9"/>
        <color theme="1"/>
        <rFont val="Verdana"/>
        <family val="2"/>
      </rPr>
      <t>t</t>
    </r>
  </si>
  <si>
    <t>2075 Depreciation</t>
  </si>
  <si>
    <r>
      <t>(5)</t>
    </r>
    <r>
      <rPr>
        <vertAlign val="subscript"/>
        <sz val="9"/>
        <color theme="1"/>
        <rFont val="Verdana"/>
        <family val="2"/>
      </rPr>
      <t>2075</t>
    </r>
    <r>
      <rPr>
        <sz val="9"/>
        <color theme="1"/>
        <rFont val="Verdana"/>
        <family val="2"/>
      </rPr>
      <t>=(3)</t>
    </r>
    <r>
      <rPr>
        <vertAlign val="subscript"/>
        <sz val="9"/>
        <color theme="1"/>
        <rFont val="Verdana"/>
        <family val="2"/>
      </rPr>
      <t>2075</t>
    </r>
    <r>
      <rPr>
        <sz val="9"/>
        <color theme="1"/>
        <rFont val="Verdana"/>
        <family val="2"/>
      </rPr>
      <t>*Dep_rate</t>
    </r>
    <r>
      <rPr>
        <vertAlign val="subscript"/>
        <sz val="9"/>
        <color theme="1"/>
        <rFont val="Verdana"/>
        <family val="2"/>
      </rPr>
      <t>t</t>
    </r>
  </si>
  <si>
    <t>2076 Depreciation</t>
  </si>
  <si>
    <r>
      <t>(5)</t>
    </r>
    <r>
      <rPr>
        <vertAlign val="subscript"/>
        <sz val="9"/>
        <color theme="1"/>
        <rFont val="Verdana"/>
        <family val="2"/>
      </rPr>
      <t>2076</t>
    </r>
    <r>
      <rPr>
        <sz val="9"/>
        <color theme="1"/>
        <rFont val="Verdana"/>
        <family val="2"/>
      </rPr>
      <t>=(3)</t>
    </r>
    <r>
      <rPr>
        <vertAlign val="subscript"/>
        <sz val="9"/>
        <color theme="1"/>
        <rFont val="Verdana"/>
        <family val="2"/>
      </rPr>
      <t>2076</t>
    </r>
    <r>
      <rPr>
        <sz val="9"/>
        <color theme="1"/>
        <rFont val="Verdana"/>
        <family val="2"/>
      </rPr>
      <t>*Dep_rate</t>
    </r>
    <r>
      <rPr>
        <vertAlign val="subscript"/>
        <sz val="9"/>
        <color theme="1"/>
        <rFont val="Verdana"/>
        <family val="2"/>
      </rPr>
      <t>t</t>
    </r>
  </si>
  <si>
    <t>2077 Depreciation</t>
  </si>
  <si>
    <r>
      <t>(5)</t>
    </r>
    <r>
      <rPr>
        <vertAlign val="subscript"/>
        <sz val="9"/>
        <color theme="1"/>
        <rFont val="Verdana"/>
        <family val="2"/>
      </rPr>
      <t>2077</t>
    </r>
    <r>
      <rPr>
        <sz val="9"/>
        <color theme="1"/>
        <rFont val="Verdana"/>
        <family val="2"/>
      </rPr>
      <t>=(3)</t>
    </r>
    <r>
      <rPr>
        <vertAlign val="subscript"/>
        <sz val="9"/>
        <color theme="1"/>
        <rFont val="Verdana"/>
        <family val="2"/>
      </rPr>
      <t>2077</t>
    </r>
    <r>
      <rPr>
        <sz val="9"/>
        <color theme="1"/>
        <rFont val="Verdana"/>
        <family val="2"/>
      </rPr>
      <t>*Dep_rate</t>
    </r>
    <r>
      <rPr>
        <vertAlign val="subscript"/>
        <sz val="9"/>
        <color theme="1"/>
        <rFont val="Verdana"/>
        <family val="2"/>
      </rPr>
      <t>t</t>
    </r>
  </si>
  <si>
    <t>2078 Depreciation</t>
  </si>
  <si>
    <r>
      <t>(5)</t>
    </r>
    <r>
      <rPr>
        <vertAlign val="subscript"/>
        <sz val="9"/>
        <color theme="1"/>
        <rFont val="Verdana"/>
        <family val="2"/>
      </rPr>
      <t>2078</t>
    </r>
    <r>
      <rPr>
        <sz val="9"/>
        <color theme="1"/>
        <rFont val="Verdana"/>
        <family val="2"/>
      </rPr>
      <t>=(3)</t>
    </r>
    <r>
      <rPr>
        <vertAlign val="subscript"/>
        <sz val="9"/>
        <color theme="1"/>
        <rFont val="Verdana"/>
        <family val="2"/>
      </rPr>
      <t>2078</t>
    </r>
    <r>
      <rPr>
        <sz val="9"/>
        <color theme="1"/>
        <rFont val="Verdana"/>
        <family val="2"/>
      </rPr>
      <t>*Dep_rate</t>
    </r>
    <r>
      <rPr>
        <vertAlign val="subscript"/>
        <sz val="9"/>
        <color theme="1"/>
        <rFont val="Verdana"/>
        <family val="2"/>
      </rPr>
      <t>t</t>
    </r>
  </si>
  <si>
    <t>2079 Depreciation</t>
  </si>
  <si>
    <r>
      <t>(5)</t>
    </r>
    <r>
      <rPr>
        <vertAlign val="subscript"/>
        <sz val="9"/>
        <color theme="1"/>
        <rFont val="Verdana"/>
        <family val="2"/>
      </rPr>
      <t>2079</t>
    </r>
    <r>
      <rPr>
        <sz val="9"/>
        <color theme="1"/>
        <rFont val="Verdana"/>
        <family val="2"/>
      </rPr>
      <t>=(3)</t>
    </r>
    <r>
      <rPr>
        <vertAlign val="subscript"/>
        <sz val="9"/>
        <color theme="1"/>
        <rFont val="Verdana"/>
        <family val="2"/>
      </rPr>
      <t>2079</t>
    </r>
    <r>
      <rPr>
        <sz val="9"/>
        <color theme="1"/>
        <rFont val="Verdana"/>
        <family val="2"/>
      </rPr>
      <t>*Dep_rate</t>
    </r>
    <r>
      <rPr>
        <vertAlign val="subscript"/>
        <sz val="9"/>
        <color theme="1"/>
        <rFont val="Verdana"/>
        <family val="2"/>
      </rPr>
      <t>t</t>
    </r>
  </si>
  <si>
    <r>
      <t>(5)=∑(5)</t>
    </r>
    <r>
      <rPr>
        <vertAlign val="subscript"/>
        <sz val="9"/>
        <color theme="1"/>
        <rFont val="Verdana"/>
        <family val="2"/>
      </rPr>
      <t>t</t>
    </r>
  </si>
  <si>
    <t>Opening RAV balance</t>
  </si>
  <si>
    <r>
      <t>(6</t>
    </r>
    <r>
      <rPr>
        <vertAlign val="superscript"/>
        <sz val="9"/>
        <color theme="1"/>
        <rFont val="Verdana"/>
        <family val="2"/>
      </rPr>
      <t>op</t>
    </r>
    <r>
      <rPr>
        <sz val="9"/>
        <color theme="1"/>
        <rFont val="Verdana"/>
        <family val="2"/>
      </rPr>
      <t>)</t>
    </r>
    <r>
      <rPr>
        <vertAlign val="subscript"/>
        <sz val="9"/>
        <color theme="1"/>
        <rFont val="Verdana"/>
        <family val="2"/>
      </rPr>
      <t>t</t>
    </r>
    <r>
      <rPr>
        <sz val="9"/>
        <color theme="1"/>
        <rFont val="Verdana"/>
        <family val="2"/>
      </rPr>
      <t>=(6</t>
    </r>
    <r>
      <rPr>
        <vertAlign val="superscript"/>
        <sz val="9"/>
        <color theme="1"/>
        <rFont val="Verdana"/>
        <family val="2"/>
      </rPr>
      <t>cl</t>
    </r>
    <r>
      <rPr>
        <sz val="9"/>
        <color theme="1"/>
        <rFont val="Verdana"/>
        <family val="2"/>
      </rPr>
      <t>)</t>
    </r>
    <r>
      <rPr>
        <vertAlign val="subscript"/>
        <sz val="9"/>
        <color theme="1"/>
        <rFont val="Verdana"/>
        <family val="2"/>
      </rPr>
      <t>t-1</t>
    </r>
  </si>
  <si>
    <t>Discounted RAV balance</t>
  </si>
  <si>
    <r>
      <t>(6</t>
    </r>
    <r>
      <rPr>
        <vertAlign val="superscript"/>
        <sz val="9"/>
        <color theme="1"/>
        <rFont val="Verdana"/>
        <family val="2"/>
      </rPr>
      <t>D</t>
    </r>
    <r>
      <rPr>
        <sz val="9"/>
        <color theme="1"/>
        <rFont val="Verdana"/>
        <family val="2"/>
      </rPr>
      <t>)=(6</t>
    </r>
    <r>
      <rPr>
        <vertAlign val="superscript"/>
        <sz val="9"/>
        <color theme="1"/>
        <rFont val="Verdana"/>
        <family val="2"/>
      </rPr>
      <t>cl</t>
    </r>
    <r>
      <rPr>
        <sz val="9"/>
        <color theme="1"/>
        <rFont val="Verdana"/>
        <family val="2"/>
      </rPr>
      <t>)*(1/1+WACC))</t>
    </r>
  </si>
  <si>
    <t>Closing RAV balance</t>
  </si>
  <si>
    <r>
      <t>(6</t>
    </r>
    <r>
      <rPr>
        <vertAlign val="superscript"/>
        <sz val="9"/>
        <color theme="1"/>
        <rFont val="Verdana"/>
        <family val="2"/>
      </rPr>
      <t>cl</t>
    </r>
    <r>
      <rPr>
        <sz val="9"/>
        <color theme="1"/>
        <rFont val="Verdana"/>
        <family val="2"/>
      </rPr>
      <t>)=(3)-(5)+(6</t>
    </r>
    <r>
      <rPr>
        <vertAlign val="superscript"/>
        <sz val="9"/>
        <color theme="1"/>
        <rFont val="Verdana"/>
        <family val="2"/>
      </rPr>
      <t>op</t>
    </r>
    <r>
      <rPr>
        <sz val="9"/>
        <color theme="1"/>
        <rFont val="Verdana"/>
        <family val="2"/>
      </rPr>
      <t>)</t>
    </r>
  </si>
  <si>
    <t>Cost of Capital</t>
  </si>
  <si>
    <r>
      <t>(6)=avg[(6</t>
    </r>
    <r>
      <rPr>
        <vertAlign val="superscript"/>
        <sz val="9"/>
        <color theme="1"/>
        <rFont val="Verdana"/>
        <family val="2"/>
      </rPr>
      <t>D</t>
    </r>
    <r>
      <rPr>
        <sz val="9"/>
        <color theme="1"/>
        <rFont val="Verdana"/>
        <family val="2"/>
      </rPr>
      <t>),(6</t>
    </r>
    <r>
      <rPr>
        <vertAlign val="superscript"/>
        <sz val="9"/>
        <color theme="1"/>
        <rFont val="Verdana"/>
        <family val="2"/>
      </rPr>
      <t>op</t>
    </r>
    <r>
      <rPr>
        <sz val="9"/>
        <color theme="1"/>
        <rFont val="Verdana"/>
        <family val="2"/>
      </rPr>
      <t>)]xWACC</t>
    </r>
  </si>
  <si>
    <t>Total net financial benefits</t>
  </si>
  <si>
    <t>(7)=(4)+(5)+(6)</t>
  </si>
  <si>
    <t>(8)</t>
  </si>
  <si>
    <t>(9)</t>
  </si>
  <si>
    <t>Net benefits</t>
  </si>
  <si>
    <t>(10)=(7)+(8)+(9)</t>
  </si>
  <si>
    <t>Discount factor</t>
  </si>
  <si>
    <t>=1/[(1+SRTP)^n]</t>
  </si>
  <si>
    <t>Discount factor (safety)</t>
  </si>
  <si>
    <t>=1/[(1+PTPR)^n]</t>
  </si>
  <si>
    <t>Discounted net benefits</t>
  </si>
  <si>
    <t>Cumulative discounted net benefits</t>
  </si>
  <si>
    <t>Workings / assumptions used for costing option 1</t>
  </si>
  <si>
    <t>Benefits - Balancing Costs</t>
  </si>
  <si>
    <t>Figure 1 Benefits map of all expected benefits from Fractal Flow</t>
  </si>
  <si>
    <t xml:space="preserve">FractalFlow is expected to result in a reduction of balancing costs due to better network visibility and realtime data. Using triangular probability distributions of the least, most likely, and maximum assumed reductions in balancing costs, a Monte Carlo simulation was used to understand the distribution of likely benefits of FractalFlow (calculations are available on request). The potential percentage reduction of balancing costs is outlined in Table 1 with their respective justification. A variance analysis on the benefits calculation (Figure 2) shows that the 'constraints' have the biggest impact on overall benefits. 
Figure 1 shows a schematic diagram of the full expected benefits that could result from Fractal Flow. For the purpose of the CBA only the resultant lower balancing costs from more effective supply and demand matching are considered. This is because it was felt that the largest impact would be felt via this route, and because there was a clear path to quantifying the benefits because of the availabiliy of monthly balancing mechamism cost data.
This CBA estimate is likely to have underestimated the full costs resulting from Fractal Flow considering that it has only attempted to monetise the benefits arising from reductions in balancing costs.
</t>
  </si>
  <si>
    <t>Table 1 Balancing Volume categories, and assumed impact effect from Fractal Flow</t>
  </si>
  <si>
    <t>Figure 2</t>
  </si>
  <si>
    <t>1st percentile benefit</t>
  </si>
  <si>
    <t>Benefits - Carbon Saving</t>
  </si>
  <si>
    <t>Table 1 - Calculation of Carbon Dioxide Savings</t>
  </si>
  <si>
    <t>Based on the distribution of bid offer acceptance across different technologies, it was possible to correlate the utilisation of generation in MWh with an estimate of the associated CO2 production per month, when cross referenced with the corresponding MBSS.</t>
  </si>
  <si>
    <t>Type</t>
  </si>
  <si>
    <t>Totals per Year</t>
  </si>
  <si>
    <t>For this assessment, data from Jan-23 to Jan-24 was used as a baseline, focusing on the dominant BM contributions provided by CCGT, OCGT, and coal power stations.</t>
  </si>
  <si>
    <t xml:space="preserve">CCGT (Length) </t>
  </si>
  <si>
    <t>The CBA assumes balancing mechanism services are provided by low carbon technology services rather than large thermal plant alternatives, with estimates of 10%, 80% and 100% as the minimum, most likely and maximum respectively. A monte carlo simulation was undertaken and the values summed. The 1st percentile was taken which indicates up to 1.07 megatons of CO2 per year could be saved by FractalFlow, if LCT's are used to generate balancing mechanism services rather than fossil fuel powered plants in 10,80 or 100 percent of situations.</t>
  </si>
  <si>
    <t>CCGT (MWh)</t>
  </si>
  <si>
    <t>Using a carbon price between £40.64 and £43.49 per tonne (2024 prices[1]) equates to between £43.5m and £46.5m in benefits from carbon emission avoided per year. Using the UK Government greenhouse gas emission central value for policy appraisal in 2024 prices (£256 per tonne[2]) the total cost avoided from carbon savings is £273.9m per annum.</t>
  </si>
  <si>
    <t>CCGT (%)</t>
  </si>
  <si>
    <t>CO2 Eqiv. (t/MWh)</t>
  </si>
  <si>
    <t>CO2 tons Total</t>
  </si>
  <si>
    <t xml:space="preserve">OCGT (Length) </t>
  </si>
  <si>
    <t>Cost of Fractal Flow</t>
  </si>
  <si>
    <t>OCGT (MWh)</t>
  </si>
  <si>
    <t>OCGT (%)</t>
  </si>
  <si>
    <t>There are several initiatives that have developed similar data platforms with analytics capabilities to Fractal Flow:
Near real-time data access (NeRDA) – Developed a near real-time data link for power flow data, IT infrastructure and analytics for a small section of SSEN-D's network in Oxford.
Phase one (2020-2024) cost £1M and focused on creating an API link and setting up the IT infrastructure [1].
Phase two (2023-2025) cost £495k and developed the analytics capabilities [2].
Flexr – Developed a central data platform for smart meter data, DNO data, and a DER register. The solution is cloud-hosted and UK Protect classified.
ElectraLink spent £3.5M in initial funding for a minimum viable product (MVP) of Flexr [3].
Obtained £10M in NIC funding (2021-2022) to develop Flexr into a BaU product [3].
Based on these projects we estimate Fractal Flow would cost £10M-£15M to develop. 
Ongoing maintenance and support costs are estimated at 10% of development costs, e.g. £1M-£1.5M per annum. 
The uncertainty in this estimate will reduce during Alpha where software requirements are defined.</t>
  </si>
  <si>
    <t xml:space="preserve">Coal (Length) </t>
  </si>
  <si>
    <t>Coal (MWh)</t>
  </si>
  <si>
    <t>Coal (%)</t>
  </si>
  <si>
    <t>Figure 2 - the sensivitivy of benefits results to input parameters</t>
  </si>
  <si>
    <t>Total (length)</t>
  </si>
  <si>
    <t>Total (MWh)</t>
  </si>
  <si>
    <t>length</t>
  </si>
  <si>
    <t>Unit Energy (MWh)</t>
  </si>
  <si>
    <t>unit length</t>
  </si>
  <si>
    <t>Total MWh from major BM</t>
  </si>
  <si>
    <t>GWh per year</t>
  </si>
  <si>
    <t xml:space="preserve">Total CO2 from major BM </t>
  </si>
  <si>
    <t>t CO2</t>
  </si>
  <si>
    <t>Megaton Co2 per year</t>
  </si>
  <si>
    <t>Monte Carlo simulation</t>
  </si>
  <si>
    <t>Probabilised Costs</t>
  </si>
  <si>
    <t>p1</t>
  </si>
  <si>
    <t>Rounded to two decimal places</t>
  </si>
  <si>
    <t>References</t>
  </si>
  <si>
    <t>[1] Ofgem RIIO-ED2 Cost Benefit Analysis template – Fixed Data</t>
  </si>
  <si>
    <t>[2] https://www.gov.uk/government/publications/valuing-greenhouse-gas-emissions-in-policy-appraisal/valuation-of-greenhouse-gas-emissions-for-policy-appraisal-and-evaluation#introduction</t>
  </si>
  <si>
    <t xml:space="preserve">Choose a CBA Option below to display key performance metrics for that Option. </t>
  </si>
  <si>
    <t>CBA Option</t>
  </si>
  <si>
    <t xml:space="preserve">Lifetime net financial benefits </t>
  </si>
  <si>
    <t xml:space="preserve">Lifetime net environmental benefits </t>
  </si>
  <si>
    <t xml:space="preserve">Lifetime net societal benefits </t>
  </si>
  <si>
    <t>Lifetime high confidence benefits</t>
  </si>
  <si>
    <t xml:space="preserve">Lifetime medium confidence benefits </t>
  </si>
  <si>
    <t>Lifetime low confidence benefits</t>
  </si>
  <si>
    <t>Data mitigation plan</t>
  </si>
  <si>
    <t xml:space="preserve">Term </t>
  </si>
  <si>
    <t>Whole Life</t>
  </si>
  <si>
    <t>Payback period</t>
  </si>
  <si>
    <t>tCO2e</t>
  </si>
  <si>
    <t xml:space="preserve">Non-Quantifiable Societal Benefits </t>
  </si>
  <si>
    <t xml:space="preserve">CBA Calculations Sheet </t>
  </si>
  <si>
    <t>Cost type or emissions scope</t>
  </si>
  <si>
    <t>Sheet navigation</t>
  </si>
  <si>
    <t>CBA Option Inputs</t>
  </si>
  <si>
    <t>Go</t>
  </si>
  <si>
    <t>Draws from selected CBA on dashboard sheet</t>
  </si>
  <si>
    <t xml:space="preserve">Outputs for CBA dashboard </t>
  </si>
  <si>
    <t>Benefits by category</t>
  </si>
  <si>
    <t>Inputs for CBA - Pulled from Option sheet</t>
  </si>
  <si>
    <t>Environmental benefits breakdown</t>
  </si>
  <si>
    <t>Societal benefits breakdown</t>
  </si>
  <si>
    <t>Pulling inputs from selected CBA option sheet</t>
  </si>
  <si>
    <t xml:space="preserve">Forecasted to </t>
  </si>
  <si>
    <t>Millions to thousands conversion</t>
  </si>
  <si>
    <t>Benefits by confidence level</t>
  </si>
  <si>
    <t>First year of outflow</t>
  </si>
  <si>
    <t>Emissions by scope</t>
  </si>
  <si>
    <t>Base Year</t>
  </si>
  <si>
    <t>Template end year</t>
  </si>
  <si>
    <t>Final year of inputs incl. depreciation</t>
  </si>
  <si>
    <t>Data risk mitigation plan</t>
  </si>
  <si>
    <t>Non-Quantifiable Societal Benefits (e.g. impact on vulnerability)</t>
  </si>
  <si>
    <t>Cols</t>
  </si>
  <si>
    <t>A</t>
  </si>
  <si>
    <t>B</t>
  </si>
  <si>
    <t>C</t>
  </si>
  <si>
    <t>D</t>
  </si>
  <si>
    <t>E</t>
  </si>
  <si>
    <t>F</t>
  </si>
  <si>
    <t>G</t>
  </si>
  <si>
    <t>H</t>
  </si>
  <si>
    <t>I</t>
  </si>
  <si>
    <t>J</t>
  </si>
  <si>
    <t>K</t>
  </si>
  <si>
    <t>L</t>
  </si>
  <si>
    <t>M</t>
  </si>
  <si>
    <t>N</t>
  </si>
  <si>
    <t>O</t>
  </si>
  <si>
    <t>P</t>
  </si>
  <si>
    <t>Q</t>
  </si>
  <si>
    <t>R</t>
  </si>
  <si>
    <t>S</t>
  </si>
  <si>
    <t>T</t>
  </si>
  <si>
    <t>U</t>
  </si>
  <si>
    <t>V</t>
  </si>
  <si>
    <t>W</t>
  </si>
  <si>
    <t>X</t>
  </si>
  <si>
    <t>Y</t>
  </si>
  <si>
    <t>Z</t>
  </si>
  <si>
    <t>AA</t>
  </si>
  <si>
    <t>AB</t>
  </si>
  <si>
    <t>AC</t>
  </si>
  <si>
    <t>AD</t>
  </si>
  <si>
    <t>AE</t>
  </si>
  <si>
    <t>AF</t>
  </si>
  <si>
    <t>AG</t>
  </si>
  <si>
    <t>AH</t>
  </si>
  <si>
    <t>AI</t>
  </si>
  <si>
    <t>AJ</t>
  </si>
  <si>
    <t>AK</t>
  </si>
  <si>
    <t>AL</t>
  </si>
  <si>
    <t>AM</t>
  </si>
  <si>
    <t>AN</t>
  </si>
  <si>
    <t>AO</t>
  </si>
  <si>
    <t>AP</t>
  </si>
  <si>
    <t>AQ</t>
  </si>
  <si>
    <t>AR</t>
  </si>
  <si>
    <t>AS</t>
  </si>
  <si>
    <t>AT</t>
  </si>
  <si>
    <t>AU</t>
  </si>
  <si>
    <t>AV</t>
  </si>
  <si>
    <t>AW</t>
  </si>
  <si>
    <t>AX</t>
  </si>
  <si>
    <t>AY</t>
  </si>
  <si>
    <t>AZ</t>
  </si>
  <si>
    <t>BA</t>
  </si>
  <si>
    <t>BB</t>
  </si>
  <si>
    <t>BC</t>
  </si>
  <si>
    <t>BD</t>
  </si>
  <si>
    <t>BE</t>
  </si>
  <si>
    <t>BF</t>
  </si>
  <si>
    <t>BG</t>
  </si>
  <si>
    <t>BH</t>
  </si>
  <si>
    <t>BI</t>
  </si>
  <si>
    <t>BJ</t>
  </si>
  <si>
    <t>BK</t>
  </si>
  <si>
    <t>BL</t>
  </si>
  <si>
    <t>Rows</t>
  </si>
  <si>
    <t>Costs to be capitalised</t>
  </si>
  <si>
    <t>Costs to be capitalised - Depreciated Costs</t>
  </si>
  <si>
    <t>Costs to be capitalised - Cost of Capital</t>
  </si>
  <si>
    <t>Split from input rows</t>
  </si>
  <si>
    <t>New Split</t>
  </si>
  <si>
    <t>High</t>
  </si>
  <si>
    <t>End of depreciation forecast</t>
  </si>
  <si>
    <r>
      <t>(5)</t>
    </r>
    <r>
      <rPr>
        <vertAlign val="subscript"/>
        <sz val="10"/>
        <color theme="1"/>
        <rFont val="Verdana"/>
        <family val="2"/>
      </rPr>
      <t>2024</t>
    </r>
    <r>
      <rPr>
        <sz val="10"/>
        <color theme="1"/>
        <rFont val="Verdana"/>
        <family val="2"/>
      </rPr>
      <t>=(3)</t>
    </r>
    <r>
      <rPr>
        <vertAlign val="subscript"/>
        <sz val="10"/>
        <color theme="1"/>
        <rFont val="Verdana"/>
        <family val="2"/>
      </rPr>
      <t>2024</t>
    </r>
    <r>
      <rPr>
        <sz val="10"/>
        <color theme="1"/>
        <rFont val="Verdana"/>
        <family val="2"/>
      </rPr>
      <t>*Dep_rate</t>
    </r>
    <r>
      <rPr>
        <vertAlign val="subscript"/>
        <sz val="10"/>
        <color theme="1"/>
        <rFont val="Verdana"/>
        <family val="2"/>
      </rPr>
      <t>t</t>
    </r>
  </si>
  <si>
    <r>
      <t>(5)</t>
    </r>
    <r>
      <rPr>
        <vertAlign val="subscript"/>
        <sz val="10"/>
        <color theme="1"/>
        <rFont val="Verdana"/>
        <family val="2"/>
      </rPr>
      <t>2025</t>
    </r>
    <r>
      <rPr>
        <sz val="10"/>
        <color theme="1"/>
        <rFont val="Verdana"/>
        <family val="2"/>
      </rPr>
      <t>=(3)</t>
    </r>
    <r>
      <rPr>
        <vertAlign val="subscript"/>
        <sz val="10"/>
        <color theme="1"/>
        <rFont val="Verdana"/>
        <family val="2"/>
      </rPr>
      <t>2025</t>
    </r>
    <r>
      <rPr>
        <sz val="10"/>
        <color theme="1"/>
        <rFont val="Verdana"/>
        <family val="2"/>
      </rPr>
      <t>*Dep_rate</t>
    </r>
    <r>
      <rPr>
        <vertAlign val="subscript"/>
        <sz val="10"/>
        <color theme="1"/>
        <rFont val="Verdana"/>
        <family val="2"/>
      </rPr>
      <t>t</t>
    </r>
  </si>
  <si>
    <r>
      <t>(5)</t>
    </r>
    <r>
      <rPr>
        <vertAlign val="subscript"/>
        <sz val="10"/>
        <color theme="1"/>
        <rFont val="Verdana"/>
        <family val="2"/>
      </rPr>
      <t>2026</t>
    </r>
    <r>
      <rPr>
        <sz val="10"/>
        <color theme="1"/>
        <rFont val="Verdana"/>
        <family val="2"/>
      </rPr>
      <t>=(3)</t>
    </r>
    <r>
      <rPr>
        <vertAlign val="subscript"/>
        <sz val="10"/>
        <color theme="1"/>
        <rFont val="Verdana"/>
        <family val="2"/>
      </rPr>
      <t>2026</t>
    </r>
    <r>
      <rPr>
        <sz val="10"/>
        <color theme="1"/>
        <rFont val="Verdana"/>
        <family val="2"/>
      </rPr>
      <t>*Dep_rate</t>
    </r>
    <r>
      <rPr>
        <vertAlign val="subscript"/>
        <sz val="10"/>
        <color theme="1"/>
        <rFont val="Verdana"/>
        <family val="2"/>
      </rPr>
      <t>t</t>
    </r>
  </si>
  <si>
    <r>
      <t>(5)</t>
    </r>
    <r>
      <rPr>
        <vertAlign val="subscript"/>
        <sz val="10"/>
        <color theme="1"/>
        <rFont val="Verdana"/>
        <family val="2"/>
      </rPr>
      <t>2027</t>
    </r>
    <r>
      <rPr>
        <sz val="10"/>
        <color theme="1"/>
        <rFont val="Verdana"/>
        <family val="2"/>
      </rPr>
      <t>=(3)</t>
    </r>
    <r>
      <rPr>
        <vertAlign val="subscript"/>
        <sz val="10"/>
        <color theme="1"/>
        <rFont val="Verdana"/>
        <family val="2"/>
      </rPr>
      <t>2027</t>
    </r>
    <r>
      <rPr>
        <sz val="10"/>
        <color theme="1"/>
        <rFont val="Verdana"/>
        <family val="2"/>
      </rPr>
      <t>*Dep_rate</t>
    </r>
    <r>
      <rPr>
        <vertAlign val="subscript"/>
        <sz val="10"/>
        <color theme="1"/>
        <rFont val="Verdana"/>
        <family val="2"/>
      </rPr>
      <t>t</t>
    </r>
  </si>
  <si>
    <r>
      <t>(5)</t>
    </r>
    <r>
      <rPr>
        <vertAlign val="subscript"/>
        <sz val="10"/>
        <color theme="1"/>
        <rFont val="Verdana"/>
        <family val="2"/>
      </rPr>
      <t>2028</t>
    </r>
    <r>
      <rPr>
        <sz val="10"/>
        <color theme="1"/>
        <rFont val="Verdana"/>
        <family val="2"/>
      </rPr>
      <t>=(3)</t>
    </r>
    <r>
      <rPr>
        <vertAlign val="subscript"/>
        <sz val="10"/>
        <color theme="1"/>
        <rFont val="Verdana"/>
        <family val="2"/>
      </rPr>
      <t>2028</t>
    </r>
    <r>
      <rPr>
        <sz val="10"/>
        <color theme="1"/>
        <rFont val="Verdana"/>
        <family val="2"/>
      </rPr>
      <t>*Dep_rate</t>
    </r>
    <r>
      <rPr>
        <vertAlign val="subscript"/>
        <sz val="10"/>
        <color theme="1"/>
        <rFont val="Verdana"/>
        <family val="2"/>
      </rPr>
      <t>t</t>
    </r>
  </si>
  <si>
    <r>
      <t>(5)</t>
    </r>
    <r>
      <rPr>
        <vertAlign val="subscript"/>
        <sz val="10"/>
        <color theme="1"/>
        <rFont val="Verdana"/>
        <family val="2"/>
      </rPr>
      <t>2029</t>
    </r>
    <r>
      <rPr>
        <sz val="10"/>
        <color theme="1"/>
        <rFont val="Verdana"/>
        <family val="2"/>
      </rPr>
      <t>=(3)</t>
    </r>
    <r>
      <rPr>
        <vertAlign val="subscript"/>
        <sz val="10"/>
        <color theme="1"/>
        <rFont val="Verdana"/>
        <family val="2"/>
      </rPr>
      <t>2029</t>
    </r>
    <r>
      <rPr>
        <sz val="10"/>
        <color theme="1"/>
        <rFont val="Verdana"/>
        <family val="2"/>
      </rPr>
      <t>*Dep_rate</t>
    </r>
    <r>
      <rPr>
        <vertAlign val="subscript"/>
        <sz val="10"/>
        <color theme="1"/>
        <rFont val="Verdana"/>
        <family val="2"/>
      </rPr>
      <t>t</t>
    </r>
  </si>
  <si>
    <r>
      <t>(5)</t>
    </r>
    <r>
      <rPr>
        <vertAlign val="subscript"/>
        <sz val="10"/>
        <color theme="1"/>
        <rFont val="Verdana"/>
        <family val="2"/>
      </rPr>
      <t>2030</t>
    </r>
    <r>
      <rPr>
        <sz val="10"/>
        <color theme="1"/>
        <rFont val="Verdana"/>
        <family val="2"/>
      </rPr>
      <t>=(3)</t>
    </r>
    <r>
      <rPr>
        <vertAlign val="subscript"/>
        <sz val="10"/>
        <color theme="1"/>
        <rFont val="Verdana"/>
        <family val="2"/>
      </rPr>
      <t>2030</t>
    </r>
    <r>
      <rPr>
        <sz val="10"/>
        <color theme="1"/>
        <rFont val="Verdana"/>
        <family val="2"/>
      </rPr>
      <t>*Dep_rate</t>
    </r>
    <r>
      <rPr>
        <vertAlign val="subscript"/>
        <sz val="10"/>
        <color theme="1"/>
        <rFont val="Verdana"/>
        <family val="2"/>
      </rPr>
      <t>t</t>
    </r>
  </si>
  <si>
    <r>
      <t>(5)</t>
    </r>
    <r>
      <rPr>
        <vertAlign val="subscript"/>
        <sz val="10"/>
        <color theme="1"/>
        <rFont val="Verdana"/>
        <family val="2"/>
      </rPr>
      <t>2031</t>
    </r>
    <r>
      <rPr>
        <sz val="10"/>
        <color theme="1"/>
        <rFont val="Verdana"/>
        <family val="2"/>
      </rPr>
      <t>=(3)</t>
    </r>
    <r>
      <rPr>
        <vertAlign val="subscript"/>
        <sz val="10"/>
        <color theme="1"/>
        <rFont val="Verdana"/>
        <family val="2"/>
      </rPr>
      <t>2031</t>
    </r>
    <r>
      <rPr>
        <sz val="10"/>
        <color theme="1"/>
        <rFont val="Verdana"/>
        <family val="2"/>
      </rPr>
      <t>*Dep_rate</t>
    </r>
    <r>
      <rPr>
        <vertAlign val="subscript"/>
        <sz val="10"/>
        <color theme="1"/>
        <rFont val="Verdana"/>
        <family val="2"/>
      </rPr>
      <t>t</t>
    </r>
  </si>
  <si>
    <r>
      <t>(5)</t>
    </r>
    <r>
      <rPr>
        <vertAlign val="subscript"/>
        <sz val="10"/>
        <color theme="1"/>
        <rFont val="Verdana"/>
        <family val="2"/>
      </rPr>
      <t>2032</t>
    </r>
    <r>
      <rPr>
        <sz val="10"/>
        <color theme="1"/>
        <rFont val="Verdana"/>
        <family val="2"/>
      </rPr>
      <t>=(3)</t>
    </r>
    <r>
      <rPr>
        <vertAlign val="subscript"/>
        <sz val="10"/>
        <color theme="1"/>
        <rFont val="Verdana"/>
        <family val="2"/>
      </rPr>
      <t>2032</t>
    </r>
    <r>
      <rPr>
        <sz val="10"/>
        <color theme="1"/>
        <rFont val="Verdana"/>
        <family val="2"/>
      </rPr>
      <t>*Dep_rate</t>
    </r>
    <r>
      <rPr>
        <vertAlign val="subscript"/>
        <sz val="10"/>
        <color theme="1"/>
        <rFont val="Verdana"/>
        <family val="2"/>
      </rPr>
      <t>t</t>
    </r>
  </si>
  <si>
    <r>
      <t>(5)</t>
    </r>
    <r>
      <rPr>
        <vertAlign val="subscript"/>
        <sz val="10"/>
        <color theme="1"/>
        <rFont val="Verdana"/>
        <family val="2"/>
      </rPr>
      <t>2033</t>
    </r>
    <r>
      <rPr>
        <sz val="10"/>
        <color theme="1"/>
        <rFont val="Verdana"/>
        <family val="2"/>
      </rPr>
      <t>=(3)</t>
    </r>
    <r>
      <rPr>
        <vertAlign val="subscript"/>
        <sz val="10"/>
        <color theme="1"/>
        <rFont val="Verdana"/>
        <family val="2"/>
      </rPr>
      <t>2033</t>
    </r>
    <r>
      <rPr>
        <sz val="10"/>
        <color theme="1"/>
        <rFont val="Verdana"/>
        <family val="2"/>
      </rPr>
      <t>*Dep_rate</t>
    </r>
    <r>
      <rPr>
        <vertAlign val="subscript"/>
        <sz val="10"/>
        <color theme="1"/>
        <rFont val="Verdana"/>
        <family val="2"/>
      </rPr>
      <t>t</t>
    </r>
  </si>
  <si>
    <r>
      <t>(5)</t>
    </r>
    <r>
      <rPr>
        <vertAlign val="subscript"/>
        <sz val="10"/>
        <color theme="1"/>
        <rFont val="Verdana"/>
        <family val="2"/>
      </rPr>
      <t>2034</t>
    </r>
    <r>
      <rPr>
        <sz val="10"/>
        <color theme="1"/>
        <rFont val="Verdana"/>
        <family val="2"/>
      </rPr>
      <t>=(3)</t>
    </r>
    <r>
      <rPr>
        <vertAlign val="subscript"/>
        <sz val="10"/>
        <color theme="1"/>
        <rFont val="Verdana"/>
        <family val="2"/>
      </rPr>
      <t>2034</t>
    </r>
    <r>
      <rPr>
        <sz val="10"/>
        <color theme="1"/>
        <rFont val="Verdana"/>
        <family val="2"/>
      </rPr>
      <t>*Dep_rate</t>
    </r>
    <r>
      <rPr>
        <vertAlign val="subscript"/>
        <sz val="10"/>
        <color theme="1"/>
        <rFont val="Verdana"/>
        <family val="2"/>
      </rPr>
      <t>t</t>
    </r>
  </si>
  <si>
    <r>
      <t>(5)</t>
    </r>
    <r>
      <rPr>
        <vertAlign val="subscript"/>
        <sz val="10"/>
        <color theme="1"/>
        <rFont val="Verdana"/>
        <family val="2"/>
      </rPr>
      <t>2035</t>
    </r>
    <r>
      <rPr>
        <sz val="10"/>
        <color theme="1"/>
        <rFont val="Verdana"/>
        <family val="2"/>
      </rPr>
      <t>=(3)</t>
    </r>
    <r>
      <rPr>
        <vertAlign val="subscript"/>
        <sz val="10"/>
        <color theme="1"/>
        <rFont val="Verdana"/>
        <family val="2"/>
      </rPr>
      <t>2035</t>
    </r>
    <r>
      <rPr>
        <sz val="10"/>
        <color theme="1"/>
        <rFont val="Verdana"/>
        <family val="2"/>
      </rPr>
      <t>*Dep_rate</t>
    </r>
    <r>
      <rPr>
        <vertAlign val="subscript"/>
        <sz val="10"/>
        <color theme="1"/>
        <rFont val="Verdana"/>
        <family val="2"/>
      </rPr>
      <t>t</t>
    </r>
  </si>
  <si>
    <r>
      <t>(5)</t>
    </r>
    <r>
      <rPr>
        <vertAlign val="subscript"/>
        <sz val="10"/>
        <color theme="1"/>
        <rFont val="Verdana"/>
        <family val="2"/>
      </rPr>
      <t>2036</t>
    </r>
    <r>
      <rPr>
        <sz val="10"/>
        <color theme="1"/>
        <rFont val="Verdana"/>
        <family val="2"/>
      </rPr>
      <t>=(3)</t>
    </r>
    <r>
      <rPr>
        <vertAlign val="subscript"/>
        <sz val="10"/>
        <color theme="1"/>
        <rFont val="Verdana"/>
        <family val="2"/>
      </rPr>
      <t>2036</t>
    </r>
    <r>
      <rPr>
        <sz val="10"/>
        <color theme="1"/>
        <rFont val="Verdana"/>
        <family val="2"/>
      </rPr>
      <t>*Dep_rate</t>
    </r>
    <r>
      <rPr>
        <vertAlign val="subscript"/>
        <sz val="10"/>
        <color theme="1"/>
        <rFont val="Verdana"/>
        <family val="2"/>
      </rPr>
      <t>t</t>
    </r>
  </si>
  <si>
    <r>
      <t>(5)</t>
    </r>
    <r>
      <rPr>
        <vertAlign val="subscript"/>
        <sz val="10"/>
        <color theme="1"/>
        <rFont val="Verdana"/>
        <family val="2"/>
      </rPr>
      <t>2037</t>
    </r>
    <r>
      <rPr>
        <sz val="10"/>
        <color theme="1"/>
        <rFont val="Verdana"/>
        <family val="2"/>
      </rPr>
      <t>=(3)</t>
    </r>
    <r>
      <rPr>
        <vertAlign val="subscript"/>
        <sz val="10"/>
        <color theme="1"/>
        <rFont val="Verdana"/>
        <family val="2"/>
      </rPr>
      <t>2037</t>
    </r>
    <r>
      <rPr>
        <sz val="10"/>
        <color theme="1"/>
        <rFont val="Verdana"/>
        <family val="2"/>
      </rPr>
      <t>*Dep_rate</t>
    </r>
    <r>
      <rPr>
        <vertAlign val="subscript"/>
        <sz val="10"/>
        <color theme="1"/>
        <rFont val="Verdana"/>
        <family val="2"/>
      </rPr>
      <t>t</t>
    </r>
  </si>
  <si>
    <r>
      <t>(5)</t>
    </r>
    <r>
      <rPr>
        <vertAlign val="subscript"/>
        <sz val="10"/>
        <color theme="1"/>
        <rFont val="Verdana"/>
        <family val="2"/>
      </rPr>
      <t>2038</t>
    </r>
    <r>
      <rPr>
        <sz val="10"/>
        <color theme="1"/>
        <rFont val="Verdana"/>
        <family val="2"/>
      </rPr>
      <t>=(3)</t>
    </r>
    <r>
      <rPr>
        <vertAlign val="subscript"/>
        <sz val="10"/>
        <color theme="1"/>
        <rFont val="Verdana"/>
        <family val="2"/>
      </rPr>
      <t>2038</t>
    </r>
    <r>
      <rPr>
        <sz val="10"/>
        <color theme="1"/>
        <rFont val="Verdana"/>
        <family val="2"/>
      </rPr>
      <t>*Dep_rate</t>
    </r>
    <r>
      <rPr>
        <vertAlign val="subscript"/>
        <sz val="10"/>
        <color theme="1"/>
        <rFont val="Verdana"/>
        <family val="2"/>
      </rPr>
      <t>t</t>
    </r>
  </si>
  <si>
    <r>
      <t>(5)</t>
    </r>
    <r>
      <rPr>
        <vertAlign val="subscript"/>
        <sz val="10"/>
        <color theme="1"/>
        <rFont val="Verdana"/>
        <family val="2"/>
      </rPr>
      <t>2039</t>
    </r>
    <r>
      <rPr>
        <sz val="10"/>
        <color theme="1"/>
        <rFont val="Verdana"/>
        <family val="2"/>
      </rPr>
      <t>=(3)</t>
    </r>
    <r>
      <rPr>
        <vertAlign val="subscript"/>
        <sz val="10"/>
        <color theme="1"/>
        <rFont val="Verdana"/>
        <family val="2"/>
      </rPr>
      <t>2039</t>
    </r>
    <r>
      <rPr>
        <sz val="10"/>
        <color theme="1"/>
        <rFont val="Verdana"/>
        <family val="2"/>
      </rPr>
      <t>*Dep_rate</t>
    </r>
    <r>
      <rPr>
        <vertAlign val="subscript"/>
        <sz val="10"/>
        <color theme="1"/>
        <rFont val="Verdana"/>
        <family val="2"/>
      </rPr>
      <t>t</t>
    </r>
  </si>
  <si>
    <r>
      <t>(5)</t>
    </r>
    <r>
      <rPr>
        <vertAlign val="subscript"/>
        <sz val="10"/>
        <color theme="1"/>
        <rFont val="Verdana"/>
        <family val="2"/>
      </rPr>
      <t>2040</t>
    </r>
    <r>
      <rPr>
        <sz val="10"/>
        <color theme="1"/>
        <rFont val="Verdana"/>
        <family val="2"/>
      </rPr>
      <t>=(3)</t>
    </r>
    <r>
      <rPr>
        <vertAlign val="subscript"/>
        <sz val="10"/>
        <color theme="1"/>
        <rFont val="Verdana"/>
        <family val="2"/>
      </rPr>
      <t>2040</t>
    </r>
    <r>
      <rPr>
        <sz val="10"/>
        <color theme="1"/>
        <rFont val="Verdana"/>
        <family val="2"/>
      </rPr>
      <t>*Dep_rate</t>
    </r>
    <r>
      <rPr>
        <vertAlign val="subscript"/>
        <sz val="10"/>
        <color theme="1"/>
        <rFont val="Verdana"/>
        <family val="2"/>
      </rPr>
      <t>t</t>
    </r>
  </si>
  <si>
    <r>
      <t>(5)</t>
    </r>
    <r>
      <rPr>
        <vertAlign val="subscript"/>
        <sz val="10"/>
        <color theme="1"/>
        <rFont val="Verdana"/>
        <family val="2"/>
      </rPr>
      <t>2041</t>
    </r>
    <r>
      <rPr>
        <sz val="10"/>
        <color theme="1"/>
        <rFont val="Verdana"/>
        <family val="2"/>
      </rPr>
      <t>=(3)</t>
    </r>
    <r>
      <rPr>
        <vertAlign val="subscript"/>
        <sz val="10"/>
        <color theme="1"/>
        <rFont val="Verdana"/>
        <family val="2"/>
      </rPr>
      <t>2041</t>
    </r>
    <r>
      <rPr>
        <sz val="10"/>
        <color theme="1"/>
        <rFont val="Verdana"/>
        <family val="2"/>
      </rPr>
      <t>*Dep_rate</t>
    </r>
    <r>
      <rPr>
        <vertAlign val="subscript"/>
        <sz val="10"/>
        <color theme="1"/>
        <rFont val="Verdana"/>
        <family val="2"/>
      </rPr>
      <t>t</t>
    </r>
  </si>
  <si>
    <r>
      <t>(5)</t>
    </r>
    <r>
      <rPr>
        <vertAlign val="subscript"/>
        <sz val="10"/>
        <color theme="1"/>
        <rFont val="Verdana"/>
        <family val="2"/>
      </rPr>
      <t>2042</t>
    </r>
    <r>
      <rPr>
        <sz val="10"/>
        <color theme="1"/>
        <rFont val="Verdana"/>
        <family val="2"/>
      </rPr>
      <t>=(3)</t>
    </r>
    <r>
      <rPr>
        <vertAlign val="subscript"/>
        <sz val="10"/>
        <color theme="1"/>
        <rFont val="Verdana"/>
        <family val="2"/>
      </rPr>
      <t>2042</t>
    </r>
    <r>
      <rPr>
        <sz val="10"/>
        <color theme="1"/>
        <rFont val="Verdana"/>
        <family val="2"/>
      </rPr>
      <t>*Dep_rate</t>
    </r>
    <r>
      <rPr>
        <vertAlign val="subscript"/>
        <sz val="10"/>
        <color theme="1"/>
        <rFont val="Verdana"/>
        <family val="2"/>
      </rPr>
      <t>t</t>
    </r>
  </si>
  <si>
    <r>
      <t>(5)</t>
    </r>
    <r>
      <rPr>
        <vertAlign val="subscript"/>
        <sz val="10"/>
        <color theme="1"/>
        <rFont val="Verdana"/>
        <family val="2"/>
      </rPr>
      <t>2043</t>
    </r>
    <r>
      <rPr>
        <sz val="10"/>
        <color theme="1"/>
        <rFont val="Verdana"/>
        <family val="2"/>
      </rPr>
      <t>=(3)</t>
    </r>
    <r>
      <rPr>
        <vertAlign val="subscript"/>
        <sz val="10"/>
        <color theme="1"/>
        <rFont val="Verdana"/>
        <family val="2"/>
      </rPr>
      <t>2043</t>
    </r>
    <r>
      <rPr>
        <sz val="10"/>
        <color theme="1"/>
        <rFont val="Verdana"/>
        <family val="2"/>
      </rPr>
      <t>*Dep_rate</t>
    </r>
    <r>
      <rPr>
        <vertAlign val="subscript"/>
        <sz val="10"/>
        <color theme="1"/>
        <rFont val="Verdana"/>
        <family val="2"/>
      </rPr>
      <t>t</t>
    </r>
  </si>
  <si>
    <r>
      <t>(5)</t>
    </r>
    <r>
      <rPr>
        <vertAlign val="subscript"/>
        <sz val="10"/>
        <color theme="1"/>
        <rFont val="Verdana"/>
        <family val="2"/>
      </rPr>
      <t>2044</t>
    </r>
    <r>
      <rPr>
        <sz val="10"/>
        <color theme="1"/>
        <rFont val="Verdana"/>
        <family val="2"/>
      </rPr>
      <t>=(3)</t>
    </r>
    <r>
      <rPr>
        <vertAlign val="subscript"/>
        <sz val="10"/>
        <color theme="1"/>
        <rFont val="Verdana"/>
        <family val="2"/>
      </rPr>
      <t>2044</t>
    </r>
    <r>
      <rPr>
        <sz val="10"/>
        <color theme="1"/>
        <rFont val="Verdana"/>
        <family val="2"/>
      </rPr>
      <t>*Dep_rate</t>
    </r>
    <r>
      <rPr>
        <vertAlign val="subscript"/>
        <sz val="10"/>
        <color theme="1"/>
        <rFont val="Verdana"/>
        <family val="2"/>
      </rPr>
      <t>t</t>
    </r>
  </si>
  <si>
    <r>
      <t>(5)</t>
    </r>
    <r>
      <rPr>
        <vertAlign val="subscript"/>
        <sz val="10"/>
        <color theme="1"/>
        <rFont val="Verdana"/>
        <family val="2"/>
      </rPr>
      <t>2045</t>
    </r>
    <r>
      <rPr>
        <sz val="10"/>
        <color theme="1"/>
        <rFont val="Verdana"/>
        <family val="2"/>
      </rPr>
      <t>=(3)</t>
    </r>
    <r>
      <rPr>
        <vertAlign val="subscript"/>
        <sz val="10"/>
        <color theme="1"/>
        <rFont val="Verdana"/>
        <family val="2"/>
      </rPr>
      <t>2045</t>
    </r>
    <r>
      <rPr>
        <sz val="10"/>
        <color theme="1"/>
        <rFont val="Verdana"/>
        <family val="2"/>
      </rPr>
      <t>*Dep_rate</t>
    </r>
    <r>
      <rPr>
        <vertAlign val="subscript"/>
        <sz val="10"/>
        <color theme="1"/>
        <rFont val="Verdana"/>
        <family val="2"/>
      </rPr>
      <t>t</t>
    </r>
  </si>
  <si>
    <r>
      <t>(5)</t>
    </r>
    <r>
      <rPr>
        <vertAlign val="subscript"/>
        <sz val="10"/>
        <color theme="1"/>
        <rFont val="Verdana"/>
        <family val="2"/>
      </rPr>
      <t>2046</t>
    </r>
    <r>
      <rPr>
        <sz val="10"/>
        <color theme="1"/>
        <rFont val="Verdana"/>
        <family val="2"/>
      </rPr>
      <t>=(3)</t>
    </r>
    <r>
      <rPr>
        <vertAlign val="subscript"/>
        <sz val="10"/>
        <color theme="1"/>
        <rFont val="Verdana"/>
        <family val="2"/>
      </rPr>
      <t>2046</t>
    </r>
    <r>
      <rPr>
        <sz val="10"/>
        <color theme="1"/>
        <rFont val="Verdana"/>
        <family val="2"/>
      </rPr>
      <t>*Dep_rate</t>
    </r>
    <r>
      <rPr>
        <vertAlign val="subscript"/>
        <sz val="10"/>
        <color theme="1"/>
        <rFont val="Verdana"/>
        <family val="2"/>
      </rPr>
      <t>t</t>
    </r>
  </si>
  <si>
    <r>
      <t>(5)</t>
    </r>
    <r>
      <rPr>
        <vertAlign val="subscript"/>
        <sz val="10"/>
        <color theme="1"/>
        <rFont val="Verdana"/>
        <family val="2"/>
      </rPr>
      <t>2047</t>
    </r>
    <r>
      <rPr>
        <sz val="10"/>
        <color theme="1"/>
        <rFont val="Verdana"/>
        <family val="2"/>
      </rPr>
      <t>=(3)</t>
    </r>
    <r>
      <rPr>
        <vertAlign val="subscript"/>
        <sz val="10"/>
        <color theme="1"/>
        <rFont val="Verdana"/>
        <family val="2"/>
      </rPr>
      <t>2047</t>
    </r>
    <r>
      <rPr>
        <sz val="10"/>
        <color theme="1"/>
        <rFont val="Verdana"/>
        <family val="2"/>
      </rPr>
      <t>*Dep_rate</t>
    </r>
    <r>
      <rPr>
        <vertAlign val="subscript"/>
        <sz val="10"/>
        <color theme="1"/>
        <rFont val="Verdana"/>
        <family val="2"/>
      </rPr>
      <t>t</t>
    </r>
  </si>
  <si>
    <r>
      <t>(5)</t>
    </r>
    <r>
      <rPr>
        <vertAlign val="subscript"/>
        <sz val="10"/>
        <color theme="1"/>
        <rFont val="Verdana"/>
        <family val="2"/>
      </rPr>
      <t>2048</t>
    </r>
    <r>
      <rPr>
        <sz val="10"/>
        <color theme="1"/>
        <rFont val="Verdana"/>
        <family val="2"/>
      </rPr>
      <t>=(3)</t>
    </r>
    <r>
      <rPr>
        <vertAlign val="subscript"/>
        <sz val="10"/>
        <color theme="1"/>
        <rFont val="Verdana"/>
        <family val="2"/>
      </rPr>
      <t>2048</t>
    </r>
    <r>
      <rPr>
        <sz val="10"/>
        <color theme="1"/>
        <rFont val="Verdana"/>
        <family val="2"/>
      </rPr>
      <t>*Dep_rate</t>
    </r>
    <r>
      <rPr>
        <vertAlign val="subscript"/>
        <sz val="10"/>
        <color theme="1"/>
        <rFont val="Verdana"/>
        <family val="2"/>
      </rPr>
      <t>t</t>
    </r>
  </si>
  <si>
    <r>
      <t>(5)</t>
    </r>
    <r>
      <rPr>
        <vertAlign val="subscript"/>
        <sz val="10"/>
        <color theme="1"/>
        <rFont val="Verdana"/>
        <family val="2"/>
      </rPr>
      <t>2049</t>
    </r>
    <r>
      <rPr>
        <sz val="10"/>
        <color theme="1"/>
        <rFont val="Verdana"/>
        <family val="2"/>
      </rPr>
      <t>=(3)</t>
    </r>
    <r>
      <rPr>
        <vertAlign val="subscript"/>
        <sz val="10"/>
        <color theme="1"/>
        <rFont val="Verdana"/>
        <family val="2"/>
      </rPr>
      <t>2049</t>
    </r>
    <r>
      <rPr>
        <sz val="10"/>
        <color theme="1"/>
        <rFont val="Verdana"/>
        <family val="2"/>
      </rPr>
      <t>*Dep_rate</t>
    </r>
    <r>
      <rPr>
        <vertAlign val="subscript"/>
        <sz val="10"/>
        <color theme="1"/>
        <rFont val="Verdana"/>
        <family val="2"/>
      </rPr>
      <t>t</t>
    </r>
  </si>
  <si>
    <r>
      <t>(5)</t>
    </r>
    <r>
      <rPr>
        <vertAlign val="subscript"/>
        <sz val="10"/>
        <color theme="1"/>
        <rFont val="Verdana"/>
        <family val="2"/>
      </rPr>
      <t>2050</t>
    </r>
    <r>
      <rPr>
        <sz val="10"/>
        <color theme="1"/>
        <rFont val="Verdana"/>
        <family val="2"/>
      </rPr>
      <t>=(3)</t>
    </r>
    <r>
      <rPr>
        <vertAlign val="subscript"/>
        <sz val="10"/>
        <color theme="1"/>
        <rFont val="Verdana"/>
        <family val="2"/>
      </rPr>
      <t>2050</t>
    </r>
    <r>
      <rPr>
        <sz val="10"/>
        <color theme="1"/>
        <rFont val="Verdana"/>
        <family val="2"/>
      </rPr>
      <t>*Dep_rate</t>
    </r>
    <r>
      <rPr>
        <vertAlign val="subscript"/>
        <sz val="10"/>
        <color theme="1"/>
        <rFont val="Verdana"/>
        <family val="2"/>
      </rPr>
      <t>t</t>
    </r>
  </si>
  <si>
    <r>
      <t>(5)</t>
    </r>
    <r>
      <rPr>
        <vertAlign val="subscript"/>
        <sz val="10"/>
        <color theme="1"/>
        <rFont val="Verdana"/>
        <family val="2"/>
      </rPr>
      <t>2051</t>
    </r>
    <r>
      <rPr>
        <sz val="10"/>
        <color theme="1"/>
        <rFont val="Verdana"/>
        <family val="2"/>
      </rPr>
      <t>=(3)</t>
    </r>
    <r>
      <rPr>
        <vertAlign val="subscript"/>
        <sz val="10"/>
        <color theme="1"/>
        <rFont val="Verdana"/>
        <family val="2"/>
      </rPr>
      <t>2051</t>
    </r>
    <r>
      <rPr>
        <sz val="10"/>
        <color theme="1"/>
        <rFont val="Verdana"/>
        <family val="2"/>
      </rPr>
      <t>*Dep_rate</t>
    </r>
    <r>
      <rPr>
        <vertAlign val="subscript"/>
        <sz val="10"/>
        <color theme="1"/>
        <rFont val="Verdana"/>
        <family val="2"/>
      </rPr>
      <t>t</t>
    </r>
  </si>
  <si>
    <r>
      <t>(5)</t>
    </r>
    <r>
      <rPr>
        <vertAlign val="subscript"/>
        <sz val="10"/>
        <color theme="1"/>
        <rFont val="Verdana"/>
        <family val="2"/>
      </rPr>
      <t>2052</t>
    </r>
    <r>
      <rPr>
        <sz val="10"/>
        <color theme="1"/>
        <rFont val="Verdana"/>
        <family val="2"/>
      </rPr>
      <t>=(3)</t>
    </r>
    <r>
      <rPr>
        <vertAlign val="subscript"/>
        <sz val="10"/>
        <color theme="1"/>
        <rFont val="Verdana"/>
        <family val="2"/>
      </rPr>
      <t>2052</t>
    </r>
    <r>
      <rPr>
        <sz val="10"/>
        <color theme="1"/>
        <rFont val="Verdana"/>
        <family val="2"/>
      </rPr>
      <t>*Dep_rate</t>
    </r>
    <r>
      <rPr>
        <vertAlign val="subscript"/>
        <sz val="10"/>
        <color theme="1"/>
        <rFont val="Verdana"/>
        <family val="2"/>
      </rPr>
      <t>t</t>
    </r>
  </si>
  <si>
    <r>
      <t>(5)</t>
    </r>
    <r>
      <rPr>
        <vertAlign val="subscript"/>
        <sz val="10"/>
        <color theme="1"/>
        <rFont val="Verdana"/>
        <family val="2"/>
      </rPr>
      <t>2053</t>
    </r>
    <r>
      <rPr>
        <sz val="10"/>
        <color theme="1"/>
        <rFont val="Verdana"/>
        <family val="2"/>
      </rPr>
      <t>=(3)</t>
    </r>
    <r>
      <rPr>
        <vertAlign val="subscript"/>
        <sz val="10"/>
        <color theme="1"/>
        <rFont val="Verdana"/>
        <family val="2"/>
      </rPr>
      <t>2053</t>
    </r>
    <r>
      <rPr>
        <sz val="10"/>
        <color theme="1"/>
        <rFont val="Verdana"/>
        <family val="2"/>
      </rPr>
      <t>*Dep_rate</t>
    </r>
    <r>
      <rPr>
        <vertAlign val="subscript"/>
        <sz val="10"/>
        <color theme="1"/>
        <rFont val="Verdana"/>
        <family val="2"/>
      </rPr>
      <t>t</t>
    </r>
  </si>
  <si>
    <r>
      <t>(5)</t>
    </r>
    <r>
      <rPr>
        <vertAlign val="subscript"/>
        <sz val="10"/>
        <color theme="1"/>
        <rFont val="Verdana"/>
        <family val="2"/>
      </rPr>
      <t>2054</t>
    </r>
    <r>
      <rPr>
        <sz val="10"/>
        <color theme="1"/>
        <rFont val="Verdana"/>
        <family val="2"/>
      </rPr>
      <t>=(3)</t>
    </r>
    <r>
      <rPr>
        <vertAlign val="subscript"/>
        <sz val="10"/>
        <color theme="1"/>
        <rFont val="Verdana"/>
        <family val="2"/>
      </rPr>
      <t>2054</t>
    </r>
    <r>
      <rPr>
        <sz val="10"/>
        <color theme="1"/>
        <rFont val="Verdana"/>
        <family val="2"/>
      </rPr>
      <t>*Dep_rate</t>
    </r>
    <r>
      <rPr>
        <vertAlign val="subscript"/>
        <sz val="10"/>
        <color theme="1"/>
        <rFont val="Verdana"/>
        <family val="2"/>
      </rPr>
      <t>t</t>
    </r>
  </si>
  <si>
    <r>
      <t>(5)</t>
    </r>
    <r>
      <rPr>
        <vertAlign val="subscript"/>
        <sz val="10"/>
        <color theme="1"/>
        <rFont val="Verdana"/>
        <family val="2"/>
      </rPr>
      <t>2055</t>
    </r>
    <r>
      <rPr>
        <sz val="10"/>
        <color theme="1"/>
        <rFont val="Verdana"/>
        <family val="2"/>
      </rPr>
      <t>=(3)</t>
    </r>
    <r>
      <rPr>
        <vertAlign val="subscript"/>
        <sz val="10"/>
        <color theme="1"/>
        <rFont val="Verdana"/>
        <family val="2"/>
      </rPr>
      <t>2055</t>
    </r>
    <r>
      <rPr>
        <sz val="10"/>
        <color theme="1"/>
        <rFont val="Verdana"/>
        <family val="2"/>
      </rPr>
      <t>*Dep_rate</t>
    </r>
    <r>
      <rPr>
        <vertAlign val="subscript"/>
        <sz val="10"/>
        <color theme="1"/>
        <rFont val="Verdana"/>
        <family val="2"/>
      </rPr>
      <t>t</t>
    </r>
  </si>
  <si>
    <r>
      <t>(5)</t>
    </r>
    <r>
      <rPr>
        <vertAlign val="subscript"/>
        <sz val="10"/>
        <color theme="1"/>
        <rFont val="Verdana"/>
        <family val="2"/>
      </rPr>
      <t>2056</t>
    </r>
    <r>
      <rPr>
        <sz val="10"/>
        <color theme="1"/>
        <rFont val="Verdana"/>
        <family val="2"/>
      </rPr>
      <t>=(3)</t>
    </r>
    <r>
      <rPr>
        <vertAlign val="subscript"/>
        <sz val="10"/>
        <color theme="1"/>
        <rFont val="Verdana"/>
        <family val="2"/>
      </rPr>
      <t>2056</t>
    </r>
    <r>
      <rPr>
        <sz val="10"/>
        <color theme="1"/>
        <rFont val="Verdana"/>
        <family val="2"/>
      </rPr>
      <t>*Dep_rate</t>
    </r>
    <r>
      <rPr>
        <vertAlign val="subscript"/>
        <sz val="10"/>
        <color theme="1"/>
        <rFont val="Verdana"/>
        <family val="2"/>
      </rPr>
      <t>t</t>
    </r>
  </si>
  <si>
    <r>
      <t>(5)</t>
    </r>
    <r>
      <rPr>
        <vertAlign val="subscript"/>
        <sz val="10"/>
        <color theme="1"/>
        <rFont val="Verdana"/>
        <family val="2"/>
      </rPr>
      <t>2057</t>
    </r>
    <r>
      <rPr>
        <sz val="10"/>
        <color theme="1"/>
        <rFont val="Verdana"/>
        <family val="2"/>
      </rPr>
      <t>=(3)</t>
    </r>
    <r>
      <rPr>
        <vertAlign val="subscript"/>
        <sz val="10"/>
        <color theme="1"/>
        <rFont val="Verdana"/>
        <family val="2"/>
      </rPr>
      <t>2057</t>
    </r>
    <r>
      <rPr>
        <sz val="10"/>
        <color theme="1"/>
        <rFont val="Verdana"/>
        <family val="2"/>
      </rPr>
      <t>*Dep_rate</t>
    </r>
    <r>
      <rPr>
        <vertAlign val="subscript"/>
        <sz val="10"/>
        <color theme="1"/>
        <rFont val="Verdana"/>
        <family val="2"/>
      </rPr>
      <t>t</t>
    </r>
  </si>
  <si>
    <r>
      <t>(5)</t>
    </r>
    <r>
      <rPr>
        <vertAlign val="subscript"/>
        <sz val="10"/>
        <color theme="1"/>
        <rFont val="Verdana"/>
        <family val="2"/>
      </rPr>
      <t>2058</t>
    </r>
    <r>
      <rPr>
        <sz val="10"/>
        <color theme="1"/>
        <rFont val="Verdana"/>
        <family val="2"/>
      </rPr>
      <t>=(3)</t>
    </r>
    <r>
      <rPr>
        <vertAlign val="subscript"/>
        <sz val="10"/>
        <color theme="1"/>
        <rFont val="Verdana"/>
        <family val="2"/>
      </rPr>
      <t>2058</t>
    </r>
    <r>
      <rPr>
        <sz val="10"/>
        <color theme="1"/>
        <rFont val="Verdana"/>
        <family val="2"/>
      </rPr>
      <t>*Dep_rate</t>
    </r>
    <r>
      <rPr>
        <vertAlign val="subscript"/>
        <sz val="10"/>
        <color theme="1"/>
        <rFont val="Verdana"/>
        <family val="2"/>
      </rPr>
      <t>t</t>
    </r>
  </si>
  <si>
    <r>
      <t>(5)</t>
    </r>
    <r>
      <rPr>
        <vertAlign val="subscript"/>
        <sz val="10"/>
        <color theme="1"/>
        <rFont val="Verdana"/>
        <family val="2"/>
      </rPr>
      <t>2059</t>
    </r>
    <r>
      <rPr>
        <sz val="10"/>
        <color theme="1"/>
        <rFont val="Verdana"/>
        <family val="2"/>
      </rPr>
      <t>=(3)</t>
    </r>
    <r>
      <rPr>
        <vertAlign val="subscript"/>
        <sz val="10"/>
        <color theme="1"/>
        <rFont val="Verdana"/>
        <family val="2"/>
      </rPr>
      <t>2059</t>
    </r>
    <r>
      <rPr>
        <sz val="10"/>
        <color theme="1"/>
        <rFont val="Verdana"/>
        <family val="2"/>
      </rPr>
      <t>*Dep_rate</t>
    </r>
    <r>
      <rPr>
        <vertAlign val="subscript"/>
        <sz val="10"/>
        <color theme="1"/>
        <rFont val="Verdana"/>
        <family val="2"/>
      </rPr>
      <t>t</t>
    </r>
  </si>
  <si>
    <r>
      <t>(5)</t>
    </r>
    <r>
      <rPr>
        <vertAlign val="subscript"/>
        <sz val="10"/>
        <color theme="1"/>
        <rFont val="Verdana"/>
        <family val="2"/>
      </rPr>
      <t>2060</t>
    </r>
    <r>
      <rPr>
        <sz val="10"/>
        <color theme="1"/>
        <rFont val="Verdana"/>
        <family val="2"/>
      </rPr>
      <t>=(3)</t>
    </r>
    <r>
      <rPr>
        <vertAlign val="subscript"/>
        <sz val="10"/>
        <color theme="1"/>
        <rFont val="Verdana"/>
        <family val="2"/>
      </rPr>
      <t>2060</t>
    </r>
    <r>
      <rPr>
        <sz val="10"/>
        <color theme="1"/>
        <rFont val="Verdana"/>
        <family val="2"/>
      </rPr>
      <t>*Dep_rate</t>
    </r>
    <r>
      <rPr>
        <vertAlign val="subscript"/>
        <sz val="10"/>
        <color theme="1"/>
        <rFont val="Verdana"/>
        <family val="2"/>
      </rPr>
      <t>t</t>
    </r>
  </si>
  <si>
    <r>
      <t>(5)</t>
    </r>
    <r>
      <rPr>
        <vertAlign val="subscript"/>
        <sz val="10"/>
        <color theme="1"/>
        <rFont val="Verdana"/>
        <family val="2"/>
      </rPr>
      <t>2061</t>
    </r>
    <r>
      <rPr>
        <sz val="10"/>
        <color theme="1"/>
        <rFont val="Verdana"/>
        <family val="2"/>
      </rPr>
      <t>=(3)</t>
    </r>
    <r>
      <rPr>
        <vertAlign val="subscript"/>
        <sz val="10"/>
        <color theme="1"/>
        <rFont val="Verdana"/>
        <family val="2"/>
      </rPr>
      <t>2061</t>
    </r>
    <r>
      <rPr>
        <sz val="10"/>
        <color theme="1"/>
        <rFont val="Verdana"/>
        <family val="2"/>
      </rPr>
      <t>*Dep_rate</t>
    </r>
    <r>
      <rPr>
        <vertAlign val="subscript"/>
        <sz val="10"/>
        <color theme="1"/>
        <rFont val="Verdana"/>
        <family val="2"/>
      </rPr>
      <t>t</t>
    </r>
  </si>
  <si>
    <r>
      <t>(5)</t>
    </r>
    <r>
      <rPr>
        <vertAlign val="subscript"/>
        <sz val="10"/>
        <color theme="1"/>
        <rFont val="Verdana"/>
        <family val="2"/>
      </rPr>
      <t>2062</t>
    </r>
    <r>
      <rPr>
        <sz val="10"/>
        <color theme="1"/>
        <rFont val="Verdana"/>
        <family val="2"/>
      </rPr>
      <t>=(3)</t>
    </r>
    <r>
      <rPr>
        <vertAlign val="subscript"/>
        <sz val="10"/>
        <color theme="1"/>
        <rFont val="Verdana"/>
        <family val="2"/>
      </rPr>
      <t>2062</t>
    </r>
    <r>
      <rPr>
        <sz val="10"/>
        <color theme="1"/>
        <rFont val="Verdana"/>
        <family val="2"/>
      </rPr>
      <t>*Dep_rate</t>
    </r>
    <r>
      <rPr>
        <vertAlign val="subscript"/>
        <sz val="10"/>
        <color theme="1"/>
        <rFont val="Verdana"/>
        <family val="2"/>
      </rPr>
      <t>t</t>
    </r>
  </si>
  <si>
    <r>
      <t>(5)</t>
    </r>
    <r>
      <rPr>
        <vertAlign val="subscript"/>
        <sz val="10"/>
        <color theme="1"/>
        <rFont val="Verdana"/>
        <family val="2"/>
      </rPr>
      <t>2063</t>
    </r>
    <r>
      <rPr>
        <sz val="10"/>
        <color theme="1"/>
        <rFont val="Verdana"/>
        <family val="2"/>
      </rPr>
      <t>=(3)</t>
    </r>
    <r>
      <rPr>
        <vertAlign val="subscript"/>
        <sz val="10"/>
        <color theme="1"/>
        <rFont val="Verdana"/>
        <family val="2"/>
      </rPr>
      <t>2063</t>
    </r>
    <r>
      <rPr>
        <sz val="10"/>
        <color theme="1"/>
        <rFont val="Verdana"/>
        <family val="2"/>
      </rPr>
      <t>*Dep_rate</t>
    </r>
    <r>
      <rPr>
        <vertAlign val="subscript"/>
        <sz val="10"/>
        <color theme="1"/>
        <rFont val="Verdana"/>
        <family val="2"/>
      </rPr>
      <t>t</t>
    </r>
  </si>
  <si>
    <r>
      <t>(5)</t>
    </r>
    <r>
      <rPr>
        <vertAlign val="subscript"/>
        <sz val="10"/>
        <color theme="1"/>
        <rFont val="Verdana"/>
        <family val="2"/>
      </rPr>
      <t>2064</t>
    </r>
    <r>
      <rPr>
        <sz val="10"/>
        <color theme="1"/>
        <rFont val="Verdana"/>
        <family val="2"/>
      </rPr>
      <t>=(3)</t>
    </r>
    <r>
      <rPr>
        <vertAlign val="subscript"/>
        <sz val="10"/>
        <color theme="1"/>
        <rFont val="Verdana"/>
        <family val="2"/>
      </rPr>
      <t>2064</t>
    </r>
    <r>
      <rPr>
        <sz val="10"/>
        <color theme="1"/>
        <rFont val="Verdana"/>
        <family val="2"/>
      </rPr>
      <t>*Dep_rate</t>
    </r>
    <r>
      <rPr>
        <vertAlign val="subscript"/>
        <sz val="10"/>
        <color theme="1"/>
        <rFont val="Verdana"/>
        <family val="2"/>
      </rPr>
      <t>t</t>
    </r>
  </si>
  <si>
    <r>
      <t>(5)</t>
    </r>
    <r>
      <rPr>
        <vertAlign val="subscript"/>
        <sz val="10"/>
        <color theme="1"/>
        <rFont val="Verdana"/>
        <family val="2"/>
      </rPr>
      <t>2065</t>
    </r>
    <r>
      <rPr>
        <sz val="10"/>
        <color theme="1"/>
        <rFont val="Verdana"/>
        <family val="2"/>
      </rPr>
      <t>=(3)</t>
    </r>
    <r>
      <rPr>
        <vertAlign val="subscript"/>
        <sz val="10"/>
        <color theme="1"/>
        <rFont val="Verdana"/>
        <family val="2"/>
      </rPr>
      <t>2065</t>
    </r>
    <r>
      <rPr>
        <sz val="10"/>
        <color theme="1"/>
        <rFont val="Verdana"/>
        <family val="2"/>
      </rPr>
      <t>*Dep_rate</t>
    </r>
    <r>
      <rPr>
        <vertAlign val="subscript"/>
        <sz val="10"/>
        <color theme="1"/>
        <rFont val="Verdana"/>
        <family val="2"/>
      </rPr>
      <t>t</t>
    </r>
  </si>
  <si>
    <r>
      <t>(5)</t>
    </r>
    <r>
      <rPr>
        <vertAlign val="subscript"/>
        <sz val="10"/>
        <color theme="1"/>
        <rFont val="Verdana"/>
        <family val="2"/>
      </rPr>
      <t>2066</t>
    </r>
    <r>
      <rPr>
        <sz val="10"/>
        <color theme="1"/>
        <rFont val="Verdana"/>
        <family val="2"/>
      </rPr>
      <t>=(3)</t>
    </r>
    <r>
      <rPr>
        <vertAlign val="subscript"/>
        <sz val="10"/>
        <color theme="1"/>
        <rFont val="Verdana"/>
        <family val="2"/>
      </rPr>
      <t>2066</t>
    </r>
    <r>
      <rPr>
        <sz val="10"/>
        <color theme="1"/>
        <rFont val="Verdana"/>
        <family val="2"/>
      </rPr>
      <t>*Dep_rate</t>
    </r>
    <r>
      <rPr>
        <vertAlign val="subscript"/>
        <sz val="10"/>
        <color theme="1"/>
        <rFont val="Verdana"/>
        <family val="2"/>
      </rPr>
      <t>t</t>
    </r>
  </si>
  <si>
    <r>
      <t>(5)</t>
    </r>
    <r>
      <rPr>
        <vertAlign val="subscript"/>
        <sz val="10"/>
        <color theme="1"/>
        <rFont val="Verdana"/>
        <family val="2"/>
      </rPr>
      <t>2067</t>
    </r>
    <r>
      <rPr>
        <sz val="10"/>
        <color theme="1"/>
        <rFont val="Verdana"/>
        <family val="2"/>
      </rPr>
      <t>=(3)</t>
    </r>
    <r>
      <rPr>
        <vertAlign val="subscript"/>
        <sz val="10"/>
        <color theme="1"/>
        <rFont val="Verdana"/>
        <family val="2"/>
      </rPr>
      <t>2067</t>
    </r>
    <r>
      <rPr>
        <sz val="10"/>
        <color theme="1"/>
        <rFont val="Verdana"/>
        <family val="2"/>
      </rPr>
      <t>*Dep_rate</t>
    </r>
    <r>
      <rPr>
        <vertAlign val="subscript"/>
        <sz val="10"/>
        <color theme="1"/>
        <rFont val="Verdana"/>
        <family val="2"/>
      </rPr>
      <t>t</t>
    </r>
  </si>
  <si>
    <r>
      <t>(5)</t>
    </r>
    <r>
      <rPr>
        <vertAlign val="subscript"/>
        <sz val="10"/>
        <color theme="1"/>
        <rFont val="Verdana"/>
        <family val="2"/>
      </rPr>
      <t>2068</t>
    </r>
    <r>
      <rPr>
        <sz val="10"/>
        <color theme="1"/>
        <rFont val="Verdana"/>
        <family val="2"/>
      </rPr>
      <t>=(3)</t>
    </r>
    <r>
      <rPr>
        <vertAlign val="subscript"/>
        <sz val="10"/>
        <color theme="1"/>
        <rFont val="Verdana"/>
        <family val="2"/>
      </rPr>
      <t>2068</t>
    </r>
    <r>
      <rPr>
        <sz val="10"/>
        <color theme="1"/>
        <rFont val="Verdana"/>
        <family val="2"/>
      </rPr>
      <t>*Dep_rate</t>
    </r>
    <r>
      <rPr>
        <vertAlign val="subscript"/>
        <sz val="10"/>
        <color theme="1"/>
        <rFont val="Verdana"/>
        <family val="2"/>
      </rPr>
      <t>t</t>
    </r>
  </si>
  <si>
    <r>
      <t>(5)</t>
    </r>
    <r>
      <rPr>
        <vertAlign val="subscript"/>
        <sz val="10"/>
        <color theme="1"/>
        <rFont val="Verdana"/>
        <family val="2"/>
      </rPr>
      <t>2069</t>
    </r>
    <r>
      <rPr>
        <sz val="10"/>
        <color theme="1"/>
        <rFont val="Verdana"/>
        <family val="2"/>
      </rPr>
      <t>=(3)</t>
    </r>
    <r>
      <rPr>
        <vertAlign val="subscript"/>
        <sz val="10"/>
        <color theme="1"/>
        <rFont val="Verdana"/>
        <family val="2"/>
      </rPr>
      <t>2069</t>
    </r>
    <r>
      <rPr>
        <sz val="10"/>
        <color theme="1"/>
        <rFont val="Verdana"/>
        <family val="2"/>
      </rPr>
      <t>*Dep_rate</t>
    </r>
    <r>
      <rPr>
        <vertAlign val="subscript"/>
        <sz val="10"/>
        <color theme="1"/>
        <rFont val="Verdana"/>
        <family val="2"/>
      </rPr>
      <t>t</t>
    </r>
  </si>
  <si>
    <r>
      <t>(5)</t>
    </r>
    <r>
      <rPr>
        <vertAlign val="subscript"/>
        <sz val="10"/>
        <color theme="1"/>
        <rFont val="Verdana"/>
        <family val="2"/>
      </rPr>
      <t>2070</t>
    </r>
    <r>
      <rPr>
        <sz val="10"/>
        <color theme="1"/>
        <rFont val="Verdana"/>
        <family val="2"/>
      </rPr>
      <t>=(3)</t>
    </r>
    <r>
      <rPr>
        <vertAlign val="subscript"/>
        <sz val="10"/>
        <color theme="1"/>
        <rFont val="Verdana"/>
        <family val="2"/>
      </rPr>
      <t>2070</t>
    </r>
    <r>
      <rPr>
        <sz val="10"/>
        <color theme="1"/>
        <rFont val="Verdana"/>
        <family val="2"/>
      </rPr>
      <t>*Dep_rate</t>
    </r>
    <r>
      <rPr>
        <vertAlign val="subscript"/>
        <sz val="10"/>
        <color theme="1"/>
        <rFont val="Verdana"/>
        <family val="2"/>
      </rPr>
      <t>t</t>
    </r>
  </si>
  <si>
    <r>
      <t>(5)</t>
    </r>
    <r>
      <rPr>
        <vertAlign val="subscript"/>
        <sz val="10"/>
        <color theme="1"/>
        <rFont val="Verdana"/>
        <family val="2"/>
      </rPr>
      <t>2071</t>
    </r>
    <r>
      <rPr>
        <sz val="10"/>
        <color theme="1"/>
        <rFont val="Verdana"/>
        <family val="2"/>
      </rPr>
      <t>=(3)</t>
    </r>
    <r>
      <rPr>
        <vertAlign val="subscript"/>
        <sz val="10"/>
        <color theme="1"/>
        <rFont val="Verdana"/>
        <family val="2"/>
      </rPr>
      <t>2071</t>
    </r>
    <r>
      <rPr>
        <sz val="10"/>
        <color theme="1"/>
        <rFont val="Verdana"/>
        <family val="2"/>
      </rPr>
      <t>*Dep_rate</t>
    </r>
    <r>
      <rPr>
        <vertAlign val="subscript"/>
        <sz val="10"/>
        <color theme="1"/>
        <rFont val="Verdana"/>
        <family val="2"/>
      </rPr>
      <t>t</t>
    </r>
  </si>
  <si>
    <r>
      <t>(5)</t>
    </r>
    <r>
      <rPr>
        <vertAlign val="subscript"/>
        <sz val="10"/>
        <color theme="1"/>
        <rFont val="Verdana"/>
        <family val="2"/>
      </rPr>
      <t>2072</t>
    </r>
    <r>
      <rPr>
        <sz val="10"/>
        <color theme="1"/>
        <rFont val="Verdana"/>
        <family val="2"/>
      </rPr>
      <t>=(3)</t>
    </r>
    <r>
      <rPr>
        <vertAlign val="subscript"/>
        <sz val="10"/>
        <color theme="1"/>
        <rFont val="Verdana"/>
        <family val="2"/>
      </rPr>
      <t>2072</t>
    </r>
    <r>
      <rPr>
        <sz val="10"/>
        <color theme="1"/>
        <rFont val="Verdana"/>
        <family val="2"/>
      </rPr>
      <t>*Dep_rate</t>
    </r>
    <r>
      <rPr>
        <vertAlign val="subscript"/>
        <sz val="10"/>
        <color theme="1"/>
        <rFont val="Verdana"/>
        <family val="2"/>
      </rPr>
      <t>t</t>
    </r>
  </si>
  <si>
    <r>
      <t>(5)</t>
    </r>
    <r>
      <rPr>
        <vertAlign val="subscript"/>
        <sz val="10"/>
        <color theme="1"/>
        <rFont val="Verdana"/>
        <family val="2"/>
      </rPr>
      <t>2073</t>
    </r>
    <r>
      <rPr>
        <sz val="10"/>
        <color theme="1"/>
        <rFont val="Verdana"/>
        <family val="2"/>
      </rPr>
      <t>=(3)</t>
    </r>
    <r>
      <rPr>
        <vertAlign val="subscript"/>
        <sz val="10"/>
        <color theme="1"/>
        <rFont val="Verdana"/>
        <family val="2"/>
      </rPr>
      <t>2073</t>
    </r>
    <r>
      <rPr>
        <sz val="10"/>
        <color theme="1"/>
        <rFont val="Verdana"/>
        <family val="2"/>
      </rPr>
      <t>*Dep_rate</t>
    </r>
    <r>
      <rPr>
        <vertAlign val="subscript"/>
        <sz val="10"/>
        <color theme="1"/>
        <rFont val="Verdana"/>
        <family val="2"/>
      </rPr>
      <t>t</t>
    </r>
  </si>
  <si>
    <r>
      <t>(5)</t>
    </r>
    <r>
      <rPr>
        <vertAlign val="subscript"/>
        <sz val="10"/>
        <color theme="1"/>
        <rFont val="Verdana"/>
        <family val="2"/>
      </rPr>
      <t>2074</t>
    </r>
    <r>
      <rPr>
        <sz val="10"/>
        <color theme="1"/>
        <rFont val="Verdana"/>
        <family val="2"/>
      </rPr>
      <t>=(3)</t>
    </r>
    <r>
      <rPr>
        <vertAlign val="subscript"/>
        <sz val="10"/>
        <color theme="1"/>
        <rFont val="Verdana"/>
        <family val="2"/>
      </rPr>
      <t>2074</t>
    </r>
    <r>
      <rPr>
        <sz val="10"/>
        <color theme="1"/>
        <rFont val="Verdana"/>
        <family val="2"/>
      </rPr>
      <t>*Dep_rate</t>
    </r>
    <r>
      <rPr>
        <vertAlign val="subscript"/>
        <sz val="10"/>
        <color theme="1"/>
        <rFont val="Verdana"/>
        <family val="2"/>
      </rPr>
      <t>t</t>
    </r>
  </si>
  <si>
    <r>
      <t>(5)</t>
    </r>
    <r>
      <rPr>
        <vertAlign val="subscript"/>
        <sz val="10"/>
        <color theme="1"/>
        <rFont val="Verdana"/>
        <family val="2"/>
      </rPr>
      <t>2075</t>
    </r>
    <r>
      <rPr>
        <sz val="10"/>
        <color theme="1"/>
        <rFont val="Verdana"/>
        <family val="2"/>
      </rPr>
      <t>=(3)</t>
    </r>
    <r>
      <rPr>
        <vertAlign val="subscript"/>
        <sz val="10"/>
        <color theme="1"/>
        <rFont val="Verdana"/>
        <family val="2"/>
      </rPr>
      <t>2075</t>
    </r>
    <r>
      <rPr>
        <sz val="10"/>
        <color theme="1"/>
        <rFont val="Verdana"/>
        <family val="2"/>
      </rPr>
      <t>*Dep_rate</t>
    </r>
    <r>
      <rPr>
        <vertAlign val="subscript"/>
        <sz val="10"/>
        <color theme="1"/>
        <rFont val="Verdana"/>
        <family val="2"/>
      </rPr>
      <t>t</t>
    </r>
  </si>
  <si>
    <r>
      <t>(5)</t>
    </r>
    <r>
      <rPr>
        <vertAlign val="subscript"/>
        <sz val="10"/>
        <color theme="1"/>
        <rFont val="Verdana"/>
        <family val="2"/>
      </rPr>
      <t>2076</t>
    </r>
    <r>
      <rPr>
        <sz val="10"/>
        <color theme="1"/>
        <rFont val="Verdana"/>
        <family val="2"/>
      </rPr>
      <t>=(3)</t>
    </r>
    <r>
      <rPr>
        <vertAlign val="subscript"/>
        <sz val="10"/>
        <color theme="1"/>
        <rFont val="Verdana"/>
        <family val="2"/>
      </rPr>
      <t>2076</t>
    </r>
    <r>
      <rPr>
        <sz val="10"/>
        <color theme="1"/>
        <rFont val="Verdana"/>
        <family val="2"/>
      </rPr>
      <t>*Dep_rate</t>
    </r>
    <r>
      <rPr>
        <vertAlign val="subscript"/>
        <sz val="10"/>
        <color theme="1"/>
        <rFont val="Verdana"/>
        <family val="2"/>
      </rPr>
      <t>t</t>
    </r>
  </si>
  <si>
    <r>
      <t>(5)</t>
    </r>
    <r>
      <rPr>
        <vertAlign val="subscript"/>
        <sz val="10"/>
        <color theme="1"/>
        <rFont val="Verdana"/>
        <family val="2"/>
      </rPr>
      <t>2077</t>
    </r>
    <r>
      <rPr>
        <sz val="10"/>
        <color theme="1"/>
        <rFont val="Verdana"/>
        <family val="2"/>
      </rPr>
      <t>=(3)</t>
    </r>
    <r>
      <rPr>
        <vertAlign val="subscript"/>
        <sz val="10"/>
        <color theme="1"/>
        <rFont val="Verdana"/>
        <family val="2"/>
      </rPr>
      <t>2077</t>
    </r>
    <r>
      <rPr>
        <sz val="10"/>
        <color theme="1"/>
        <rFont val="Verdana"/>
        <family val="2"/>
      </rPr>
      <t>*Dep_rate</t>
    </r>
    <r>
      <rPr>
        <vertAlign val="subscript"/>
        <sz val="10"/>
        <color theme="1"/>
        <rFont val="Verdana"/>
        <family val="2"/>
      </rPr>
      <t>t</t>
    </r>
  </si>
  <si>
    <r>
      <t>(5)</t>
    </r>
    <r>
      <rPr>
        <vertAlign val="subscript"/>
        <sz val="10"/>
        <color theme="1"/>
        <rFont val="Verdana"/>
        <family val="2"/>
      </rPr>
      <t>2078</t>
    </r>
    <r>
      <rPr>
        <sz val="10"/>
        <color theme="1"/>
        <rFont val="Verdana"/>
        <family val="2"/>
      </rPr>
      <t>=(3)</t>
    </r>
    <r>
      <rPr>
        <vertAlign val="subscript"/>
        <sz val="10"/>
        <color theme="1"/>
        <rFont val="Verdana"/>
        <family val="2"/>
      </rPr>
      <t>2078</t>
    </r>
    <r>
      <rPr>
        <sz val="10"/>
        <color theme="1"/>
        <rFont val="Verdana"/>
        <family val="2"/>
      </rPr>
      <t>*Dep_rate</t>
    </r>
    <r>
      <rPr>
        <vertAlign val="subscript"/>
        <sz val="10"/>
        <color theme="1"/>
        <rFont val="Verdana"/>
        <family val="2"/>
      </rPr>
      <t>t</t>
    </r>
  </si>
  <si>
    <r>
      <t>(5)</t>
    </r>
    <r>
      <rPr>
        <vertAlign val="subscript"/>
        <sz val="10"/>
        <color theme="1"/>
        <rFont val="Verdana"/>
        <family val="2"/>
      </rPr>
      <t>2079</t>
    </r>
    <r>
      <rPr>
        <sz val="10"/>
        <color theme="1"/>
        <rFont val="Verdana"/>
        <family val="2"/>
      </rPr>
      <t>=(3)</t>
    </r>
    <r>
      <rPr>
        <vertAlign val="subscript"/>
        <sz val="10"/>
        <color theme="1"/>
        <rFont val="Verdana"/>
        <family val="2"/>
      </rPr>
      <t>2079</t>
    </r>
    <r>
      <rPr>
        <sz val="10"/>
        <color theme="1"/>
        <rFont val="Verdana"/>
        <family val="2"/>
      </rPr>
      <t>*Dep_rate</t>
    </r>
    <r>
      <rPr>
        <vertAlign val="subscript"/>
        <sz val="10"/>
        <color theme="1"/>
        <rFont val="Verdana"/>
        <family val="2"/>
      </rPr>
      <t>t</t>
    </r>
  </si>
  <si>
    <r>
      <t>(5)=∑(5)</t>
    </r>
    <r>
      <rPr>
        <vertAlign val="subscript"/>
        <sz val="10"/>
        <color theme="1"/>
        <rFont val="Verdana"/>
        <family val="2"/>
      </rPr>
      <t>t</t>
    </r>
  </si>
  <si>
    <r>
      <t>(6</t>
    </r>
    <r>
      <rPr>
        <vertAlign val="superscript"/>
        <sz val="10"/>
        <color theme="1"/>
        <rFont val="Verdana"/>
        <family val="2"/>
      </rPr>
      <t>op</t>
    </r>
    <r>
      <rPr>
        <sz val="10"/>
        <color theme="1"/>
        <rFont val="Verdana"/>
        <family val="2"/>
      </rPr>
      <t>)</t>
    </r>
    <r>
      <rPr>
        <vertAlign val="subscript"/>
        <sz val="10"/>
        <color theme="1"/>
        <rFont val="Verdana"/>
        <family val="2"/>
      </rPr>
      <t>t</t>
    </r>
    <r>
      <rPr>
        <sz val="10"/>
        <color theme="1"/>
        <rFont val="Verdana"/>
        <family val="2"/>
      </rPr>
      <t>=(6</t>
    </r>
    <r>
      <rPr>
        <vertAlign val="superscript"/>
        <sz val="10"/>
        <color theme="1"/>
        <rFont val="Verdana"/>
        <family val="2"/>
      </rPr>
      <t>cl</t>
    </r>
    <r>
      <rPr>
        <sz val="10"/>
        <color theme="1"/>
        <rFont val="Verdana"/>
        <family val="2"/>
      </rPr>
      <t>)</t>
    </r>
    <r>
      <rPr>
        <vertAlign val="subscript"/>
        <sz val="10"/>
        <color theme="1"/>
        <rFont val="Verdana"/>
        <family val="2"/>
      </rPr>
      <t>t-1</t>
    </r>
  </si>
  <si>
    <r>
      <t>(6</t>
    </r>
    <r>
      <rPr>
        <vertAlign val="superscript"/>
        <sz val="10"/>
        <color theme="1"/>
        <rFont val="Verdana"/>
        <family val="2"/>
      </rPr>
      <t>D</t>
    </r>
    <r>
      <rPr>
        <sz val="10"/>
        <color theme="1"/>
        <rFont val="Verdana"/>
        <family val="2"/>
      </rPr>
      <t>)=(6</t>
    </r>
    <r>
      <rPr>
        <vertAlign val="superscript"/>
        <sz val="10"/>
        <color theme="1"/>
        <rFont val="Verdana"/>
        <family val="2"/>
      </rPr>
      <t>cl</t>
    </r>
    <r>
      <rPr>
        <sz val="10"/>
        <color theme="1"/>
        <rFont val="Verdana"/>
        <family val="2"/>
      </rPr>
      <t>)*(1/1+WACC))</t>
    </r>
  </si>
  <si>
    <r>
      <t>(6</t>
    </r>
    <r>
      <rPr>
        <vertAlign val="superscript"/>
        <sz val="10"/>
        <color theme="1"/>
        <rFont val="Verdana"/>
        <family val="2"/>
      </rPr>
      <t>cl</t>
    </r>
    <r>
      <rPr>
        <sz val="10"/>
        <color theme="1"/>
        <rFont val="Verdana"/>
        <family val="2"/>
      </rPr>
      <t>)=(3)-(5)+(6</t>
    </r>
    <r>
      <rPr>
        <vertAlign val="superscript"/>
        <sz val="10"/>
        <color theme="1"/>
        <rFont val="Verdana"/>
        <family val="2"/>
      </rPr>
      <t>op</t>
    </r>
    <r>
      <rPr>
        <sz val="10"/>
        <color theme="1"/>
        <rFont val="Verdana"/>
        <family val="2"/>
      </rPr>
      <t>)</t>
    </r>
  </si>
  <si>
    <r>
      <t>(6)=avg[(6</t>
    </r>
    <r>
      <rPr>
        <vertAlign val="superscript"/>
        <sz val="10"/>
        <color theme="1"/>
        <rFont val="Verdana"/>
        <family val="2"/>
      </rPr>
      <t>D</t>
    </r>
    <r>
      <rPr>
        <sz val="10"/>
        <color theme="1"/>
        <rFont val="Verdana"/>
        <family val="2"/>
      </rPr>
      <t>),(6</t>
    </r>
    <r>
      <rPr>
        <vertAlign val="superscript"/>
        <sz val="10"/>
        <color theme="1"/>
        <rFont val="Verdana"/>
        <family val="2"/>
      </rPr>
      <t>op</t>
    </r>
    <r>
      <rPr>
        <sz val="10"/>
        <color theme="1"/>
        <rFont val="Verdana"/>
        <family val="2"/>
      </rPr>
      <t>)]xWACC</t>
    </r>
  </si>
  <si>
    <t>Environmental</t>
  </si>
  <si>
    <t>Total Environmental</t>
  </si>
  <si>
    <t>Societal - Non-Safety</t>
  </si>
  <si>
    <t>Customer interruptions (CI)</t>
  </si>
  <si>
    <t>Customer minutes lost (CML)</t>
  </si>
  <si>
    <t>Societal - Safety</t>
  </si>
  <si>
    <t>Fatality</t>
  </si>
  <si>
    <t>Non-Fatal/ Major injury</t>
  </si>
  <si>
    <t>Total Societal</t>
  </si>
  <si>
    <t>Net discounted financial benefits - Depreciated capitalised costs</t>
  </si>
  <si>
    <t>Net discounted financial benefits - Cost of capital</t>
  </si>
  <si>
    <t>Net discounted financial benefits - Non-capitalised costs</t>
  </si>
  <si>
    <t>Net discounted societal benefits - Safety</t>
  </si>
  <si>
    <t>Net discounted societal benefits - Other non-safety related</t>
  </si>
  <si>
    <t>Net discounted financial benefits (All)</t>
  </si>
  <si>
    <t>Net discounted environmental benefits (All)</t>
  </si>
  <si>
    <t>Net discounted societal benefits (All)</t>
  </si>
  <si>
    <t>Outputs processed and formatted for CBA Dashboard</t>
  </si>
  <si>
    <t>Outputs for CBA Dashboard</t>
  </si>
  <si>
    <t>Non-depreciated outflow for payback</t>
  </si>
  <si>
    <t>Payback Period</t>
  </si>
  <si>
    <t xml:space="preserve"> Years</t>
  </si>
  <si>
    <t xml:space="preserve">Project breaks even in </t>
  </si>
  <si>
    <t xml:space="preserve">Split of costs/benefits by confidence level </t>
  </si>
  <si>
    <t>Value Name</t>
  </si>
  <si>
    <t>Financial</t>
  </si>
  <si>
    <t>Depreciated costs % with high confidence</t>
  </si>
  <si>
    <t>Depreciated costs</t>
  </si>
  <si>
    <t>Depreciated costs % with medium confidence</t>
  </si>
  <si>
    <t>Depreciated costs % with low confidence</t>
  </si>
  <si>
    <t>Cost of capital % with high confidence</t>
  </si>
  <si>
    <t>Cost of capital</t>
  </si>
  <si>
    <t>Cost of capital % with medium confidence</t>
  </si>
  <si>
    <t>Cost of capital % with low confidence</t>
  </si>
  <si>
    <t>Other non-capitalised costs % with high confidence</t>
  </si>
  <si>
    <t>Other non-capitalised costs % with medium confidence</t>
  </si>
  <si>
    <t>Other non-capitalised costs % with low confidence</t>
  </si>
  <si>
    <t>All</t>
  </si>
  <si>
    <t>Annual emissions by scope</t>
  </si>
  <si>
    <t xml:space="preserve">Direct emissions delta </t>
  </si>
  <si>
    <t>Any</t>
  </si>
  <si>
    <t xml:space="preserve">Direct Emissions </t>
  </si>
  <si>
    <t>Indirect emissions delta</t>
  </si>
  <si>
    <t>Indirect Emissions</t>
  </si>
  <si>
    <t xml:space="preserve">Benefits by confidence level </t>
  </si>
  <si>
    <t>Row Number in Options sheet</t>
  </si>
  <si>
    <t>High confidence net benefits</t>
  </si>
  <si>
    <t>Medium confidence net benefits</t>
  </si>
  <si>
    <t>Low confidence net benefits</t>
  </si>
  <si>
    <t xml:space="preserve">Cumulative net discounted financial benefits </t>
  </si>
  <si>
    <t xml:space="preserve">Cumulative net discounted environmental benefits </t>
  </si>
  <si>
    <t xml:space="preserve">Cumulative net discounted societal benefits </t>
  </si>
  <si>
    <t>Cumulative</t>
  </si>
  <si>
    <t xml:space="preserve">Annual (NOT Cumulative) </t>
  </si>
  <si>
    <t>Title</t>
  </si>
  <si>
    <t xml:space="preserve">Total - High </t>
  </si>
  <si>
    <t>Total - Medium</t>
  </si>
  <si>
    <t>Total - Low</t>
  </si>
  <si>
    <t>Capex - High Confidence</t>
  </si>
  <si>
    <t>Capex - Medium Confidence</t>
  </si>
  <si>
    <t>Capex - Low Confidence</t>
  </si>
  <si>
    <t>Other costs - High Confidence</t>
  </si>
  <si>
    <t>Other costs - Medium Confidence</t>
  </si>
  <si>
    <t>Other costs - Low Confidence</t>
  </si>
  <si>
    <t>Environmental - High Confidence</t>
  </si>
  <si>
    <t>Environmental - Medium Confidence</t>
  </si>
  <si>
    <t>Environmental - Low Confidence</t>
  </si>
  <si>
    <t>Societal - High Confidence</t>
  </si>
  <si>
    <t>Societal - Medium Confidence</t>
  </si>
  <si>
    <t>Societal - Low Confidence</t>
  </si>
  <si>
    <t>Confidence level split to use</t>
  </si>
  <si>
    <t>For error checking</t>
  </si>
  <si>
    <t>Table used to create dynamic graph below</t>
  </si>
  <si>
    <t>Discount rate to use</t>
  </si>
  <si>
    <t>Depreciated costs - High Confidence</t>
  </si>
  <si>
    <t>Depreciated costs - Medium Confidence</t>
  </si>
  <si>
    <t>Depreciated costs - Low Confidence</t>
  </si>
  <si>
    <t>Cost of capital - High Confidence</t>
  </si>
  <si>
    <t>Cost of capital - Medium Confidence</t>
  </si>
  <si>
    <t>Cost of capital - Low Confidence</t>
  </si>
  <si>
    <t>Other non-capitalised costs - High Confidence</t>
  </si>
  <si>
    <t>Other non-capitalised costs - Medium Confidence</t>
  </si>
  <si>
    <t>Other non-capitalised costs - Low Confidence</t>
  </si>
  <si>
    <t>Societal - Safety - High Confidence</t>
  </si>
  <si>
    <t>Societal - Safety - Medium Confidence</t>
  </si>
  <si>
    <t>Societal - Safety - Low Confidence</t>
  </si>
  <si>
    <t>Societal - Non-Safety - High Confidence</t>
  </si>
  <si>
    <t>Societal - Non-Safety - Medium Confidence</t>
  </si>
  <si>
    <t>Societal - Non-Safety - Low Confidence</t>
  </si>
  <si>
    <t>From benefits category table</t>
  </si>
  <si>
    <t>From confidence level table</t>
  </si>
  <si>
    <t>Delta</t>
  </si>
  <si>
    <t>Total Benefits</t>
  </si>
  <si>
    <t>Parameter Name</t>
  </si>
  <si>
    <t>Societal</t>
  </si>
  <si>
    <t>Does the series contain data?</t>
  </si>
  <si>
    <t>Named range</t>
  </si>
  <si>
    <t>Enviro_chart_years</t>
  </si>
  <si>
    <t>Enviro_chart_electrical_losses</t>
  </si>
  <si>
    <t>Enviro_chart_emissions_from_electrical_losses</t>
  </si>
  <si>
    <t>Enviro_chart_direct_emissions</t>
  </si>
  <si>
    <t>Enviro_chart_indirect_emissions</t>
  </si>
  <si>
    <t>Enviro_chart_shrinkage</t>
  </si>
  <si>
    <t>Enviro_chart_other_gas_leakage_01</t>
  </si>
  <si>
    <t>Enviro_chart_other_gas_leakage_02</t>
  </si>
  <si>
    <t>Enviro_chart_other_gas_leakage_03</t>
  </si>
  <si>
    <t>Enviro_chart_oil_leakage</t>
  </si>
  <si>
    <t>Enviro_chart_other_01</t>
  </si>
  <si>
    <t>Enviro_chart_other_02</t>
  </si>
  <si>
    <t>Enviro_chart_other_03</t>
  </si>
  <si>
    <t>Enviro_chart_other_04</t>
  </si>
  <si>
    <t>Enviro_chart_other_05</t>
  </si>
  <si>
    <t>Enviro_chart_other_06</t>
  </si>
  <si>
    <t>Enviro_chart_other_07</t>
  </si>
  <si>
    <t>Enviro_chart_other_08</t>
  </si>
  <si>
    <t>Enviro_chart_other_09</t>
  </si>
  <si>
    <t>Enviro_chart_other_10</t>
  </si>
  <si>
    <t>Societal_chart_years</t>
  </si>
  <si>
    <t>Societal_chart_customer_interruptions</t>
  </si>
  <si>
    <t>Societal_chart_customer_minutes_lost</t>
  </si>
  <si>
    <t>Societal_chart_fatality</t>
  </si>
  <si>
    <t>Societal_chart_major_injury</t>
  </si>
  <si>
    <t>Societal_chart_other_01</t>
  </si>
  <si>
    <t>Societal_chart_other_02</t>
  </si>
  <si>
    <t>Societal_chart_other_03</t>
  </si>
  <si>
    <t>Societal_chart_other_04</t>
  </si>
  <si>
    <t>Societal_chart_other_05</t>
  </si>
  <si>
    <t>Societal_chart_other_06</t>
  </si>
  <si>
    <t>Societal_chart_other_07</t>
  </si>
  <si>
    <t>Societal_chart_other_08</t>
  </si>
  <si>
    <t>Societal_chart_other_09</t>
  </si>
  <si>
    <t>Societal_chart_other_10</t>
  </si>
  <si>
    <t>Net discounted financial benefits</t>
  </si>
  <si>
    <t>Net discounted environmental benefits</t>
  </si>
  <si>
    <t>Net discounted societal benefits</t>
  </si>
  <si>
    <t>Name in Name Manager</t>
  </si>
  <si>
    <t>Refers to</t>
  </si>
  <si>
    <t>Benefits_chart_years</t>
  </si>
  <si>
    <t>=OFFSET(Calculations!$C$301,,,COUNTIF(Calculations!$C$301:$C$1048576, "&lt;&gt;"))</t>
  </si>
  <si>
    <t>Years used for chart</t>
  </si>
  <si>
    <t>Benefits_chart_financial_data</t>
  </si>
  <si>
    <t>=OFFSET(Benefits_chart_years,0,1)</t>
  </si>
  <si>
    <t>Cumulative net financial benefits</t>
  </si>
  <si>
    <t>Benefits_chart_environmental_data</t>
  </si>
  <si>
    <t>=OFFSET(Benefits_chart_years,0,2)</t>
  </si>
  <si>
    <t>Cumulative net environmental benefits</t>
  </si>
  <si>
    <t>Benefits_chart_societal_data</t>
  </si>
  <si>
    <t>=OFFSET(Benefits_chart_years,0,3)</t>
  </si>
  <si>
    <t>Cumulative net societal benefits</t>
  </si>
  <si>
    <t>=OFFSET(Calculations!$H$301,,,COUNTIF(Calculations!$H$301:$H$1048576, "&lt;&gt;"))</t>
  </si>
  <si>
    <t>=OFFSET(Enviro_chart_years,0,1)</t>
  </si>
  <si>
    <t>=OFFSET(Enviro_chart_years,0,2)</t>
  </si>
  <si>
    <t>=OFFSET(Enviro_chart_years,0,3)</t>
  </si>
  <si>
    <t>=OFFSET(Enviro_chart_years,0,4)</t>
  </si>
  <si>
    <t>=OFFSET(Enviro_chart_years,0,5)</t>
  </si>
  <si>
    <t>=OFFSET(Enviro_chart_years,0,6)</t>
  </si>
  <si>
    <t>Other gas leakage (specify) (e.g. SF6, H2)</t>
  </si>
  <si>
    <t>=OFFSET(Enviro_chart_years,0,7)</t>
  </si>
  <si>
    <t>=OFFSET(Enviro_chart_years,0,8)</t>
  </si>
  <si>
    <t>=OFFSET(Enviro_chart_years,0,9)</t>
  </si>
  <si>
    <t>=OFFSET(Enviro_chart_years,0,10)</t>
  </si>
  <si>
    <t>=OFFSET(Enviro_chart_years,0,11)</t>
  </si>
  <si>
    <t>=OFFSET(Enviro_chart_years,0,12)</t>
  </si>
  <si>
    <t>=OFFSET(Enviro_chart_years,0,13)</t>
  </si>
  <si>
    <t>=OFFSET(Enviro_chart_years,0,14)</t>
  </si>
  <si>
    <t>=OFFSET(Enviro_chart_years,0,15)</t>
  </si>
  <si>
    <t>=OFFSET(Enviro_chart_years,0,16)</t>
  </si>
  <si>
    <t>=OFFSET(Enviro_chart_years,0,17)</t>
  </si>
  <si>
    <t>=OFFSET(Enviro_chart_years,0,18)</t>
  </si>
  <si>
    <t>=OFFSET(Enviro_chart_years,0,19)</t>
  </si>
  <si>
    <t>=OFFSET(Calculations!$AD$301,,,COUNTIF(Calculations!$AD$301:$AD$1048576, "&lt;&gt;"))</t>
  </si>
  <si>
    <t>=OFFSET(Societal_chart_years,0,1)</t>
  </si>
  <si>
    <t>=OFFSET(Societal_chart_years,0,2)</t>
  </si>
  <si>
    <t>=OFFSET(Societal_chart_years,0,3)</t>
  </si>
  <si>
    <t>=OFFSET(Societal_chart_years,0,4)</t>
  </si>
  <si>
    <t>=OFFSET(Societal_chart_years,0,5)</t>
  </si>
  <si>
    <t>=OFFSET(Societal_chart_years,0,6)</t>
  </si>
  <si>
    <t>=OFFSET(Societal_chart_years,0,7)</t>
  </si>
  <si>
    <t>=OFFSET(Societal_chart_years,0,8)</t>
  </si>
  <si>
    <t>=OFFSET(Societal_chart_years,0,9)</t>
  </si>
  <si>
    <t>=OFFSET(Societal_chart_years,0,10)</t>
  </si>
  <si>
    <t>=OFFSET(Societal_chart_years,0,11)</t>
  </si>
  <si>
    <t>=OFFSET(Societal_chart_years,0,12)</t>
  </si>
  <si>
    <t>=OFFSET(Societal_chart_years,0,13)</t>
  </si>
  <si>
    <t>=OFFSET(Societal_chart_years,0,14)</t>
  </si>
  <si>
    <t>Lists used in data validation across the workbook</t>
  </si>
  <si>
    <t>CBA_Option_Sheets_List</t>
  </si>
  <si>
    <t>Data_Confidence_Rating_Options</t>
  </si>
  <si>
    <t>Project_cost_types</t>
  </si>
  <si>
    <t>Emissions_scopes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</si>
</sst>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64" formatCode="&quot;£&quot;#,##0.00;[Red]\-&quot;£&quot;#,##0.00"/>
    <numFmt numFmtId="165" formatCode="_-&quot;£&quot;* #,##0.00_-;\-&quot;£&quot;* #,##0.00_-;_-&quot;£&quot;* &quot;-&quot;??_-;_-@_-"/>
    <numFmt numFmtId="166" formatCode="_-* #,##0.00_-;\-* #,##0.00_-;_-* &quot;-&quot;??_-;_-@_-"/>
    <numFmt numFmtId="167" formatCode="#,##0.00;[Red]\(#,##0.00\);\-"/>
    <numFmt numFmtId="168" formatCode="&quot;£&quot;#,##0.00_);[Red]\(&quot;£&quot;#,##0.00\)"/>
    <numFmt numFmtId="169" formatCode="_(&quot;£&quot;* #,##0.00_);_(&quot;£&quot;* \(#,##0.00\);_(&quot;£&quot;* &quot;-&quot;??_);_(@_)"/>
    <numFmt numFmtId="170" formatCode="#,##0;[Red]\(#,##0\);\-"/>
    <numFmt numFmtId="171" formatCode="#,##0.00;[Red]#,##0.00"/>
    <numFmt numFmtId="172" formatCode="0.0%"/>
    <numFmt numFmtId="173" formatCode="&quot;£&quot;#,##0"/>
    <numFmt numFmtId="174" formatCode="0.00000"/>
    <numFmt numFmtId="175" formatCode="0.0"/>
    <numFmt numFmtId="176" formatCode="#,##0.000_);\(#,##0.000\);\-_)"/>
    <numFmt numFmtId="177" formatCode="dd\ mmm\ yyyy"/>
    <numFmt numFmtId="178" formatCode="#,##0.0_);\(#,##0.0\);\-_)"/>
    <numFmt numFmtId="179" formatCode="0.0000"/>
    <numFmt numFmtId="180" formatCode="0.000000"/>
    <numFmt numFmtId="181" formatCode="&quot;£&quot;#,##0.00"/>
    <numFmt numFmtId="182" formatCode="#,##0.000000000000000;[Red]#,##0.000000000000000"/>
    <numFmt numFmtId="183" formatCode="#,##0.000000000;[Red]#,##0.000000000"/>
    <numFmt numFmtId="184" formatCode="&quot;£&quot;#,##0_);[Red]\(&quot;£&quot;#,##0\)"/>
  </numFmts>
  <fonts count="128">
    <font>
      <sz val="11"/>
      <color theme="1"/>
      <name val="Calibri"/>
      <family val="2"/>
      <scheme val="minor"/>
    </font>
    <font>
      <sz val="8"/>
      <name val="Calibri"/>
      <family val="2"/>
      <scheme val="minor"/>
    </font>
    <font>
      <sz val="11"/>
      <color theme="1"/>
      <name val="Calibri"/>
      <family val="2"/>
      <scheme val="minor"/>
    </font>
    <font>
      <sz val="10"/>
      <color theme="0"/>
      <name val="Verdana"/>
      <family val="2"/>
    </font>
    <font>
      <b/>
      <sz val="20"/>
      <color theme="0"/>
      <name val="Verdana"/>
      <family val="2"/>
    </font>
    <font>
      <sz val="10"/>
      <color theme="1"/>
      <name val="Verdana"/>
      <family val="2"/>
    </font>
    <font>
      <sz val="10"/>
      <name val="Arial"/>
      <family val="2"/>
    </font>
    <font>
      <u/>
      <sz val="8.8000000000000007"/>
      <color theme="10"/>
      <name val="Calibri"/>
      <family val="2"/>
    </font>
    <font>
      <b/>
      <sz val="16"/>
      <color theme="0"/>
      <name val="Verdana"/>
      <family val="2"/>
    </font>
    <font>
      <sz val="9"/>
      <color theme="1"/>
      <name val="Verdana"/>
      <family val="2"/>
    </font>
    <font>
      <sz val="9"/>
      <name val="Verdana"/>
      <family val="2"/>
    </font>
    <font>
      <b/>
      <sz val="9"/>
      <color theme="1"/>
      <name val="Verdana"/>
      <family val="2"/>
    </font>
    <font>
      <vertAlign val="superscript"/>
      <sz val="10"/>
      <color theme="1"/>
      <name val="Verdana"/>
      <family val="2"/>
    </font>
    <font>
      <b/>
      <sz val="11"/>
      <color theme="0"/>
      <name val="Verdana"/>
      <family val="2"/>
    </font>
    <font>
      <b/>
      <sz val="11"/>
      <color theme="1"/>
      <name val="Verdana"/>
      <family val="2"/>
    </font>
    <font>
      <sz val="10"/>
      <color rgb="FF000000"/>
      <name val="Arial"/>
      <family val="2"/>
    </font>
    <font>
      <sz val="9"/>
      <color indexed="81"/>
      <name val="Tahoma"/>
      <family val="2"/>
    </font>
    <font>
      <b/>
      <sz val="20"/>
      <color theme="1"/>
      <name val="Verdana"/>
      <family val="2"/>
    </font>
    <font>
      <sz val="11"/>
      <color theme="1"/>
      <name val="Verdana"/>
      <family val="2"/>
    </font>
    <font>
      <b/>
      <sz val="14"/>
      <color theme="1"/>
      <name val="Verdana"/>
      <family val="2"/>
    </font>
    <font>
      <b/>
      <sz val="12"/>
      <color theme="1"/>
      <name val="Verdana"/>
      <family val="2"/>
    </font>
    <font>
      <sz val="11"/>
      <name val="Verdana"/>
      <family val="2"/>
    </font>
    <font>
      <i/>
      <sz val="10"/>
      <color theme="1"/>
      <name val="Verdana"/>
      <family val="2"/>
    </font>
    <font>
      <sz val="10"/>
      <name val="Verdana"/>
      <family val="2"/>
    </font>
    <font>
      <b/>
      <sz val="10"/>
      <color theme="1"/>
      <name val="Verdana"/>
      <family val="2"/>
    </font>
    <font>
      <sz val="10"/>
      <color rgb="FFFF0000"/>
      <name val="Verdana"/>
      <family val="2"/>
    </font>
    <font>
      <b/>
      <sz val="10"/>
      <color rgb="FF0070C0"/>
      <name val="Verdana"/>
      <family val="2"/>
    </font>
    <font>
      <b/>
      <sz val="14"/>
      <color theme="0"/>
      <name val="Verdana"/>
      <family val="2"/>
    </font>
    <font>
      <b/>
      <sz val="11"/>
      <color rgb="FFFFFFFF"/>
      <name val="Verdana"/>
      <family val="2"/>
    </font>
    <font>
      <sz val="11"/>
      <color rgb="FFFFFFFF"/>
      <name val="Verdana"/>
      <family val="2"/>
    </font>
    <font>
      <u/>
      <sz val="8.8000000000000007"/>
      <color theme="10"/>
      <name val="Verdana"/>
      <family val="2"/>
    </font>
    <font>
      <b/>
      <sz val="10"/>
      <color rgb="FFFFFFFF"/>
      <name val="Verdana"/>
      <family val="2"/>
    </font>
    <font>
      <b/>
      <sz val="11"/>
      <name val="Verdana"/>
      <family val="2"/>
    </font>
    <font>
      <b/>
      <i/>
      <sz val="11"/>
      <color theme="1"/>
      <name val="Verdana"/>
      <family val="2"/>
    </font>
    <font>
      <b/>
      <sz val="10"/>
      <name val="Verdana"/>
      <family val="2"/>
    </font>
    <font>
      <sz val="8"/>
      <color theme="0"/>
      <name val="Verdana"/>
      <family val="2"/>
    </font>
    <font>
      <b/>
      <i/>
      <sz val="10"/>
      <color theme="1"/>
      <name val="Verdana"/>
      <family val="2"/>
    </font>
    <font>
      <b/>
      <sz val="14"/>
      <name val="Verdana"/>
      <family val="2"/>
    </font>
    <font>
      <b/>
      <sz val="12"/>
      <name val="Verdana"/>
      <family val="2"/>
    </font>
    <font>
      <sz val="14"/>
      <name val="Verdana"/>
      <family val="2"/>
    </font>
    <font>
      <b/>
      <sz val="9"/>
      <name val="Verdana"/>
      <family val="2"/>
    </font>
    <font>
      <u/>
      <sz val="9"/>
      <color theme="10"/>
      <name val="Verdana"/>
      <family val="2"/>
    </font>
    <font>
      <vertAlign val="subscript"/>
      <sz val="10"/>
      <color theme="1"/>
      <name val="Verdana"/>
      <family val="2"/>
    </font>
    <font>
      <i/>
      <sz val="9"/>
      <color rgb="FFFF0000"/>
      <name val="Verdana"/>
      <family val="2"/>
    </font>
    <font>
      <b/>
      <sz val="9"/>
      <color rgb="FFC00000"/>
      <name val="Verdana"/>
      <family val="2"/>
    </font>
    <font>
      <b/>
      <sz val="11"/>
      <color rgb="FFC00000"/>
      <name val="Verdana"/>
      <family val="2"/>
    </font>
    <font>
      <b/>
      <sz val="10"/>
      <color rgb="FFC00000"/>
      <name val="Verdana"/>
      <family val="2"/>
    </font>
    <font>
      <b/>
      <sz val="10"/>
      <color rgb="FFFF0000"/>
      <name val="Verdana"/>
      <family val="2"/>
    </font>
    <font>
      <sz val="12"/>
      <color theme="1"/>
      <name val="Verdana"/>
      <family val="2"/>
    </font>
    <font>
      <i/>
      <sz val="11"/>
      <color theme="1"/>
      <name val="Verdana"/>
      <family val="2"/>
    </font>
    <font>
      <b/>
      <i/>
      <sz val="18"/>
      <color theme="1"/>
      <name val="Verdana"/>
      <family val="2"/>
    </font>
    <font>
      <sz val="20"/>
      <color theme="1"/>
      <name val="Verdana"/>
      <family val="2"/>
    </font>
    <font>
      <sz val="18"/>
      <color theme="9"/>
      <name val="Verdana"/>
      <family val="2"/>
    </font>
    <font>
      <sz val="18"/>
      <color rgb="FFE2AA00"/>
      <name val="Verdana"/>
      <family val="2"/>
    </font>
    <font>
      <sz val="18"/>
      <color rgb="FFFF0000"/>
      <name val="Verdana"/>
      <family val="2"/>
    </font>
    <font>
      <sz val="11"/>
      <color rgb="FFFF0000"/>
      <name val="Verdana"/>
      <family val="2"/>
    </font>
    <font>
      <b/>
      <sz val="16"/>
      <color theme="1"/>
      <name val="Verdana"/>
      <family val="2"/>
    </font>
    <font>
      <sz val="14"/>
      <color theme="1"/>
      <name val="Verdana"/>
      <family val="2"/>
    </font>
    <font>
      <i/>
      <sz val="11"/>
      <color theme="1" tint="0.249977111117893"/>
      <name val="Verdana"/>
      <family val="2"/>
    </font>
    <font>
      <i/>
      <sz val="9"/>
      <color theme="1"/>
      <name val="Verdana"/>
      <family val="2"/>
    </font>
    <font>
      <sz val="8"/>
      <color theme="1"/>
      <name val="Verdana"/>
      <family val="2"/>
    </font>
    <font>
      <b/>
      <sz val="11"/>
      <color rgb="FF000000"/>
      <name val="Verdana"/>
      <family val="2"/>
    </font>
    <font>
      <sz val="10"/>
      <color rgb="FF000000"/>
      <name val="Verdana"/>
      <family val="2"/>
    </font>
    <font>
      <sz val="8"/>
      <color rgb="FF0C0D0E"/>
      <name val="Verdana"/>
      <family val="2"/>
    </font>
    <font>
      <sz val="11"/>
      <color rgb="FF3F3F76"/>
      <name val="Calibri"/>
      <family val="2"/>
      <scheme val="minor"/>
    </font>
    <font>
      <b/>
      <sz val="11"/>
      <color rgb="FFFA7D00"/>
      <name val="Calibri"/>
      <family val="2"/>
      <scheme val="minor"/>
    </font>
    <font>
      <b/>
      <sz val="11"/>
      <color theme="1"/>
      <name val="Calibri"/>
      <family val="2"/>
      <scheme val="minor"/>
    </font>
    <font>
      <sz val="10"/>
      <color theme="1"/>
      <name val="Gill Sans MT"/>
      <family val="2"/>
    </font>
    <font>
      <u/>
      <sz val="10"/>
      <color theme="10"/>
      <name val="Calibri"/>
      <family val="2"/>
    </font>
    <font>
      <i/>
      <sz val="10"/>
      <color theme="1"/>
      <name val="Calibri"/>
      <family val="2"/>
      <scheme val="minor"/>
    </font>
    <font>
      <sz val="16"/>
      <color theme="4"/>
      <name val="Verdana"/>
      <family val="2"/>
    </font>
    <font>
      <b/>
      <sz val="18"/>
      <color theme="1"/>
      <name val="Verdana"/>
      <family val="2"/>
    </font>
    <font>
      <b/>
      <i/>
      <sz val="12"/>
      <color theme="1"/>
      <name val="Verdana"/>
      <family val="2"/>
    </font>
    <font>
      <b/>
      <i/>
      <sz val="14"/>
      <color theme="1"/>
      <name val="Verdana"/>
      <family val="2"/>
    </font>
    <font>
      <u/>
      <sz val="14"/>
      <color theme="10"/>
      <name val="Calibri"/>
      <family val="2"/>
    </font>
    <font>
      <sz val="8"/>
      <color theme="1"/>
      <name val="Arial"/>
      <family val="2"/>
    </font>
    <font>
      <i/>
      <sz val="10"/>
      <name val="Verdana"/>
      <family val="2"/>
    </font>
    <font>
      <b/>
      <sz val="9"/>
      <color indexed="81"/>
      <name val="Tahoma"/>
      <family val="2"/>
    </font>
    <font>
      <b/>
      <sz val="12"/>
      <color theme="0"/>
      <name val="Verdana"/>
      <family val="2"/>
    </font>
    <font>
      <b/>
      <i/>
      <sz val="10"/>
      <name val="Verdana"/>
      <family val="2"/>
    </font>
    <font>
      <i/>
      <sz val="11"/>
      <color theme="1"/>
      <name val="Calibri"/>
      <family val="2"/>
      <scheme val="minor"/>
    </font>
    <font>
      <sz val="10"/>
      <color theme="4"/>
      <name val="Verdana"/>
      <family val="2"/>
    </font>
    <font>
      <b/>
      <sz val="11"/>
      <color rgb="FFFA7D00"/>
      <name val="Verdana"/>
      <family val="2"/>
    </font>
    <font>
      <vertAlign val="subscript"/>
      <sz val="11"/>
      <color theme="1"/>
      <name val="Verdana"/>
      <family val="2"/>
    </font>
    <font>
      <i/>
      <sz val="8.8000000000000007"/>
      <name val="Verdana"/>
      <family val="2"/>
    </font>
    <font>
      <b/>
      <vertAlign val="subscript"/>
      <sz val="11"/>
      <color theme="1"/>
      <name val="Verdana"/>
      <family val="2"/>
    </font>
    <font>
      <b/>
      <vertAlign val="subscript"/>
      <sz val="12"/>
      <color theme="1"/>
      <name val="Verdana"/>
      <family val="2"/>
    </font>
    <font>
      <u/>
      <sz val="8"/>
      <color theme="10"/>
      <name val="Verdana"/>
      <family val="2"/>
    </font>
    <font>
      <i/>
      <sz val="8"/>
      <color theme="1"/>
      <name val="Verdana"/>
      <family val="2"/>
    </font>
    <font>
      <i/>
      <sz val="8"/>
      <name val="Verdana"/>
      <family val="2"/>
    </font>
    <font>
      <b/>
      <i/>
      <sz val="11"/>
      <color theme="5" tint="-0.249977111117893"/>
      <name val="Verdana"/>
      <family val="2"/>
    </font>
    <font>
      <sz val="10"/>
      <color indexed="8"/>
      <name val="Arial"/>
      <family val="2"/>
    </font>
    <font>
      <sz val="10"/>
      <color indexed="8"/>
      <name val="Verdana"/>
      <family val="2"/>
    </font>
    <font>
      <sz val="10"/>
      <color theme="1"/>
      <name val="Calibri"/>
      <family val="2"/>
      <scheme val="minor"/>
    </font>
    <font>
      <sz val="10"/>
      <color theme="0"/>
      <name val="Calibri"/>
      <family val="2"/>
      <scheme val="minor"/>
    </font>
    <font>
      <sz val="20"/>
      <color rgb="FFFF0000"/>
      <name val="Verdana"/>
      <family val="2"/>
    </font>
    <font>
      <sz val="16"/>
      <color rgb="FFF58231"/>
      <name val="Verdana"/>
      <family val="2"/>
    </font>
    <font>
      <sz val="14"/>
      <color rgb="FF92D050"/>
      <name val="Verdana"/>
      <family val="2"/>
    </font>
    <font>
      <i/>
      <sz val="11"/>
      <color rgb="FFFF0000"/>
      <name val="Verdana"/>
      <family val="2"/>
    </font>
    <font>
      <i/>
      <sz val="10"/>
      <color rgb="FFFF0000"/>
      <name val="Verdana"/>
      <family val="2"/>
    </font>
    <font>
      <b/>
      <sz val="18"/>
      <color rgb="FFF58231"/>
      <name val="Verdana"/>
      <family val="2"/>
    </font>
    <font>
      <b/>
      <sz val="18"/>
      <color theme="9"/>
      <name val="Verdana"/>
      <family val="2"/>
    </font>
    <font>
      <b/>
      <sz val="18"/>
      <color rgb="FFE2AA00"/>
      <name val="Verdana"/>
      <family val="2"/>
    </font>
    <font>
      <b/>
      <sz val="18"/>
      <color rgb="FFFF0000"/>
      <name val="Verdana"/>
      <family val="2"/>
    </font>
    <font>
      <b/>
      <sz val="18"/>
      <color rgb="FF469990"/>
      <name val="Verdana"/>
      <family val="2"/>
    </font>
    <font>
      <b/>
      <sz val="18"/>
      <color rgb="FF911EB4"/>
      <name val="Verdana"/>
      <family val="2"/>
    </font>
    <font>
      <vertAlign val="subscript"/>
      <sz val="9"/>
      <color theme="1"/>
      <name val="Verdana"/>
      <family val="2"/>
    </font>
    <font>
      <i/>
      <sz val="9"/>
      <name val="Verdana"/>
      <family val="2"/>
    </font>
    <font>
      <vertAlign val="superscript"/>
      <sz val="9"/>
      <color theme="1"/>
      <name val="Verdana"/>
      <family val="2"/>
    </font>
    <font>
      <sz val="11"/>
      <color theme="2"/>
      <name val="Verdana"/>
      <family val="2"/>
    </font>
    <font>
      <sz val="12"/>
      <color theme="2"/>
      <name val="Verdana"/>
      <family val="2"/>
    </font>
    <font>
      <sz val="10"/>
      <color theme="2"/>
      <name val="Verdana"/>
      <family val="2"/>
    </font>
    <font>
      <sz val="18"/>
      <color theme="9" tint="-0.249977111117893"/>
      <name val="Verdana"/>
      <family val="2"/>
    </font>
    <font>
      <b/>
      <sz val="14"/>
      <color theme="9"/>
      <name val="Verdana"/>
      <family val="2"/>
    </font>
    <font>
      <i/>
      <sz val="12"/>
      <color theme="1"/>
      <name val="Verdana"/>
      <family val="2"/>
    </font>
    <font>
      <i/>
      <sz val="14"/>
      <color theme="1"/>
      <name val="Verdana"/>
      <family val="2"/>
    </font>
    <font>
      <b/>
      <sz val="20"/>
      <color rgb="FFF58231"/>
      <name val="Verdana"/>
      <family val="2"/>
    </font>
    <font>
      <b/>
      <sz val="20"/>
      <color rgb="FF469990"/>
      <name val="Verdana"/>
      <family val="2"/>
    </font>
    <font>
      <b/>
      <sz val="20"/>
      <color rgb="FF911EB4"/>
      <name val="Verdana"/>
      <family val="2"/>
    </font>
    <font>
      <b/>
      <sz val="20"/>
      <color theme="9"/>
      <name val="Verdana"/>
      <family val="2"/>
    </font>
    <font>
      <b/>
      <sz val="20"/>
      <color rgb="FFE2AA00"/>
      <name val="Verdana"/>
      <family val="2"/>
    </font>
    <font>
      <b/>
      <sz val="20"/>
      <color rgb="FFFF0000"/>
      <name val="Verdana"/>
      <family val="2"/>
    </font>
    <font>
      <sz val="10"/>
      <color theme="1"/>
      <name val="Utsaah"/>
      <family val="2"/>
    </font>
    <font>
      <b/>
      <sz val="11"/>
      <color rgb="FF000000"/>
      <name val="Calibri"/>
      <family val="2"/>
      <scheme val="minor"/>
    </font>
    <font>
      <sz val="11"/>
      <color rgb="FF000000"/>
      <name val="Calibri"/>
      <family val="2"/>
      <scheme val="minor"/>
    </font>
    <font>
      <b/>
      <sz val="11"/>
      <color rgb="FF000000"/>
      <name val="Calibri"/>
      <family val="2"/>
    </font>
    <font>
      <sz val="11"/>
      <color theme="1"/>
      <name val="Calibri"/>
      <family val="2"/>
    </font>
    <font>
      <sz val="10"/>
      <color theme="1"/>
      <name val="Verdana"/>
    </font>
  </fonts>
  <fills count="2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tint="0.249977111117893"/>
        <bgColor indexed="64"/>
      </patternFill>
    </fill>
    <fill>
      <patternFill patternType="solid">
        <fgColor theme="9" tint="0.59999389629810485"/>
        <bgColor indexed="64"/>
      </patternFill>
    </fill>
    <fill>
      <patternFill patternType="solid">
        <fgColor theme="2"/>
        <bgColor indexed="64"/>
      </patternFill>
    </fill>
    <fill>
      <patternFill patternType="solid">
        <fgColor rgb="FFD9D9D9"/>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rgb="FFE6E6E6"/>
        <bgColor indexed="64"/>
      </patternFill>
    </fill>
    <fill>
      <patternFill patternType="solid">
        <fgColor rgb="FFFFCC99"/>
      </patternFill>
    </fill>
    <fill>
      <patternFill patternType="solid">
        <fgColor rgb="FFF2F2F2"/>
      </patternFill>
    </fill>
    <fill>
      <patternFill patternType="solid">
        <fgColor rgb="FFFF9900"/>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theme="4" tint="0.59999389629810485"/>
        <bgColor indexed="64"/>
      </patternFill>
    </fill>
    <fill>
      <patternFill patternType="solid">
        <fgColor rgb="FFFFFFFF"/>
        <bgColor rgb="FF000000"/>
      </patternFill>
    </fill>
    <fill>
      <patternFill patternType="solid">
        <fgColor rgb="FFD9E1F2"/>
        <bgColor rgb="FF000000"/>
      </patternFill>
    </fill>
    <fill>
      <patternFill patternType="solid">
        <fgColor rgb="FFF8CBAD"/>
        <bgColor rgb="FF000000"/>
      </patternFill>
    </fill>
    <fill>
      <patternFill patternType="solid">
        <fgColor rgb="FFDBDBDB"/>
        <bgColor rgb="FF000000"/>
      </patternFill>
    </fill>
    <fill>
      <patternFill patternType="solid">
        <fgColor rgb="FFFFFF00"/>
        <bgColor rgb="FF000000"/>
      </patternFill>
    </fill>
  </fills>
  <borders count="14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bottom/>
      <diagonal/>
    </border>
    <border>
      <left/>
      <right style="thin">
        <color indexed="64"/>
      </right>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7C7676"/>
      </left>
      <right style="thin">
        <color rgb="FF7C7676"/>
      </right>
      <top style="thin">
        <color rgb="FF7C7676"/>
      </top>
      <bottom style="thin">
        <color rgb="FF7C7676"/>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thin">
        <color theme="2" tint="-0.249977111117893"/>
      </left>
      <right/>
      <top/>
      <bottom/>
      <diagonal/>
    </border>
    <border>
      <left style="thin">
        <color theme="2" tint="-0.249977111117893"/>
      </left>
      <right/>
      <top style="thin">
        <color theme="2" tint="-0.249977111117893"/>
      </top>
      <bottom/>
      <diagonal/>
    </border>
    <border>
      <left/>
      <right/>
      <top style="thin">
        <color theme="2" tint="-0.249977111117893"/>
      </top>
      <bottom/>
      <diagonal/>
    </border>
    <border>
      <left/>
      <right style="thin">
        <color theme="2" tint="-0.249977111117893"/>
      </right>
      <top style="thin">
        <color theme="2" tint="-0.249977111117893"/>
      </top>
      <bottom/>
      <diagonal/>
    </border>
    <border>
      <left/>
      <right style="thin">
        <color theme="2" tint="-0.249977111117893"/>
      </right>
      <top/>
      <bottom/>
      <diagonal/>
    </border>
    <border>
      <left style="thin">
        <color theme="2" tint="-0.249977111117893"/>
      </left>
      <right/>
      <top/>
      <bottom style="thin">
        <color theme="2" tint="-0.249977111117893"/>
      </bottom>
      <diagonal/>
    </border>
    <border>
      <left/>
      <right/>
      <top/>
      <bottom style="thin">
        <color theme="2" tint="-0.249977111117893"/>
      </bottom>
      <diagonal/>
    </border>
    <border>
      <left/>
      <right style="thin">
        <color theme="2" tint="-0.249977111117893"/>
      </right>
      <top/>
      <bottom style="thin">
        <color theme="2" tint="-0.249977111117893"/>
      </bottom>
      <diagonal/>
    </border>
    <border>
      <left style="thin">
        <color indexed="64"/>
      </left>
      <right/>
      <top/>
      <bottom style="medium">
        <color indexed="64"/>
      </bottom>
      <diagonal/>
    </border>
    <border>
      <left style="thin">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medium">
        <color theme="2" tint="-0.499984740745262"/>
      </right>
      <top style="medium">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medium">
        <color theme="2" tint="-0.499984740745262"/>
      </right>
      <top style="thin">
        <color theme="2" tint="-0.499984740745262"/>
      </top>
      <bottom style="medium">
        <color theme="2" tint="-0.499984740745262"/>
      </bottom>
      <diagonal/>
    </border>
    <border>
      <left/>
      <right/>
      <top/>
      <bottom style="thin">
        <color theme="5" tint="-0.249977111117893"/>
      </bottom>
      <diagonal/>
    </border>
    <border>
      <left/>
      <right/>
      <top style="thin">
        <color theme="5" tint="-0.249977111117893"/>
      </top>
      <bottom/>
      <diagonal/>
    </border>
    <border>
      <left/>
      <right style="thin">
        <color theme="5" tint="-0.249977111117893"/>
      </right>
      <top style="thin">
        <color theme="5" tint="-0.249977111117893"/>
      </top>
      <bottom/>
      <diagonal/>
    </border>
    <border>
      <left/>
      <right style="thin">
        <color theme="5" tint="-0.249977111117893"/>
      </right>
      <top/>
      <bottom/>
      <diagonal/>
    </border>
    <border>
      <left/>
      <right style="thin">
        <color theme="5" tint="-0.249977111117893"/>
      </right>
      <top/>
      <bottom style="thin">
        <color theme="5" tint="-0.249977111117893"/>
      </bottom>
      <diagonal/>
    </border>
    <border>
      <left/>
      <right style="medium">
        <color theme="2" tint="-0.499984740745262"/>
      </right>
      <top/>
      <bottom/>
      <diagonal/>
    </border>
    <border>
      <left style="thin">
        <color theme="5" tint="-0.249977111117893"/>
      </left>
      <right/>
      <top style="thin">
        <color theme="5" tint="-0.249977111117893"/>
      </top>
      <bottom/>
      <diagonal/>
    </border>
    <border>
      <left style="thin">
        <color theme="5" tint="-0.249977111117893"/>
      </left>
      <right/>
      <top/>
      <bottom style="thin">
        <color theme="5" tint="-0.249977111117893"/>
      </bottom>
      <diagonal/>
    </border>
    <border>
      <left style="thin">
        <color theme="7"/>
      </left>
      <right/>
      <top/>
      <bottom/>
      <diagonal/>
    </border>
    <border>
      <left style="thin">
        <color theme="5" tint="-0.249977111117893"/>
      </left>
      <right/>
      <top/>
      <bottom/>
      <diagonal/>
    </border>
    <border>
      <left style="medium">
        <color indexed="64"/>
      </left>
      <right style="medium">
        <color indexed="64"/>
      </right>
      <top style="medium">
        <color indexed="64"/>
      </top>
      <bottom style="thin">
        <color indexed="64"/>
      </bottom>
      <diagonal/>
    </border>
    <border>
      <left style="thin">
        <color rgb="FF7F7F7F"/>
      </left>
      <right style="thin">
        <color rgb="FF7F7F7F"/>
      </right>
      <top style="thin">
        <color rgb="FF7F7F7F"/>
      </top>
      <bottom style="thin">
        <color rgb="FF7F7F7F"/>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medium">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style="medium">
        <color theme="1"/>
      </left>
      <right style="thin">
        <color theme="1"/>
      </right>
      <top/>
      <bottom style="thin">
        <color theme="1"/>
      </bottom>
      <diagonal/>
    </border>
    <border>
      <left style="thin">
        <color theme="1"/>
      </left>
      <right style="medium">
        <color theme="1"/>
      </right>
      <top/>
      <bottom style="thin">
        <color theme="1"/>
      </bottom>
      <diagonal/>
    </border>
    <border>
      <left style="medium">
        <color theme="1"/>
      </left>
      <right style="thin">
        <color theme="1"/>
      </right>
      <top style="medium">
        <color theme="1"/>
      </top>
      <bottom style="medium">
        <color theme="1"/>
      </bottom>
      <diagonal/>
    </border>
    <border>
      <left style="thin">
        <color theme="1"/>
      </left>
      <right style="medium">
        <color theme="1"/>
      </right>
      <top style="medium">
        <color theme="1"/>
      </top>
      <bottom style="medium">
        <color theme="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medium">
        <color theme="1"/>
      </left>
      <right style="medium">
        <color theme="1"/>
      </right>
      <top style="medium">
        <color theme="1"/>
      </top>
      <bottom style="medium">
        <color theme="1"/>
      </bottom>
      <diagonal/>
    </border>
    <border>
      <left style="medium">
        <color theme="1"/>
      </left>
      <right/>
      <top style="medium">
        <color theme="1"/>
      </top>
      <bottom style="medium">
        <color theme="1"/>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theme="1"/>
      </left>
      <right/>
      <top style="medium">
        <color theme="1"/>
      </top>
      <bottom style="medium">
        <color theme="1"/>
      </bottom>
      <diagonal/>
    </border>
    <border>
      <left style="medium">
        <color theme="1"/>
      </left>
      <right style="medium">
        <color theme="1"/>
      </right>
      <top/>
      <bottom/>
      <diagonal/>
    </border>
    <border>
      <left style="medium">
        <color theme="1"/>
      </left>
      <right style="medium">
        <color theme="1"/>
      </right>
      <top/>
      <bottom style="medium">
        <color theme="1"/>
      </bottom>
      <diagonal/>
    </border>
    <border>
      <left style="thin">
        <color theme="7"/>
      </left>
      <right/>
      <top/>
      <bottom style="thin">
        <color theme="5" tint="-0.249977111117893"/>
      </bottom>
      <diagonal/>
    </border>
    <border>
      <left style="thin">
        <color theme="5" tint="-0.249977111117893"/>
      </left>
      <right style="medium">
        <color theme="0" tint="-0.499984740745262"/>
      </right>
      <top/>
      <bottom/>
      <diagonal/>
    </border>
    <border>
      <left style="thin">
        <color theme="7"/>
      </left>
      <right/>
      <top style="thin">
        <color theme="5" tint="-0.249977111117893"/>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theme="5" tint="-0.249977111117893"/>
      </left>
      <right/>
      <top style="thin">
        <color theme="5" tint="-0.249977111117893"/>
      </top>
      <bottom style="thin">
        <color theme="5" tint="-0.249977111117893"/>
      </bottom>
      <diagonal/>
    </border>
    <border>
      <left/>
      <right style="thin">
        <color theme="5" tint="-0.249977111117893"/>
      </right>
      <top style="thin">
        <color theme="5" tint="-0.249977111117893"/>
      </top>
      <bottom style="thin">
        <color theme="5" tint="-0.249977111117893"/>
      </bottom>
      <diagonal/>
    </border>
    <border>
      <left/>
      <right/>
      <top style="thin">
        <color theme="5" tint="-0.249977111117893"/>
      </top>
      <bottom style="thin">
        <color theme="5" tint="-0.249977111117893"/>
      </bottom>
      <diagonal/>
    </border>
    <border>
      <left style="medium">
        <color theme="2" tint="-0.499984740745262"/>
      </left>
      <right style="thin">
        <color theme="2" tint="-0.499984740745262"/>
      </right>
      <top style="medium">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medium">
        <color theme="2" tint="-0.499984740745262"/>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theme="5" tint="-0.249977111117893"/>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theme="0"/>
      </left>
      <right style="medium">
        <color theme="0"/>
      </right>
      <top style="medium">
        <color theme="0"/>
      </top>
      <bottom style="medium">
        <color theme="0"/>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medium">
        <color indexed="64"/>
      </top>
      <bottom/>
      <diagonal/>
    </border>
    <border>
      <left style="medium">
        <color indexed="64"/>
      </left>
      <right/>
      <top style="medium">
        <color indexed="64"/>
      </top>
      <bottom style="medium">
        <color theme="1"/>
      </bottom>
      <diagonal/>
    </border>
    <border>
      <left style="thin">
        <color theme="1"/>
      </left>
      <right/>
      <top style="medium">
        <color indexed="64"/>
      </top>
      <bottom/>
      <diagonal/>
    </border>
    <border>
      <left style="medium">
        <color theme="1"/>
      </left>
      <right/>
      <top style="medium">
        <color indexed="64"/>
      </top>
      <bottom/>
      <diagonal/>
    </border>
    <border>
      <left/>
      <right style="medium">
        <color theme="1"/>
      </right>
      <top style="medium">
        <color indexed="64"/>
      </top>
      <bottom/>
      <diagonal/>
    </border>
    <border>
      <left style="medium">
        <color theme="1"/>
      </left>
      <right style="medium">
        <color indexed="64"/>
      </right>
      <top style="medium">
        <color indexed="64"/>
      </top>
      <bottom/>
      <diagonal/>
    </border>
    <border>
      <left style="medium">
        <color indexed="64"/>
      </left>
      <right/>
      <top/>
      <bottom style="thin">
        <color theme="1"/>
      </bottom>
      <diagonal/>
    </border>
    <border>
      <left style="medium">
        <color indexed="64"/>
      </left>
      <right/>
      <top style="thin">
        <color theme="1"/>
      </top>
      <bottom style="thin">
        <color theme="1"/>
      </bottom>
      <diagonal/>
    </border>
    <border>
      <left style="medium">
        <color indexed="64"/>
      </left>
      <right/>
      <top style="thin">
        <color theme="1"/>
      </top>
      <bottom style="medium">
        <color indexed="64"/>
      </bottom>
      <diagonal/>
    </border>
    <border>
      <left style="thin">
        <color rgb="FF000000"/>
      </left>
      <right style="thin">
        <color rgb="FF000000"/>
      </right>
      <top style="thin">
        <color rgb="FF000000"/>
      </top>
      <bottom style="thin">
        <color rgb="FF000000"/>
      </bottom>
      <diagonal/>
    </border>
  </borders>
  <cellStyleXfs count="20">
    <xf numFmtId="0" fontId="0" fillId="0" borderId="0"/>
    <xf numFmtId="9" fontId="2" fillId="0" borderId="0" applyFont="0" applyFill="0" applyBorder="0" applyAlignment="0" applyProtection="0"/>
    <xf numFmtId="0" fontId="2" fillId="0" borderId="0"/>
    <xf numFmtId="0" fontId="5" fillId="0" borderId="0"/>
    <xf numFmtId="0" fontId="5" fillId="0" borderId="0"/>
    <xf numFmtId="0" fontId="6" fillId="0" borderId="0"/>
    <xf numFmtId="0" fontId="2" fillId="0" borderId="0"/>
    <xf numFmtId="0" fontId="7" fillId="0" borderId="0" applyNumberFormat="0" applyFill="0" applyBorder="0" applyAlignment="0" applyProtection="0">
      <alignment vertical="top"/>
      <protection locked="0"/>
    </xf>
    <xf numFmtId="9" fontId="5" fillId="0" borderId="0" applyFont="0" applyFill="0" applyBorder="0" applyAlignment="0" applyProtection="0"/>
    <xf numFmtId="169" fontId="2" fillId="0" borderId="0" applyFont="0" applyFill="0" applyBorder="0" applyAlignment="0" applyProtection="0"/>
    <xf numFmtId="166" fontId="2" fillId="0" borderId="0" applyFont="0" applyFill="0" applyBorder="0" applyAlignment="0" applyProtection="0"/>
    <xf numFmtId="0" fontId="15" fillId="0" borderId="0"/>
    <xf numFmtId="0" fontId="15" fillId="0" borderId="0"/>
    <xf numFmtId="165" fontId="15" fillId="0" borderId="0" applyFont="0" applyFill="0" applyBorder="0" applyAlignment="0" applyProtection="0"/>
    <xf numFmtId="165" fontId="2" fillId="0" borderId="0" applyFont="0" applyFill="0" applyBorder="0" applyAlignment="0" applyProtection="0"/>
    <xf numFmtId="0" fontId="64" fillId="13" borderId="73" applyNumberFormat="0" applyAlignment="0" applyProtection="0"/>
    <xf numFmtId="0" fontId="65" fillId="14" borderId="73" applyNumberFormat="0" applyAlignment="0" applyProtection="0"/>
    <xf numFmtId="178" fontId="67" fillId="4" borderId="0"/>
    <xf numFmtId="0" fontId="92" fillId="0" borderId="0"/>
    <xf numFmtId="0" fontId="91" fillId="0" borderId="0"/>
  </cellStyleXfs>
  <cellXfs count="1391">
    <xf numFmtId="0" fontId="0" fillId="0" borderId="0" xfId="0"/>
    <xf numFmtId="0" fontId="8" fillId="5" borderId="0" xfId="3" applyFont="1" applyFill="1"/>
    <xf numFmtId="0" fontId="18" fillId="0" borderId="0" xfId="0" applyFont="1"/>
    <xf numFmtId="0" fontId="20" fillId="0" borderId="0" xfId="0" applyFont="1"/>
    <xf numFmtId="0" fontId="14" fillId="0" borderId="0" xfId="0" applyFont="1"/>
    <xf numFmtId="0" fontId="14" fillId="0" borderId="0" xfId="0" applyFont="1" applyAlignment="1">
      <alignment vertical="center"/>
    </xf>
    <xf numFmtId="0" fontId="4" fillId="5" borderId="0" xfId="3" applyFont="1" applyFill="1"/>
    <xf numFmtId="0" fontId="20" fillId="0" borderId="0" xfId="3" applyFont="1"/>
    <xf numFmtId="0" fontId="18" fillId="0" borderId="0" xfId="3" applyFont="1"/>
    <xf numFmtId="0" fontId="22" fillId="0" borderId="0" xfId="3" applyFont="1"/>
    <xf numFmtId="0" fontId="14" fillId="9" borderId="5" xfId="6" applyFont="1" applyFill="1" applyBorder="1" applyAlignment="1">
      <alignment horizontal="center" vertical="center"/>
    </xf>
    <xf numFmtId="0" fontId="14" fillId="9" borderId="5" xfId="3" applyFont="1" applyFill="1" applyBorder="1" applyAlignment="1">
      <alignment horizontal="center" vertical="center"/>
    </xf>
    <xf numFmtId="0" fontId="24" fillId="0" borderId="0" xfId="3" applyFont="1" applyAlignment="1">
      <alignment horizontal="center" vertical="center"/>
    </xf>
    <xf numFmtId="0" fontId="14" fillId="0" borderId="0" xfId="6" applyFont="1" applyAlignment="1">
      <alignment horizontal="center" vertical="center"/>
    </xf>
    <xf numFmtId="0" fontId="18" fillId="0" borderId="5" xfId="6" applyFont="1" applyBorder="1" applyAlignment="1">
      <alignment vertical="center" wrapText="1"/>
    </xf>
    <xf numFmtId="0" fontId="18" fillId="0" borderId="0" xfId="6" applyFont="1" applyAlignment="1">
      <alignment vertical="center"/>
    </xf>
    <xf numFmtId="0" fontId="18" fillId="0" borderId="5" xfId="3" applyFont="1" applyBorder="1" applyAlignment="1">
      <alignment vertical="center"/>
    </xf>
    <xf numFmtId="0" fontId="21" fillId="0" borderId="5" xfId="0" applyFont="1" applyBorder="1" applyAlignment="1">
      <alignment vertical="center"/>
    </xf>
    <xf numFmtId="0" fontId="21" fillId="0" borderId="5" xfId="3" applyFont="1" applyBorder="1" applyAlignment="1">
      <alignment vertical="center"/>
    </xf>
    <xf numFmtId="0" fontId="21" fillId="0" borderId="5" xfId="6" applyFont="1" applyBorder="1" applyAlignment="1">
      <alignment vertical="center" wrapText="1"/>
    </xf>
    <xf numFmtId="0" fontId="21" fillId="0" borderId="0" xfId="6" applyFont="1" applyAlignment="1">
      <alignment wrapText="1"/>
    </xf>
    <xf numFmtId="2" fontId="21" fillId="0" borderId="0" xfId="9" applyNumberFormat="1" applyFont="1" applyFill="1" applyBorder="1" applyAlignment="1" applyProtection="1">
      <alignment horizontal="center" vertical="center"/>
    </xf>
    <xf numFmtId="0" fontId="30" fillId="0" borderId="0" xfId="7" applyFont="1" applyFill="1" applyBorder="1" applyAlignment="1" applyProtection="1">
      <alignment horizontal="left"/>
    </xf>
    <xf numFmtId="0" fontId="18" fillId="0" borderId="0" xfId="6" applyFont="1"/>
    <xf numFmtId="0" fontId="14" fillId="9" borderId="5" xfId="3" applyFont="1" applyFill="1" applyBorder="1" applyAlignment="1">
      <alignment horizontal="center"/>
    </xf>
    <xf numFmtId="0" fontId="23" fillId="0" borderId="0" xfId="3" applyFont="1"/>
    <xf numFmtId="0" fontId="30" fillId="0" borderId="0" xfId="7" applyFont="1" applyFill="1" applyBorder="1" applyAlignment="1" applyProtection="1">
      <alignment vertical="top"/>
    </xf>
    <xf numFmtId="0" fontId="20" fillId="9" borderId="5" xfId="7" applyFont="1" applyFill="1" applyBorder="1" applyAlignment="1" applyProtection="1"/>
    <xf numFmtId="0" fontId="14" fillId="0" borderId="0" xfId="0" applyFont="1" applyAlignment="1">
      <alignment horizontal="center"/>
    </xf>
    <xf numFmtId="0" fontId="34" fillId="0" borderId="0" xfId="4" applyFont="1" applyAlignment="1">
      <alignment horizontal="right"/>
    </xf>
    <xf numFmtId="0" fontId="23" fillId="0" borderId="0" xfId="4" applyFont="1"/>
    <xf numFmtId="0" fontId="23" fillId="0" borderId="3" xfId="4" applyFont="1" applyBorder="1"/>
    <xf numFmtId="0" fontId="23" fillId="0" borderId="4" xfId="4" applyFont="1" applyBorder="1"/>
    <xf numFmtId="0" fontId="23" fillId="0" borderId="9" xfId="4" applyFont="1" applyBorder="1"/>
    <xf numFmtId="0" fontId="23" fillId="0" borderId="10" xfId="4" applyFont="1" applyBorder="1"/>
    <xf numFmtId="0" fontId="23" fillId="0" borderId="38" xfId="4" applyFont="1" applyBorder="1"/>
    <xf numFmtId="167" fontId="5" fillId="0" borderId="0" xfId="0" applyNumberFormat="1" applyFont="1" applyAlignment="1" applyProtection="1">
      <alignment vertical="center"/>
      <protection locked="0"/>
    </xf>
    <xf numFmtId="1" fontId="5" fillId="0" borderId="0" xfId="0" applyNumberFormat="1" applyFont="1" applyAlignment="1" applyProtection="1">
      <alignment horizontal="center" vertical="center"/>
      <protection locked="0"/>
    </xf>
    <xf numFmtId="167" fontId="5" fillId="0" borderId="0" xfId="0" applyNumberFormat="1" applyFont="1" applyProtection="1">
      <protection locked="0"/>
    </xf>
    <xf numFmtId="170" fontId="5" fillId="0" borderId="0" xfId="0" applyNumberFormat="1" applyFont="1" applyAlignment="1" applyProtection="1">
      <alignment vertical="center"/>
      <protection locked="0"/>
    </xf>
    <xf numFmtId="10" fontId="5" fillId="0" borderId="0" xfId="1" applyNumberFormat="1" applyFont="1" applyBorder="1" applyAlignment="1" applyProtection="1">
      <alignment vertical="center"/>
      <protection locked="0"/>
    </xf>
    <xf numFmtId="10" fontId="5" fillId="0" borderId="0" xfId="1" applyNumberFormat="1" applyFont="1" applyFill="1" applyBorder="1" applyProtection="1">
      <protection locked="0"/>
    </xf>
    <xf numFmtId="167" fontId="9" fillId="0" borderId="0" xfId="0" applyNumberFormat="1" applyFont="1" applyAlignment="1" applyProtection="1">
      <alignment vertical="center"/>
      <protection locked="0"/>
    </xf>
    <xf numFmtId="167" fontId="11" fillId="0" borderId="0" xfId="0" applyNumberFormat="1" applyFont="1" applyAlignment="1" applyProtection="1">
      <alignment vertical="center"/>
      <protection locked="0"/>
    </xf>
    <xf numFmtId="167" fontId="24" fillId="0" borderId="0" xfId="0" applyNumberFormat="1" applyFont="1" applyAlignment="1" applyProtection="1">
      <alignment vertical="center"/>
      <protection locked="0"/>
    </xf>
    <xf numFmtId="167" fontId="18" fillId="0" borderId="0" xfId="0" applyNumberFormat="1" applyFont="1" applyAlignment="1" applyProtection="1">
      <alignment vertical="center"/>
      <protection locked="0"/>
    </xf>
    <xf numFmtId="10" fontId="5" fillId="0" borderId="0" xfId="1" applyNumberFormat="1" applyFont="1" applyFill="1" applyBorder="1" applyAlignment="1" applyProtection="1">
      <alignment vertical="center"/>
      <protection locked="0"/>
    </xf>
    <xf numFmtId="0" fontId="32" fillId="0" borderId="0" xfId="0" applyFont="1"/>
    <xf numFmtId="0" fontId="63" fillId="0" borderId="0" xfId="0" applyFont="1"/>
    <xf numFmtId="0" fontId="67" fillId="0" borderId="0" xfId="3" applyFont="1"/>
    <xf numFmtId="174" fontId="65" fillId="14" borderId="5" xfId="16" applyNumberFormat="1" applyBorder="1" applyAlignment="1">
      <alignment horizontal="center" vertical="center"/>
    </xf>
    <xf numFmtId="0" fontId="67" fillId="0" borderId="5" xfId="3" applyFont="1" applyBorder="1" applyAlignment="1">
      <alignment horizontal="center" vertical="center"/>
    </xf>
    <xf numFmtId="0" fontId="66" fillId="0" borderId="0" xfId="0" applyFont="1"/>
    <xf numFmtId="0" fontId="68" fillId="0" borderId="0" xfId="7" applyFont="1" applyAlignment="1" applyProtection="1"/>
    <xf numFmtId="0" fontId="69" fillId="0" borderId="0" xfId="0" applyFont="1"/>
    <xf numFmtId="0" fontId="67" fillId="0" borderId="5" xfId="3" applyFont="1" applyBorder="1"/>
    <xf numFmtId="0" fontId="67" fillId="0" borderId="5" xfId="3" applyFont="1" applyBorder="1" applyAlignment="1">
      <alignment horizontal="center"/>
    </xf>
    <xf numFmtId="174" fontId="64" fillId="13" borderId="5" xfId="15" applyNumberFormat="1" applyBorder="1" applyAlignment="1">
      <alignment horizontal="center" vertical="center"/>
    </xf>
    <xf numFmtId="174" fontId="65" fillId="14" borderId="73" xfId="16" applyNumberFormat="1" applyAlignment="1">
      <alignment horizontal="center" vertical="center"/>
    </xf>
    <xf numFmtId="178" fontId="67" fillId="0" borderId="0" xfId="0" applyNumberFormat="1" applyFont="1" applyAlignment="1">
      <alignment vertical="center"/>
    </xf>
    <xf numFmtId="174" fontId="67" fillId="0" borderId="0" xfId="3" applyNumberFormat="1" applyFont="1" applyAlignment="1">
      <alignment horizontal="center" vertical="center"/>
    </xf>
    <xf numFmtId="0" fontId="32" fillId="9" borderId="5" xfId="5" applyFont="1" applyFill="1" applyBorder="1" applyAlignment="1">
      <alignment horizontal="center" vertical="center"/>
    </xf>
    <xf numFmtId="0" fontId="20" fillId="0" borderId="0" xfId="3" applyFont="1" applyAlignment="1">
      <alignment vertical="center"/>
    </xf>
    <xf numFmtId="0" fontId="74" fillId="0" borderId="85" xfId="7" applyFont="1" applyBorder="1" applyAlignment="1" applyProtection="1">
      <alignment horizontal="center"/>
    </xf>
    <xf numFmtId="0" fontId="74" fillId="0" borderId="81" xfId="7" applyFont="1" applyBorder="1" applyAlignment="1" applyProtection="1">
      <alignment horizontal="center"/>
    </xf>
    <xf numFmtId="0" fontId="74" fillId="0" borderId="83" xfId="7" applyFont="1" applyBorder="1" applyAlignment="1" applyProtection="1">
      <alignment horizontal="center"/>
    </xf>
    <xf numFmtId="10" fontId="23" fillId="0" borderId="5" xfId="6" applyNumberFormat="1" applyFont="1" applyBorder="1" applyAlignment="1">
      <alignment horizontal="center" vertical="center"/>
    </xf>
    <xf numFmtId="2" fontId="23" fillId="0" borderId="5" xfId="9" applyNumberFormat="1" applyFont="1" applyFill="1" applyBorder="1" applyAlignment="1" applyProtection="1">
      <alignment horizontal="center" vertical="center"/>
    </xf>
    <xf numFmtId="9" fontId="10" fillId="8" borderId="32" xfId="8" applyFont="1" applyFill="1" applyBorder="1" applyAlignment="1" applyProtection="1">
      <alignment horizontal="center" vertical="center"/>
    </xf>
    <xf numFmtId="9" fontId="10" fillId="8" borderId="27" xfId="8" applyFont="1" applyFill="1" applyBorder="1" applyAlignment="1" applyProtection="1">
      <alignment horizontal="center" vertical="center"/>
    </xf>
    <xf numFmtId="9" fontId="10" fillId="8" borderId="48" xfId="8" applyFont="1" applyFill="1" applyBorder="1" applyAlignment="1" applyProtection="1">
      <alignment horizontal="center" vertical="center"/>
    </xf>
    <xf numFmtId="9" fontId="10" fillId="8" borderId="26" xfId="8" applyFont="1" applyFill="1" applyBorder="1" applyAlignment="1" applyProtection="1">
      <alignment horizontal="center" vertical="center"/>
    </xf>
    <xf numFmtId="9" fontId="10" fillId="8" borderId="0" xfId="8" applyFont="1" applyFill="1" applyBorder="1" applyAlignment="1" applyProtection="1">
      <alignment horizontal="center" vertical="center"/>
    </xf>
    <xf numFmtId="9" fontId="10" fillId="8" borderId="14" xfId="8" applyFont="1" applyFill="1" applyBorder="1" applyAlignment="1" applyProtection="1">
      <alignment horizontal="center" vertical="center"/>
    </xf>
    <xf numFmtId="0" fontId="11" fillId="0" borderId="10" xfId="0" applyFont="1" applyBorder="1" applyAlignment="1">
      <alignment horizontal="center" vertical="center"/>
    </xf>
    <xf numFmtId="0" fontId="8" fillId="5" borderId="0" xfId="3" applyFont="1" applyFill="1" applyAlignment="1" applyProtection="1">
      <alignment vertical="center"/>
      <protection locked="0"/>
    </xf>
    <xf numFmtId="0" fontId="8" fillId="0" borderId="0" xfId="3" applyFont="1" applyAlignment="1" applyProtection="1">
      <alignment vertical="center"/>
      <protection locked="0"/>
    </xf>
    <xf numFmtId="0" fontId="5" fillId="0" borderId="0" xfId="0" applyFont="1" applyAlignment="1" applyProtection="1">
      <alignment vertical="center"/>
      <protection locked="0"/>
    </xf>
    <xf numFmtId="0" fontId="14" fillId="0" borderId="0" xfId="0" applyFont="1" applyAlignment="1" applyProtection="1">
      <alignment horizontal="right" vertical="center"/>
      <protection locked="0"/>
    </xf>
    <xf numFmtId="0" fontId="5" fillId="11" borderId="0" xfId="0" applyFont="1" applyFill="1" applyAlignment="1" applyProtection="1">
      <alignment vertical="center"/>
      <protection locked="0"/>
    </xf>
    <xf numFmtId="0" fontId="24" fillId="0" borderId="0" xfId="0" applyFont="1" applyAlignment="1" applyProtection="1">
      <alignment vertical="center"/>
      <protection locked="0"/>
    </xf>
    <xf numFmtId="0" fontId="5" fillId="0" borderId="0" xfId="0" applyFont="1" applyAlignment="1" applyProtection="1">
      <alignment horizontal="right" vertical="center"/>
      <protection locked="0"/>
    </xf>
    <xf numFmtId="0" fontId="18" fillId="11" borderId="0" xfId="0" applyFont="1" applyFill="1" applyAlignment="1" applyProtection="1">
      <alignment horizontal="center" vertical="center"/>
      <protection locked="0"/>
    </xf>
    <xf numFmtId="0" fontId="5" fillId="0" borderId="0" xfId="0" applyFont="1" applyAlignment="1" applyProtection="1">
      <alignment horizontal="left" vertical="center"/>
      <protection locked="0"/>
    </xf>
    <xf numFmtId="0" fontId="24" fillId="0" borderId="0" xfId="0" applyFont="1" applyAlignment="1" applyProtection="1">
      <alignment horizontal="center" vertical="center"/>
      <protection locked="0"/>
    </xf>
    <xf numFmtId="3" fontId="5" fillId="0" borderId="0" xfId="0" applyNumberFormat="1" applyFont="1" applyAlignment="1" applyProtection="1">
      <alignment horizontal="center" vertical="center"/>
      <protection locked="0"/>
    </xf>
    <xf numFmtId="0" fontId="5" fillId="0" borderId="0" xfId="0" applyFont="1" applyAlignment="1" applyProtection="1">
      <alignment horizontal="center" vertical="center"/>
      <protection locked="0"/>
    </xf>
    <xf numFmtId="0" fontId="14" fillId="0" borderId="0" xfId="0" applyFont="1" applyAlignment="1" applyProtection="1">
      <alignment horizontal="center" vertical="center"/>
      <protection locked="0"/>
    </xf>
    <xf numFmtId="0" fontId="18" fillId="0" borderId="0" xfId="0" applyFont="1" applyAlignment="1" applyProtection="1">
      <alignment vertical="center"/>
      <protection locked="0"/>
    </xf>
    <xf numFmtId="0" fontId="9" fillId="0" borderId="0" xfId="0" applyFont="1" applyAlignment="1" applyProtection="1">
      <alignment vertical="center"/>
      <protection locked="0"/>
    </xf>
    <xf numFmtId="0" fontId="5" fillId="0" borderId="0" xfId="0" applyFont="1" applyAlignment="1" applyProtection="1">
      <alignment vertical="center" textRotation="90"/>
      <protection locked="0"/>
    </xf>
    <xf numFmtId="0" fontId="5" fillId="11" borderId="27" xfId="0" applyFont="1" applyFill="1" applyBorder="1" applyAlignment="1" applyProtection="1">
      <alignment horizontal="center" vertical="center"/>
      <protection locked="0"/>
    </xf>
    <xf numFmtId="0" fontId="5" fillId="11" borderId="32" xfId="0" applyFont="1" applyFill="1" applyBorder="1" applyAlignment="1" applyProtection="1">
      <alignment horizontal="center" vertical="center"/>
      <protection locked="0"/>
    </xf>
    <xf numFmtId="0" fontId="23" fillId="11" borderId="32" xfId="0" applyFont="1" applyFill="1" applyBorder="1" applyAlignment="1" applyProtection="1">
      <alignment horizontal="center" vertical="center"/>
      <protection locked="0"/>
    </xf>
    <xf numFmtId="3" fontId="5" fillId="0" borderId="0" xfId="0" applyNumberFormat="1" applyFont="1" applyAlignment="1" applyProtection="1">
      <alignment vertical="center"/>
      <protection locked="0"/>
    </xf>
    <xf numFmtId="0" fontId="25" fillId="0" borderId="0" xfId="0" applyFont="1" applyAlignment="1" applyProtection="1">
      <alignment vertical="center"/>
      <protection locked="0"/>
    </xf>
    <xf numFmtId="0" fontId="5" fillId="11" borderId="48" xfId="0" applyFont="1" applyFill="1" applyBorder="1" applyAlignment="1" applyProtection="1">
      <alignment horizontal="center" vertical="center"/>
      <protection locked="0"/>
    </xf>
    <xf numFmtId="0" fontId="24" fillId="0" borderId="3" xfId="0" applyFont="1" applyBorder="1" applyAlignment="1" applyProtection="1">
      <alignment horizontal="center" vertical="center" textRotation="90" wrapText="1"/>
      <protection locked="0"/>
    </xf>
    <xf numFmtId="0" fontId="12" fillId="0" borderId="0" xfId="0" applyFont="1" applyAlignment="1" applyProtection="1">
      <alignment vertical="center"/>
      <protection locked="0"/>
    </xf>
    <xf numFmtId="0" fontId="5" fillId="0" borderId="0" xfId="3" applyAlignment="1" applyProtection="1">
      <alignment horizontal="left" vertical="center"/>
      <protection locked="0"/>
    </xf>
    <xf numFmtId="0" fontId="5" fillId="0" borderId="0" xfId="3" applyAlignment="1" applyProtection="1">
      <alignment horizontal="center" vertical="center"/>
      <protection locked="0"/>
    </xf>
    <xf numFmtId="0" fontId="5" fillId="8" borderId="32" xfId="0" applyFont="1" applyFill="1" applyBorder="1" applyAlignment="1">
      <alignment horizontal="center" vertical="center"/>
    </xf>
    <xf numFmtId="0" fontId="5" fillId="0" borderId="0" xfId="0" applyFont="1" applyAlignment="1">
      <alignment horizontal="center" vertical="center"/>
    </xf>
    <xf numFmtId="0" fontId="10" fillId="8" borderId="0" xfId="0" applyFont="1" applyFill="1" applyAlignment="1">
      <alignment vertical="center"/>
    </xf>
    <xf numFmtId="0" fontId="10" fillId="8" borderId="15" xfId="0" applyFont="1" applyFill="1" applyBorder="1" applyAlignment="1">
      <alignment vertical="center"/>
    </xf>
    <xf numFmtId="0" fontId="35" fillId="5" borderId="0" xfId="0" applyFont="1" applyFill="1" applyAlignment="1">
      <alignment vertical="center"/>
    </xf>
    <xf numFmtId="0" fontId="18" fillId="2" borderId="0" xfId="0" applyFont="1" applyFill="1" applyAlignment="1" applyProtection="1">
      <alignment wrapText="1"/>
      <protection locked="0"/>
    </xf>
    <xf numFmtId="0" fontId="18" fillId="2" borderId="0" xfId="0" applyFont="1" applyFill="1" applyProtection="1">
      <protection locked="0"/>
    </xf>
    <xf numFmtId="0" fontId="18" fillId="0" borderId="0" xfId="0" applyFont="1" applyProtection="1">
      <protection locked="0"/>
    </xf>
    <xf numFmtId="0" fontId="18" fillId="2" borderId="0" xfId="0" applyFont="1" applyFill="1" applyAlignment="1" applyProtection="1">
      <alignment horizontal="left" wrapText="1"/>
      <protection locked="0"/>
    </xf>
    <xf numFmtId="0" fontId="18" fillId="0" borderId="0" xfId="0" applyFont="1" applyAlignment="1" applyProtection="1">
      <alignment wrapText="1"/>
      <protection locked="0"/>
    </xf>
    <xf numFmtId="0" fontId="19" fillId="0" borderId="5" xfId="0" applyFont="1" applyBorder="1" applyAlignment="1" applyProtection="1">
      <alignment horizontal="center" wrapText="1"/>
      <protection locked="0"/>
    </xf>
    <xf numFmtId="0" fontId="19" fillId="2" borderId="5" xfId="0" applyFont="1" applyFill="1" applyBorder="1" applyAlignment="1" applyProtection="1">
      <alignment horizontal="center" wrapText="1"/>
      <protection locked="0"/>
    </xf>
    <xf numFmtId="0" fontId="22" fillId="11" borderId="5" xfId="0" applyFont="1" applyFill="1" applyBorder="1" applyAlignment="1" applyProtection="1">
      <alignment vertical="center" wrapText="1"/>
      <protection locked="0"/>
    </xf>
    <xf numFmtId="0" fontId="23" fillId="10" borderId="5" xfId="0" applyFont="1" applyFill="1" applyBorder="1" applyAlignment="1" applyProtection="1">
      <alignment horizontal="left" vertical="center" wrapText="1"/>
      <protection locked="0"/>
    </xf>
    <xf numFmtId="0" fontId="5" fillId="10" borderId="5" xfId="0" applyFont="1" applyFill="1" applyBorder="1" applyAlignment="1" applyProtection="1">
      <alignment horizontal="left" vertical="center" wrapText="1"/>
      <protection locked="0"/>
    </xf>
    <xf numFmtId="0" fontId="18" fillId="2" borderId="0" xfId="0" applyFont="1" applyFill="1"/>
    <xf numFmtId="0" fontId="4" fillId="5" borderId="0" xfId="2" applyFont="1" applyFill="1" applyProtection="1">
      <protection locked="0"/>
    </xf>
    <xf numFmtId="0" fontId="3" fillId="5" borderId="0" xfId="2" applyFont="1" applyFill="1" applyProtection="1">
      <protection locked="0"/>
    </xf>
    <xf numFmtId="0" fontId="5" fillId="0" borderId="0" xfId="0" applyFont="1" applyProtection="1">
      <protection locked="0"/>
    </xf>
    <xf numFmtId="0" fontId="5" fillId="0" borderId="0" xfId="0" applyFont="1" applyAlignment="1" applyProtection="1">
      <alignment horizontal="left" vertical="top" wrapText="1"/>
      <protection locked="0"/>
    </xf>
    <xf numFmtId="0" fontId="5" fillId="0" borderId="0" xfId="0" applyFont="1" applyAlignment="1" applyProtection="1">
      <alignment horizontal="left"/>
      <protection locked="0"/>
    </xf>
    <xf numFmtId="0" fontId="24" fillId="0" borderId="0" xfId="0" applyFont="1" applyProtection="1">
      <protection locked="0"/>
    </xf>
    <xf numFmtId="0" fontId="4" fillId="5" borderId="0" xfId="2" applyFont="1" applyFill="1"/>
    <xf numFmtId="0" fontId="4" fillId="5" borderId="0" xfId="3" applyFont="1" applyFill="1" applyProtection="1">
      <protection locked="0"/>
    </xf>
    <xf numFmtId="0" fontId="8" fillId="5" borderId="0" xfId="3" applyFont="1" applyFill="1" applyProtection="1">
      <protection locked="0"/>
    </xf>
    <xf numFmtId="0" fontId="13" fillId="5" borderId="0" xfId="3" applyFont="1" applyFill="1" applyProtection="1">
      <protection locked="0"/>
    </xf>
    <xf numFmtId="0" fontId="14" fillId="0" borderId="0" xfId="0" applyFont="1" applyAlignment="1" applyProtection="1">
      <alignment vertical="center"/>
      <protection locked="0"/>
    </xf>
    <xf numFmtId="0" fontId="31" fillId="0" borderId="0" xfId="0" applyFont="1" applyProtection="1">
      <protection locked="0"/>
    </xf>
    <xf numFmtId="0" fontId="14" fillId="0" borderId="0" xfId="0" applyFont="1" applyProtection="1">
      <protection locked="0"/>
    </xf>
    <xf numFmtId="0" fontId="8" fillId="0" borderId="0" xfId="3" applyFont="1" applyProtection="1">
      <protection locked="0"/>
    </xf>
    <xf numFmtId="0" fontId="22" fillId="0" borderId="0" xfId="0" applyFont="1" applyProtection="1">
      <protection locked="0"/>
    </xf>
    <xf numFmtId="0" fontId="36" fillId="0" borderId="0" xfId="0" applyFont="1" applyProtection="1">
      <protection locked="0"/>
    </xf>
    <xf numFmtId="0" fontId="24" fillId="0" borderId="0" xfId="6" applyFont="1" applyAlignment="1" applyProtection="1">
      <alignment horizontal="right"/>
      <protection locked="0"/>
    </xf>
    <xf numFmtId="0" fontId="24" fillId="0" borderId="0" xfId="0" applyFont="1" applyAlignment="1" applyProtection="1">
      <alignment horizontal="center"/>
      <protection locked="0"/>
    </xf>
    <xf numFmtId="3" fontId="5" fillId="0" borderId="0" xfId="0" applyNumberFormat="1" applyFont="1" applyAlignment="1" applyProtection="1">
      <alignment horizontal="center"/>
      <protection locked="0"/>
    </xf>
    <xf numFmtId="0" fontId="5" fillId="0" borderId="0" xfId="0" applyFont="1" applyAlignment="1" applyProtection="1">
      <alignment horizontal="center"/>
      <protection locked="0"/>
    </xf>
    <xf numFmtId="172" fontId="5" fillId="0" borderId="0" xfId="1" applyNumberFormat="1" applyFont="1" applyBorder="1" applyAlignment="1" applyProtection="1">
      <alignment vertical="center"/>
      <protection locked="0"/>
    </xf>
    <xf numFmtId="0" fontId="5" fillId="11" borderId="0" xfId="0" applyFont="1" applyFill="1" applyAlignment="1" applyProtection="1">
      <alignment horizontal="center" vertical="center"/>
      <protection locked="0"/>
    </xf>
    <xf numFmtId="0" fontId="12" fillId="0" borderId="0" xfId="0" applyFont="1" applyProtection="1">
      <protection locked="0"/>
    </xf>
    <xf numFmtId="171" fontId="5" fillId="0" borderId="0" xfId="0" applyNumberFormat="1" applyFont="1" applyAlignment="1" applyProtection="1">
      <alignment vertical="center"/>
      <protection locked="0"/>
    </xf>
    <xf numFmtId="1" fontId="5" fillId="0" borderId="0" xfId="0" applyNumberFormat="1" applyFont="1" applyProtection="1">
      <protection locked="0"/>
    </xf>
    <xf numFmtId="168" fontId="5" fillId="0" borderId="0" xfId="0" applyNumberFormat="1" applyFont="1" applyAlignment="1" applyProtection="1">
      <alignment horizontal="center" vertical="center" wrapText="1"/>
      <protection locked="0"/>
    </xf>
    <xf numFmtId="0" fontId="35" fillId="5" borderId="0" xfId="0" applyFont="1" applyFill="1"/>
    <xf numFmtId="0" fontId="27" fillId="0" borderId="0" xfId="11" applyFont="1" applyProtection="1">
      <protection locked="0"/>
    </xf>
    <xf numFmtId="0" fontId="3" fillId="0" borderId="0" xfId="11" applyFont="1" applyProtection="1">
      <protection locked="0"/>
    </xf>
    <xf numFmtId="0" fontId="5" fillId="11" borderId="5" xfId="0" applyFont="1" applyFill="1" applyBorder="1" applyAlignment="1" applyProtection="1">
      <alignment vertical="center"/>
      <protection locked="0"/>
    </xf>
    <xf numFmtId="0" fontId="5" fillId="11" borderId="5" xfId="0" applyFont="1" applyFill="1" applyBorder="1" applyAlignment="1" applyProtection="1">
      <alignment horizontal="center" vertical="center"/>
      <protection locked="0"/>
    </xf>
    <xf numFmtId="0" fontId="5" fillId="11" borderId="5" xfId="0" applyFont="1" applyFill="1" applyBorder="1" applyAlignment="1" applyProtection="1">
      <alignment vertical="center" wrapText="1"/>
      <protection locked="0"/>
    </xf>
    <xf numFmtId="0" fontId="14" fillId="0" borderId="0" xfId="0" applyFont="1" applyAlignment="1" applyProtection="1">
      <alignment horizontal="left" vertical="center"/>
      <protection locked="0"/>
    </xf>
    <xf numFmtId="0" fontId="18" fillId="0" borderId="0" xfId="0" applyFont="1" applyAlignment="1" applyProtection="1">
      <alignment horizontal="left" vertical="center"/>
      <protection locked="0"/>
    </xf>
    <xf numFmtId="3" fontId="18" fillId="0" borderId="0" xfId="0" applyNumberFormat="1" applyFont="1" applyAlignment="1" applyProtection="1">
      <alignment vertical="center"/>
      <protection locked="0"/>
    </xf>
    <xf numFmtId="3" fontId="14" fillId="0" borderId="0" xfId="0" applyNumberFormat="1" applyFont="1" applyAlignment="1" applyProtection="1">
      <alignment vertical="center"/>
      <protection locked="0"/>
    </xf>
    <xf numFmtId="0" fontId="28" fillId="0" borderId="0" xfId="0" applyFont="1" applyAlignment="1" applyProtection="1">
      <alignment horizontal="left" vertical="center"/>
      <protection locked="0"/>
    </xf>
    <xf numFmtId="3" fontId="29" fillId="0" borderId="0" xfId="0" applyNumberFormat="1" applyFont="1" applyAlignment="1" applyProtection="1">
      <alignment vertical="center"/>
      <protection locked="0"/>
    </xf>
    <xf numFmtId="10" fontId="24" fillId="0" borderId="0" xfId="0" applyNumberFormat="1" applyFont="1" applyProtection="1">
      <protection locked="0"/>
    </xf>
    <xf numFmtId="0" fontId="30" fillId="0" borderId="0" xfId="7" applyFont="1" applyFill="1" applyBorder="1" applyAlignment="1" applyProtection="1">
      <protection locked="0"/>
    </xf>
    <xf numFmtId="174" fontId="24" fillId="0" borderId="0" xfId="0" applyNumberFormat="1" applyFont="1" applyProtection="1">
      <protection locked="0"/>
    </xf>
    <xf numFmtId="3" fontId="31" fillId="0" borderId="0" xfId="0" applyNumberFormat="1" applyFont="1" applyProtection="1">
      <protection locked="0"/>
    </xf>
    <xf numFmtId="0" fontId="19" fillId="0" borderId="0" xfId="0" applyFont="1"/>
    <xf numFmtId="0" fontId="5" fillId="0" borderId="0" xfId="0" applyFont="1"/>
    <xf numFmtId="0" fontId="24" fillId="0" borderId="0" xfId="0" applyFont="1" applyAlignment="1">
      <alignment horizontal="center"/>
    </xf>
    <xf numFmtId="0" fontId="5" fillId="0" borderId="0" xfId="0" applyFont="1" applyAlignment="1">
      <alignment horizontal="right"/>
    </xf>
    <xf numFmtId="0" fontId="5" fillId="8" borderId="5" xfId="0" applyFont="1" applyFill="1" applyBorder="1" applyAlignment="1">
      <alignment horizontal="center"/>
    </xf>
    <xf numFmtId="0" fontId="20" fillId="0" borderId="84" xfId="0" applyFont="1" applyBorder="1"/>
    <xf numFmtId="0" fontId="57" fillId="0" borderId="0" xfId="0" applyFont="1"/>
    <xf numFmtId="0" fontId="43" fillId="0" borderId="0" xfId="0" applyFont="1" applyAlignment="1">
      <alignment horizontal="center" vertical="top"/>
    </xf>
    <xf numFmtId="0" fontId="25" fillId="0" borderId="0" xfId="0" applyFont="1"/>
    <xf numFmtId="0" fontId="20" fillId="0" borderId="80" xfId="0" applyFont="1" applyBorder="1"/>
    <xf numFmtId="0" fontId="48" fillId="0" borderId="80" xfId="0" applyFont="1" applyBorder="1" applyAlignment="1">
      <alignment horizontal="right"/>
    </xf>
    <xf numFmtId="0" fontId="23" fillId="0" borderId="0" xfId="0" applyFont="1" applyAlignment="1">
      <alignment horizontal="right"/>
    </xf>
    <xf numFmtId="0" fontId="37" fillId="0" borderId="0" xfId="0" applyFont="1" applyAlignment="1">
      <alignment vertical="center"/>
    </xf>
    <xf numFmtId="0" fontId="48" fillId="0" borderId="82" xfId="0" applyFont="1" applyBorder="1" applyAlignment="1">
      <alignment horizontal="right"/>
    </xf>
    <xf numFmtId="0" fontId="24" fillId="0" borderId="0" xfId="0" applyFont="1"/>
    <xf numFmtId="0" fontId="5" fillId="0" borderId="0" xfId="0" applyFont="1" applyAlignment="1">
      <alignment vertical="center"/>
    </xf>
    <xf numFmtId="0" fontId="21" fillId="0" borderId="0" xfId="0" applyFont="1" applyAlignment="1">
      <alignment vertical="center" wrapText="1"/>
    </xf>
    <xf numFmtId="3" fontId="5" fillId="0" borderId="0" xfId="0" applyNumberFormat="1" applyFont="1" applyAlignment="1">
      <alignment horizontal="center"/>
    </xf>
    <xf numFmtId="0" fontId="5" fillId="0" borderId="0" xfId="0" applyFont="1" applyAlignment="1">
      <alignment horizontal="center"/>
    </xf>
    <xf numFmtId="0" fontId="44" fillId="0" borderId="0" xfId="0" applyFont="1" applyAlignment="1">
      <alignment horizontal="center"/>
    </xf>
    <xf numFmtId="0" fontId="45" fillId="0" borderId="0" xfId="0" applyFont="1" applyAlignment="1">
      <alignment horizontal="center" vertical="center" wrapText="1"/>
    </xf>
    <xf numFmtId="0" fontId="46" fillId="0" borderId="0" xfId="0" applyFont="1" applyAlignment="1">
      <alignment horizontal="center"/>
    </xf>
    <xf numFmtId="0" fontId="14" fillId="0" borderId="10" xfId="0" applyFont="1" applyBorder="1" applyAlignment="1">
      <alignment horizontal="center"/>
    </xf>
    <xf numFmtId="0" fontId="14" fillId="0" borderId="10" xfId="0" applyFont="1" applyBorder="1" applyAlignment="1">
      <alignment horizontal="center" vertical="center"/>
    </xf>
    <xf numFmtId="167" fontId="5" fillId="0" borderId="0" xfId="0" applyNumberFormat="1" applyFont="1" applyAlignment="1">
      <alignment vertical="center"/>
    </xf>
    <xf numFmtId="167" fontId="5" fillId="0" borderId="0" xfId="0" applyNumberFormat="1" applyFont="1"/>
    <xf numFmtId="0" fontId="24" fillId="0" borderId="0" xfId="0" applyFont="1" applyAlignment="1">
      <alignment vertical="center" textRotation="90" wrapText="1"/>
    </xf>
    <xf numFmtId="0" fontId="24" fillId="0" borderId="26" xfId="0" applyFont="1" applyBorder="1" applyAlignment="1">
      <alignment vertical="center"/>
    </xf>
    <xf numFmtId="0" fontId="5" fillId="0" borderId="10" xfId="0" applyFont="1" applyBorder="1" applyAlignment="1">
      <alignment horizontal="center" vertical="center"/>
    </xf>
    <xf numFmtId="49" fontId="5" fillId="0" borderId="10" xfId="0" quotePrefix="1" applyNumberFormat="1" applyFont="1" applyBorder="1"/>
    <xf numFmtId="49" fontId="5" fillId="0" borderId="25" xfId="0" quotePrefix="1" applyNumberFormat="1" applyFont="1" applyBorder="1" applyAlignment="1">
      <alignment horizontal="center"/>
    </xf>
    <xf numFmtId="167" fontId="24" fillId="0" borderId="0" xfId="0" applyNumberFormat="1" applyFont="1"/>
    <xf numFmtId="0" fontId="5" fillId="0" borderId="32" xfId="0" applyFont="1" applyBorder="1" applyAlignment="1">
      <alignment vertical="center"/>
    </xf>
    <xf numFmtId="0" fontId="5" fillId="0" borderId="0" xfId="0" quotePrefix="1" applyFont="1"/>
    <xf numFmtId="0" fontId="5" fillId="0" borderId="0" xfId="0" quotePrefix="1" applyFont="1" applyAlignment="1">
      <alignment horizontal="center"/>
    </xf>
    <xf numFmtId="0" fontId="5" fillId="0" borderId="13" xfId="0" applyFont="1" applyBorder="1"/>
    <xf numFmtId="0" fontId="5" fillId="0" borderId="14" xfId="0" applyFont="1" applyBorder="1" applyAlignment="1">
      <alignment horizontal="center"/>
    </xf>
    <xf numFmtId="0" fontId="5" fillId="0" borderId="14" xfId="0" applyFont="1" applyBorder="1"/>
    <xf numFmtId="1" fontId="5" fillId="0" borderId="0" xfId="0" applyNumberFormat="1" applyFont="1" applyAlignment="1">
      <alignment horizontal="center"/>
    </xf>
    <xf numFmtId="0" fontId="25" fillId="0" borderId="0" xfId="0" applyFont="1" applyAlignment="1">
      <alignment vertical="center"/>
    </xf>
    <xf numFmtId="0" fontId="22" fillId="0" borderId="0" xfId="0" applyFont="1"/>
    <xf numFmtId="0" fontId="5" fillId="0" borderId="15" xfId="0" applyFont="1" applyBorder="1"/>
    <xf numFmtId="0" fontId="5" fillId="0" borderId="21" xfId="0" applyFont="1" applyBorder="1" applyAlignment="1">
      <alignment vertical="center" textRotation="90"/>
    </xf>
    <xf numFmtId="0" fontId="5" fillId="0" borderId="29" xfId="0" applyFont="1" applyBorder="1" applyAlignment="1">
      <alignment vertical="center" textRotation="90"/>
    </xf>
    <xf numFmtId="0" fontId="24" fillId="0" borderId="10" xfId="0" applyFont="1" applyBorder="1"/>
    <xf numFmtId="0" fontId="5" fillId="0" borderId="10" xfId="0" applyFont="1" applyBorder="1"/>
    <xf numFmtId="0" fontId="24" fillId="0" borderId="10" xfId="0" applyFont="1" applyBorder="1" applyAlignment="1">
      <alignment horizontal="center"/>
    </xf>
    <xf numFmtId="9" fontId="23" fillId="0" borderId="0" xfId="8" applyFont="1" applyFill="1" applyBorder="1" applyAlignment="1" applyProtection="1">
      <alignment horizontal="center" vertical="center"/>
    </xf>
    <xf numFmtId="0" fontId="5" fillId="0" borderId="4" xfId="0" applyFont="1" applyBorder="1"/>
    <xf numFmtId="0" fontId="23" fillId="0" borderId="0" xfId="0" quotePrefix="1" applyFont="1"/>
    <xf numFmtId="0" fontId="22" fillId="0" borderId="0" xfId="0" applyFont="1" applyAlignment="1">
      <alignment horizontal="center"/>
    </xf>
    <xf numFmtId="0" fontId="47" fillId="0" borderId="0" xfId="0" applyFont="1"/>
    <xf numFmtId="0" fontId="14" fillId="17" borderId="5" xfId="0" applyFont="1" applyFill="1" applyBorder="1" applyAlignment="1">
      <alignment horizontal="center" vertical="center"/>
    </xf>
    <xf numFmtId="0" fontId="14" fillId="17" borderId="5" xfId="0" applyFont="1" applyFill="1" applyBorder="1" applyAlignment="1">
      <alignment horizontal="center"/>
    </xf>
    <xf numFmtId="0" fontId="5" fillId="0" borderId="5" xfId="0" applyFont="1" applyBorder="1" applyAlignment="1">
      <alignment horizontal="center" vertical="center"/>
    </xf>
    <xf numFmtId="0" fontId="14" fillId="0" borderId="5" xfId="0" applyFont="1" applyBorder="1" applyAlignment="1">
      <alignment horizontal="center"/>
    </xf>
    <xf numFmtId="167" fontId="18" fillId="8" borderId="5" xfId="0" applyNumberFormat="1" applyFont="1" applyFill="1" applyBorder="1" applyAlignment="1">
      <alignment horizontal="center"/>
    </xf>
    <xf numFmtId="0" fontId="5" fillId="8" borderId="5" xfId="0" applyFont="1" applyFill="1" applyBorder="1" applyAlignment="1">
      <alignment horizontal="center" vertical="center"/>
    </xf>
    <xf numFmtId="167" fontId="18" fillId="0" borderId="0" xfId="0" applyNumberFormat="1" applyFont="1" applyAlignment="1">
      <alignment horizontal="center"/>
    </xf>
    <xf numFmtId="9" fontId="5" fillId="0" borderId="0" xfId="0" applyNumberFormat="1" applyFont="1"/>
    <xf numFmtId="0" fontId="72" fillId="0" borderId="0" xfId="0" applyFont="1"/>
    <xf numFmtId="0" fontId="24" fillId="17" borderId="5" xfId="0" applyFont="1" applyFill="1" applyBorder="1" applyAlignment="1">
      <alignment horizontal="center" vertical="center"/>
    </xf>
    <xf numFmtId="0" fontId="5" fillId="0" borderId="5" xfId="0" applyFont="1" applyBorder="1" applyAlignment="1">
      <alignment horizontal="center"/>
    </xf>
    <xf numFmtId="167" fontId="5" fillId="0" borderId="5" xfId="0" applyNumberFormat="1" applyFont="1" applyBorder="1" applyAlignment="1">
      <alignment horizontal="center"/>
    </xf>
    <xf numFmtId="9" fontId="5" fillId="0" borderId="0" xfId="1" applyFont="1" applyAlignment="1" applyProtection="1">
      <alignment horizontal="center"/>
    </xf>
    <xf numFmtId="9" fontId="5" fillId="0" borderId="0" xfId="1" applyFont="1" applyBorder="1" applyAlignment="1" applyProtection="1">
      <alignment horizontal="center"/>
    </xf>
    <xf numFmtId="167" fontId="18" fillId="0" borderId="0" xfId="0" applyNumberFormat="1" applyFont="1" applyAlignment="1">
      <alignment horizontal="right"/>
    </xf>
    <xf numFmtId="0" fontId="73" fillId="0" borderId="0" xfId="0" applyFont="1"/>
    <xf numFmtId="0" fontId="18" fillId="0" borderId="0" xfId="0" applyFont="1" applyAlignment="1">
      <alignment horizontal="center"/>
    </xf>
    <xf numFmtId="170" fontId="5" fillId="8" borderId="5" xfId="0" applyNumberFormat="1" applyFont="1" applyFill="1" applyBorder="1" applyAlignment="1">
      <alignment horizontal="center" vertical="center"/>
    </xf>
    <xf numFmtId="167" fontId="5" fillId="8" borderId="5" xfId="0" applyNumberFormat="1" applyFont="1" applyFill="1" applyBorder="1" applyAlignment="1">
      <alignment horizontal="center"/>
    </xf>
    <xf numFmtId="49" fontId="18" fillId="0" borderId="0" xfId="0" applyNumberFormat="1" applyFont="1" applyAlignment="1">
      <alignment horizontal="center"/>
    </xf>
    <xf numFmtId="2" fontId="18" fillId="0" borderId="0" xfId="0" applyNumberFormat="1" applyFont="1" applyAlignment="1">
      <alignment horizontal="center"/>
    </xf>
    <xf numFmtId="0" fontId="5" fillId="0" borderId="0" xfId="0" applyFont="1" applyAlignment="1">
      <alignment horizontal="left"/>
    </xf>
    <xf numFmtId="2" fontId="5" fillId="0" borderId="0" xfId="0" applyNumberFormat="1" applyFont="1" applyAlignment="1">
      <alignment horizontal="center"/>
    </xf>
    <xf numFmtId="2" fontId="18" fillId="8" borderId="5" xfId="0" applyNumberFormat="1" applyFont="1" applyFill="1" applyBorder="1" applyAlignment="1">
      <alignment horizontal="center"/>
    </xf>
    <xf numFmtId="167" fontId="18" fillId="17" borderId="5" xfId="0" applyNumberFormat="1" applyFont="1" applyFill="1" applyBorder="1" applyAlignment="1">
      <alignment horizontal="center" vertical="center" wrapText="1"/>
    </xf>
    <xf numFmtId="0" fontId="5" fillId="17" borderId="5" xfId="0" applyFont="1" applyFill="1" applyBorder="1" applyAlignment="1">
      <alignment horizontal="center" vertical="center" wrapText="1"/>
    </xf>
    <xf numFmtId="0" fontId="5" fillId="17" borderId="5" xfId="0" applyFont="1" applyFill="1" applyBorder="1" applyAlignment="1">
      <alignment horizontal="left" vertical="center" wrapText="1"/>
    </xf>
    <xf numFmtId="0" fontId="5" fillId="17" borderId="5" xfId="0" applyFont="1" applyFill="1" applyBorder="1" applyAlignment="1">
      <alignment vertical="center" wrapText="1"/>
    </xf>
    <xf numFmtId="2" fontId="18" fillId="8" borderId="5" xfId="0" applyNumberFormat="1" applyFont="1" applyFill="1" applyBorder="1" applyAlignment="1">
      <alignment horizontal="center" wrapText="1"/>
    </xf>
    <xf numFmtId="0" fontId="5" fillId="0" borderId="0" xfId="0" applyFont="1" applyAlignment="1">
      <alignment horizontal="center" vertical="center" wrapText="1"/>
    </xf>
    <xf numFmtId="49" fontId="14" fillId="0" borderId="0" xfId="0" applyNumberFormat="1" applyFont="1" applyAlignment="1">
      <alignment horizontal="right"/>
    </xf>
    <xf numFmtId="1" fontId="5" fillId="0" borderId="0" xfId="0" applyNumberFormat="1" applyFont="1" applyAlignment="1">
      <alignment horizontal="right"/>
    </xf>
    <xf numFmtId="0" fontId="14" fillId="0" borderId="0" xfId="0" applyFont="1" applyAlignment="1">
      <alignment horizontal="right"/>
    </xf>
    <xf numFmtId="49" fontId="14" fillId="0" borderId="0" xfId="0" applyNumberFormat="1" applyFont="1" applyAlignment="1">
      <alignment horizontal="center"/>
    </xf>
    <xf numFmtId="2" fontId="5" fillId="0" borderId="0" xfId="0" applyNumberFormat="1" applyFont="1"/>
    <xf numFmtId="0" fontId="24" fillId="0" borderId="0" xfId="0" applyFont="1" applyAlignment="1">
      <alignment wrapText="1"/>
    </xf>
    <xf numFmtId="0" fontId="24" fillId="0" borderId="0" xfId="0" applyFont="1" applyAlignment="1">
      <alignment horizontal="center" vertical="center" wrapText="1"/>
    </xf>
    <xf numFmtId="0" fontId="18" fillId="7" borderId="0" xfId="0" applyFont="1" applyFill="1" applyProtection="1">
      <protection locked="0"/>
    </xf>
    <xf numFmtId="0" fontId="49" fillId="7" borderId="0" xfId="0" applyFont="1" applyFill="1" applyProtection="1">
      <protection locked="0"/>
    </xf>
    <xf numFmtId="173" fontId="18" fillId="2" borderId="0" xfId="0" applyNumberFormat="1" applyFont="1" applyFill="1" applyProtection="1">
      <protection locked="0"/>
    </xf>
    <xf numFmtId="173" fontId="5" fillId="2" borderId="0" xfId="0" applyNumberFormat="1" applyFont="1" applyFill="1" applyProtection="1">
      <protection locked="0"/>
    </xf>
    <xf numFmtId="173" fontId="9" fillId="2" borderId="0" xfId="0" applyNumberFormat="1" applyFont="1" applyFill="1" applyProtection="1">
      <protection locked="0"/>
    </xf>
    <xf numFmtId="0" fontId="55" fillId="2" borderId="0" xfId="0" applyFont="1" applyFill="1" applyProtection="1">
      <protection locked="0"/>
    </xf>
    <xf numFmtId="0" fontId="18" fillId="2" borderId="0" xfId="0" applyFont="1" applyFill="1" applyAlignment="1" applyProtection="1">
      <alignment horizontal="center"/>
      <protection locked="0"/>
    </xf>
    <xf numFmtId="175" fontId="18" fillId="2" borderId="0" xfId="0" applyNumberFormat="1" applyFont="1" applyFill="1" applyAlignment="1" applyProtection="1">
      <alignment horizontal="center" vertical="center"/>
      <protection locked="0"/>
    </xf>
    <xf numFmtId="175" fontId="18" fillId="7" borderId="0" xfId="0" applyNumberFormat="1" applyFont="1" applyFill="1" applyAlignment="1" applyProtection="1">
      <alignment horizontal="center" vertical="center"/>
      <protection locked="0"/>
    </xf>
    <xf numFmtId="0" fontId="14" fillId="7" borderId="0" xfId="0" applyFont="1" applyFill="1" applyProtection="1">
      <protection locked="0"/>
    </xf>
    <xf numFmtId="0" fontId="58" fillId="7" borderId="0" xfId="0" applyFont="1" applyFill="1" applyAlignment="1" applyProtection="1">
      <alignment vertical="top" wrapText="1"/>
      <protection locked="0"/>
    </xf>
    <xf numFmtId="175" fontId="18" fillId="2" borderId="0" xfId="0" applyNumberFormat="1" applyFont="1" applyFill="1" applyAlignment="1" applyProtection="1">
      <alignment horizontal="center"/>
      <protection locked="0"/>
    </xf>
    <xf numFmtId="175" fontId="18" fillId="7" borderId="0" xfId="0" applyNumberFormat="1" applyFont="1" applyFill="1" applyAlignment="1" applyProtection="1">
      <alignment horizontal="center"/>
      <protection locked="0"/>
    </xf>
    <xf numFmtId="0" fontId="18" fillId="2" borderId="0" xfId="0" applyFont="1" applyFill="1" applyAlignment="1" applyProtection="1">
      <alignment horizontal="left" vertical="center"/>
      <protection locked="0"/>
    </xf>
    <xf numFmtId="0" fontId="18" fillId="7" borderId="0" xfId="0" applyFont="1" applyFill="1" applyAlignment="1" applyProtection="1">
      <alignment horizontal="left" vertical="center"/>
      <protection locked="0"/>
    </xf>
    <xf numFmtId="0" fontId="20" fillId="2" borderId="0" xfId="0" applyFont="1" applyFill="1" applyAlignment="1" applyProtection="1">
      <alignment horizontal="center"/>
      <protection locked="0"/>
    </xf>
    <xf numFmtId="0" fontId="48" fillId="2" borderId="0" xfId="0" applyFont="1" applyFill="1" applyAlignment="1" applyProtection="1">
      <alignment horizontal="center" wrapText="1"/>
      <protection locked="0"/>
    </xf>
    <xf numFmtId="0" fontId="59" fillId="2" borderId="0" xfId="0" applyFont="1" applyFill="1" applyAlignment="1" applyProtection="1">
      <alignment wrapText="1"/>
      <protection locked="0"/>
    </xf>
    <xf numFmtId="0" fontId="59" fillId="7" borderId="0" xfId="0" applyFont="1" applyFill="1" applyAlignment="1" applyProtection="1">
      <alignment wrapText="1"/>
      <protection locked="0"/>
    </xf>
    <xf numFmtId="173" fontId="60" fillId="7" borderId="0" xfId="0" applyNumberFormat="1" applyFont="1" applyFill="1" applyProtection="1">
      <protection locked="0"/>
    </xf>
    <xf numFmtId="0" fontId="48" fillId="2" borderId="0" xfId="0" applyFont="1" applyFill="1" applyProtection="1">
      <protection locked="0"/>
    </xf>
    <xf numFmtId="0" fontId="48" fillId="7" borderId="0" xfId="0" applyFont="1" applyFill="1" applyProtection="1">
      <protection locked="0"/>
    </xf>
    <xf numFmtId="0" fontId="18" fillId="2" borderId="0" xfId="0" applyFont="1" applyFill="1" applyAlignment="1" applyProtection="1">
      <alignment vertical="center"/>
      <protection locked="0"/>
    </xf>
    <xf numFmtId="0" fontId="18" fillId="7" borderId="0" xfId="0" applyFont="1" applyFill="1" applyAlignment="1" applyProtection="1">
      <alignment vertical="center"/>
      <protection locked="0"/>
    </xf>
    <xf numFmtId="0" fontId="5" fillId="2" borderId="0" xfId="0" applyFont="1" applyFill="1" applyAlignment="1" applyProtection="1">
      <alignment horizontal="left" wrapText="1"/>
      <protection locked="0"/>
    </xf>
    <xf numFmtId="0" fontId="5" fillId="7" borderId="0" xfId="0" applyFont="1" applyFill="1" applyAlignment="1" applyProtection="1">
      <alignment horizontal="center"/>
      <protection locked="0"/>
    </xf>
    <xf numFmtId="0" fontId="18" fillId="7" borderId="0" xfId="0" applyFont="1" applyFill="1" applyAlignment="1" applyProtection="1">
      <alignment horizontal="left" wrapText="1"/>
      <protection locked="0"/>
    </xf>
    <xf numFmtId="0" fontId="48" fillId="2" borderId="0" xfId="0" applyFont="1" applyFill="1" applyAlignment="1" applyProtection="1">
      <alignment vertical="center"/>
      <protection locked="0"/>
    </xf>
    <xf numFmtId="0" fontId="48" fillId="7" borderId="0" xfId="0" applyFont="1" applyFill="1" applyAlignment="1" applyProtection="1">
      <alignment vertical="center"/>
      <protection locked="0"/>
    </xf>
    <xf numFmtId="173" fontId="51" fillId="2" borderId="0" xfId="0" applyNumberFormat="1" applyFont="1" applyFill="1" applyAlignment="1">
      <alignment horizontal="center" vertical="center"/>
    </xf>
    <xf numFmtId="0" fontId="20" fillId="0" borderId="5" xfId="0" applyFont="1" applyBorder="1" applyAlignment="1">
      <alignment horizontal="left" vertical="center" wrapText="1"/>
    </xf>
    <xf numFmtId="0" fontId="9" fillId="0" borderId="0" xfId="0" applyFont="1" applyAlignment="1">
      <alignment vertical="center"/>
    </xf>
    <xf numFmtId="1" fontId="14" fillId="0" borderId="10" xfId="0" applyNumberFormat="1" applyFont="1" applyBorder="1" applyAlignment="1">
      <alignment horizontal="center" vertical="center"/>
    </xf>
    <xf numFmtId="0" fontId="10" fillId="0" borderId="0" xfId="0" applyFont="1" applyAlignment="1">
      <alignment vertical="center"/>
    </xf>
    <xf numFmtId="0" fontId="24" fillId="6" borderId="22" xfId="0" applyFont="1" applyFill="1" applyBorder="1" applyAlignment="1">
      <alignment vertical="center" textRotation="90" wrapText="1"/>
    </xf>
    <xf numFmtId="0" fontId="10" fillId="8" borderId="0" xfId="0" applyFont="1" applyFill="1" applyAlignment="1" applyProtection="1">
      <alignment vertical="center"/>
      <protection locked="0"/>
    </xf>
    <xf numFmtId="0" fontId="10" fillId="8" borderId="15" xfId="0" applyFont="1" applyFill="1" applyBorder="1" applyAlignment="1" applyProtection="1">
      <alignment vertical="center"/>
      <protection locked="0"/>
    </xf>
    <xf numFmtId="0" fontId="23" fillId="0" borderId="0" xfId="0" applyFont="1" applyAlignment="1">
      <alignment horizontal="center" vertical="center"/>
    </xf>
    <xf numFmtId="0" fontId="5" fillId="0" borderId="14" xfId="0" applyFont="1" applyBorder="1" applyAlignment="1">
      <alignment horizontal="center" vertical="center"/>
    </xf>
    <xf numFmtId="49" fontId="5" fillId="0" borderId="10" xfId="0" quotePrefix="1" applyNumberFormat="1" applyFont="1" applyBorder="1" applyAlignment="1">
      <alignment vertical="center"/>
    </xf>
    <xf numFmtId="49" fontId="5" fillId="0" borderId="25" xfId="0" quotePrefix="1" applyNumberFormat="1" applyFont="1" applyBorder="1" applyAlignment="1">
      <alignment horizontal="center" vertical="center"/>
    </xf>
    <xf numFmtId="0" fontId="5" fillId="0" borderId="25" xfId="0" applyFont="1" applyBorder="1" applyAlignment="1">
      <alignment horizontal="center" vertical="center"/>
    </xf>
    <xf numFmtId="0" fontId="5" fillId="0" borderId="0" xfId="0" quotePrefix="1" applyFont="1" applyAlignment="1">
      <alignment horizontal="center" vertical="center"/>
    </xf>
    <xf numFmtId="0" fontId="21" fillId="0" borderId="67" xfId="0" applyFont="1" applyBorder="1" applyAlignment="1">
      <alignment vertical="center" wrapText="1"/>
    </xf>
    <xf numFmtId="0" fontId="5" fillId="8" borderId="5" xfId="0" applyFont="1" applyFill="1" applyBorder="1" applyAlignment="1">
      <alignment vertical="center"/>
    </xf>
    <xf numFmtId="0" fontId="3" fillId="0" borderId="0" xfId="0" applyFont="1"/>
    <xf numFmtId="0" fontId="5" fillId="0" borderId="0" xfId="0" applyFont="1" applyAlignment="1">
      <alignment horizontal="left" vertical="top" wrapText="1"/>
    </xf>
    <xf numFmtId="0" fontId="8" fillId="5" borderId="0" xfId="2" applyFont="1" applyFill="1"/>
    <xf numFmtId="0" fontId="3" fillId="5" borderId="0" xfId="2" applyFont="1" applyFill="1"/>
    <xf numFmtId="0" fontId="4" fillId="0" borderId="0" xfId="2" applyFont="1"/>
    <xf numFmtId="0" fontId="3" fillId="0" borderId="0" xfId="2" applyFont="1"/>
    <xf numFmtId="0" fontId="13" fillId="5" borderId="97" xfId="0" applyFont="1" applyFill="1" applyBorder="1" applyAlignment="1">
      <alignment horizontal="center" vertical="center"/>
    </xf>
    <xf numFmtId="0" fontId="75" fillId="0" borderId="0" xfId="0" applyFont="1" applyAlignment="1">
      <alignment horizontal="left" vertical="center"/>
    </xf>
    <xf numFmtId="0" fontId="5" fillId="0" borderId="0" xfId="0" applyFont="1" applyAlignment="1">
      <alignment vertical="top"/>
    </xf>
    <xf numFmtId="0" fontId="78" fillId="5" borderId="98" xfId="0" applyFont="1" applyFill="1" applyBorder="1" applyAlignment="1">
      <alignment horizontal="left" vertical="center" wrapText="1"/>
    </xf>
    <xf numFmtId="0" fontId="78" fillId="5" borderId="101" xfId="0" applyFont="1" applyFill="1" applyBorder="1" applyAlignment="1">
      <alignment horizontal="left" vertical="center" wrapText="1"/>
    </xf>
    <xf numFmtId="0" fontId="38" fillId="0" borderId="0" xfId="0" applyFont="1" applyAlignment="1">
      <alignment horizontal="left" vertical="center"/>
    </xf>
    <xf numFmtId="0" fontId="18" fillId="7" borderId="0" xfId="0" applyFont="1" applyFill="1"/>
    <xf numFmtId="0" fontId="9" fillId="8" borderId="0" xfId="0" applyFont="1" applyFill="1" applyAlignment="1">
      <alignment horizontal="center" vertical="center"/>
    </xf>
    <xf numFmtId="3" fontId="23" fillId="0" borderId="0" xfId="0" applyNumberFormat="1" applyFont="1" applyAlignment="1">
      <alignment horizontal="center" vertical="center"/>
    </xf>
    <xf numFmtId="0" fontId="32" fillId="0" borderId="10" xfId="0" applyFont="1" applyBorder="1" applyAlignment="1">
      <alignment horizontal="center" vertical="center"/>
    </xf>
    <xf numFmtId="167" fontId="10" fillId="11" borderId="0" xfId="0" applyNumberFormat="1" applyFont="1" applyFill="1" applyAlignment="1" applyProtection="1">
      <alignment vertical="center"/>
      <protection locked="0"/>
    </xf>
    <xf numFmtId="167" fontId="10" fillId="11" borderId="25" xfId="0" applyNumberFormat="1" applyFont="1" applyFill="1" applyBorder="1" applyAlignment="1" applyProtection="1">
      <alignment vertical="center"/>
      <protection locked="0"/>
    </xf>
    <xf numFmtId="167" fontId="23" fillId="0" borderId="0" xfId="0" applyNumberFormat="1" applyFont="1" applyAlignment="1" applyProtection="1">
      <alignment vertical="center"/>
      <protection locked="0"/>
    </xf>
    <xf numFmtId="1" fontId="32" fillId="0" borderId="10" xfId="0" applyNumberFormat="1" applyFont="1" applyBorder="1" applyAlignment="1">
      <alignment horizontal="center" vertical="center"/>
    </xf>
    <xf numFmtId="10" fontId="23" fillId="0" borderId="0" xfId="1" applyNumberFormat="1" applyFont="1" applyFill="1" applyBorder="1" applyAlignment="1" applyProtection="1">
      <alignment vertical="center"/>
      <protection locked="0"/>
    </xf>
    <xf numFmtId="0" fontId="23" fillId="0" borderId="0" xfId="0" applyFont="1" applyAlignment="1" applyProtection="1">
      <alignment vertical="center"/>
      <protection locked="0"/>
    </xf>
    <xf numFmtId="0" fontId="34" fillId="0" borderId="0" xfId="0" applyFont="1" applyAlignment="1" applyProtection="1">
      <alignment vertical="center"/>
      <protection locked="0"/>
    </xf>
    <xf numFmtId="2" fontId="23" fillId="11" borderId="0" xfId="0" applyNumberFormat="1" applyFont="1" applyFill="1" applyAlignment="1" applyProtection="1">
      <alignment vertical="center"/>
      <protection locked="0"/>
    </xf>
    <xf numFmtId="2" fontId="23" fillId="11" borderId="10" xfId="0" applyNumberFormat="1" applyFont="1" applyFill="1" applyBorder="1" applyAlignment="1" applyProtection="1">
      <alignment vertical="center"/>
      <protection locked="0"/>
    </xf>
    <xf numFmtId="2" fontId="23" fillId="11" borderId="0" xfId="1" applyNumberFormat="1" applyFont="1" applyFill="1" applyBorder="1" applyAlignment="1" applyProtection="1">
      <alignment vertical="center"/>
      <protection locked="0"/>
    </xf>
    <xf numFmtId="2" fontId="23" fillId="11" borderId="10" xfId="1" applyNumberFormat="1" applyFont="1" applyFill="1" applyBorder="1" applyAlignment="1" applyProtection="1">
      <alignment vertical="center"/>
      <protection locked="0"/>
    </xf>
    <xf numFmtId="49" fontId="23" fillId="11" borderId="27" xfId="8" applyNumberFormat="1" applyFont="1" applyFill="1" applyBorder="1" applyAlignment="1" applyProtection="1">
      <alignment horizontal="center" vertical="center"/>
      <protection locked="0"/>
    </xf>
    <xf numFmtId="49" fontId="23" fillId="11" borderId="32" xfId="8" applyNumberFormat="1" applyFont="1" applyFill="1" applyBorder="1" applyAlignment="1" applyProtection="1">
      <alignment horizontal="center" vertical="center"/>
      <protection locked="0"/>
    </xf>
    <xf numFmtId="49" fontId="23" fillId="11" borderId="48" xfId="8" applyNumberFormat="1" applyFont="1" applyFill="1" applyBorder="1" applyAlignment="1" applyProtection="1">
      <alignment horizontal="center" vertical="center"/>
      <protection locked="0"/>
    </xf>
    <xf numFmtId="0" fontId="80" fillId="0" borderId="0" xfId="0" applyFont="1"/>
    <xf numFmtId="0" fontId="7" fillId="0" borderId="0" xfId="7" applyAlignment="1" applyProtection="1"/>
    <xf numFmtId="0" fontId="34" fillId="9" borderId="107" xfId="4" applyFont="1" applyFill="1" applyBorder="1" applyAlignment="1">
      <alignment horizontal="center"/>
    </xf>
    <xf numFmtId="0" fontId="34" fillId="9" borderId="108" xfId="4" applyFont="1" applyFill="1" applyBorder="1" applyAlignment="1">
      <alignment horizontal="center"/>
    </xf>
    <xf numFmtId="0" fontId="34" fillId="9" borderId="109" xfId="4" applyFont="1" applyFill="1" applyBorder="1" applyAlignment="1">
      <alignment horizontal="center"/>
    </xf>
    <xf numFmtId="0" fontId="24" fillId="7" borderId="40" xfId="3" applyFont="1" applyFill="1" applyBorder="1" applyAlignment="1">
      <alignment horizontal="center" vertical="center"/>
    </xf>
    <xf numFmtId="0" fontId="33" fillId="0" borderId="0" xfId="3" applyFont="1" applyAlignment="1">
      <alignment horizontal="right"/>
    </xf>
    <xf numFmtId="0" fontId="5" fillId="0" borderId="0" xfId="3" applyAlignment="1">
      <alignment vertical="center" wrapText="1"/>
    </xf>
    <xf numFmtId="0" fontId="21" fillId="0" borderId="0" xfId="6" applyFont="1" applyAlignment="1">
      <alignment vertical="center" wrapText="1"/>
    </xf>
    <xf numFmtId="2" fontId="23" fillId="0" borderId="0" xfId="9" applyNumberFormat="1" applyFont="1" applyFill="1" applyBorder="1" applyAlignment="1" applyProtection="1">
      <alignment horizontal="center" vertical="center"/>
    </xf>
    <xf numFmtId="49" fontId="14" fillId="0" borderId="10" xfId="0" applyNumberFormat="1" applyFont="1" applyBorder="1" applyAlignment="1">
      <alignment horizontal="center" vertical="center"/>
    </xf>
    <xf numFmtId="49" fontId="5" fillId="0" borderId="0" xfId="0" quotePrefix="1" applyNumberFormat="1" applyFont="1" applyAlignment="1">
      <alignment horizontal="center" vertical="center"/>
    </xf>
    <xf numFmtId="49" fontId="5" fillId="0" borderId="0" xfId="0" applyNumberFormat="1" applyFont="1" applyAlignment="1">
      <alignment horizontal="center" vertical="center"/>
    </xf>
    <xf numFmtId="49" fontId="5" fillId="0" borderId="14" xfId="0" applyNumberFormat="1" applyFont="1" applyBorder="1" applyAlignment="1">
      <alignment horizontal="center" vertical="center"/>
    </xf>
    <xf numFmtId="49" fontId="23" fillId="11" borderId="26" xfId="8" applyNumberFormat="1" applyFont="1" applyFill="1" applyBorder="1" applyAlignment="1" applyProtection="1">
      <alignment horizontal="center" vertical="center"/>
      <protection locked="0"/>
    </xf>
    <xf numFmtId="49" fontId="5" fillId="0" borderId="0" xfId="0" quotePrefix="1" applyNumberFormat="1" applyFont="1" applyAlignment="1">
      <alignment vertical="center"/>
    </xf>
    <xf numFmtId="49" fontId="5" fillId="0" borderId="0" xfId="0" applyNumberFormat="1" applyFont="1" applyAlignment="1">
      <alignment vertical="center"/>
    </xf>
    <xf numFmtId="49" fontId="5" fillId="0" borderId="14" xfId="0" applyNumberFormat="1" applyFont="1" applyBorder="1" applyAlignment="1">
      <alignment vertical="center"/>
    </xf>
    <xf numFmtId="49" fontId="5" fillId="11" borderId="28" xfId="0" applyNumberFormat="1" applyFont="1" applyFill="1" applyBorder="1" applyAlignment="1" applyProtection="1">
      <alignment horizontal="center" vertical="center"/>
      <protection locked="0"/>
    </xf>
    <xf numFmtId="49" fontId="5" fillId="11" borderId="57" xfId="0" applyNumberFormat="1" applyFont="1" applyFill="1" applyBorder="1" applyAlignment="1" applyProtection="1">
      <alignment horizontal="center" vertical="center"/>
      <protection locked="0"/>
    </xf>
    <xf numFmtId="49" fontId="23" fillId="0" borderId="57" xfId="0" applyNumberFormat="1" applyFont="1" applyBorder="1" applyAlignment="1">
      <alignment horizontal="center" vertical="center"/>
    </xf>
    <xf numFmtId="49" fontId="23" fillId="0" borderId="26" xfId="0" applyNumberFormat="1" applyFont="1" applyBorder="1" applyAlignment="1">
      <alignment horizontal="center" vertical="center"/>
    </xf>
    <xf numFmtId="49" fontId="5" fillId="0" borderId="10" xfId="0" applyNumberFormat="1" applyFont="1" applyBorder="1" applyAlignment="1">
      <alignment horizontal="center" vertical="center"/>
    </xf>
    <xf numFmtId="49" fontId="5" fillId="11" borderId="0" xfId="0" applyNumberFormat="1" applyFont="1" applyFill="1" applyAlignment="1" applyProtection="1">
      <alignment vertical="center"/>
      <protection locked="0"/>
    </xf>
    <xf numFmtId="49" fontId="5" fillId="11" borderId="10" xfId="0" applyNumberFormat="1" applyFont="1" applyFill="1" applyBorder="1" applyAlignment="1" applyProtection="1">
      <alignment vertical="center"/>
      <protection locked="0"/>
    </xf>
    <xf numFmtId="49" fontId="5" fillId="0" borderId="10" xfId="0" applyNumberFormat="1" applyFont="1" applyBorder="1" applyAlignment="1">
      <alignment vertical="center"/>
    </xf>
    <xf numFmtId="49" fontId="24" fillId="0" borderId="79" xfId="0" applyNumberFormat="1" applyFont="1" applyBorder="1" applyAlignment="1">
      <alignment vertical="center"/>
    </xf>
    <xf numFmtId="49" fontId="5" fillId="0" borderId="21" xfId="0" applyNumberFormat="1" applyFont="1" applyBorder="1" applyAlignment="1">
      <alignment vertical="center"/>
    </xf>
    <xf numFmtId="49" fontId="5" fillId="0" borderId="77" xfId="0" applyNumberFormat="1" applyFont="1" applyBorder="1" applyAlignment="1">
      <alignment vertical="center"/>
    </xf>
    <xf numFmtId="49" fontId="5" fillId="0" borderId="25" xfId="0" applyNumberFormat="1" applyFont="1" applyBorder="1" applyAlignment="1">
      <alignment horizontal="center" vertical="center"/>
    </xf>
    <xf numFmtId="49" fontId="23" fillId="0" borderId="0" xfId="0" applyNumberFormat="1" applyFont="1" applyAlignment="1">
      <alignment vertical="center"/>
    </xf>
    <xf numFmtId="167" fontId="23" fillId="11" borderId="0" xfId="0" applyNumberFormat="1" applyFont="1" applyFill="1" applyAlignment="1" applyProtection="1">
      <alignment vertical="center"/>
      <protection locked="0"/>
    </xf>
    <xf numFmtId="167" fontId="23" fillId="11" borderId="25" xfId="0" applyNumberFormat="1" applyFont="1" applyFill="1" applyBorder="1" applyAlignment="1" applyProtection="1">
      <alignment vertical="center"/>
      <protection locked="0"/>
    </xf>
    <xf numFmtId="172" fontId="23" fillId="8" borderId="0" xfId="1" applyNumberFormat="1" applyFont="1" applyFill="1" applyAlignment="1" applyProtection="1">
      <alignment horizontal="center" vertical="center"/>
    </xf>
    <xf numFmtId="49" fontId="9" fillId="11" borderId="0" xfId="0" applyNumberFormat="1" applyFont="1" applyFill="1" applyAlignment="1" applyProtection="1">
      <alignment vertical="center"/>
      <protection locked="0"/>
    </xf>
    <xf numFmtId="49" fontId="10" fillId="11" borderId="32" xfId="8" applyNumberFormat="1" applyFont="1" applyFill="1" applyBorder="1" applyAlignment="1" applyProtection="1">
      <alignment horizontal="center" vertical="center"/>
      <protection locked="0"/>
    </xf>
    <xf numFmtId="49" fontId="10" fillId="11" borderId="27" xfId="8" applyNumberFormat="1" applyFont="1" applyFill="1" applyBorder="1" applyAlignment="1" applyProtection="1">
      <alignment horizontal="center" vertical="center"/>
      <protection locked="0"/>
    </xf>
    <xf numFmtId="49" fontId="9" fillId="11" borderId="10" xfId="0" applyNumberFormat="1" applyFont="1" applyFill="1" applyBorder="1" applyAlignment="1" applyProtection="1">
      <alignment vertical="center"/>
      <protection locked="0"/>
    </xf>
    <xf numFmtId="49" fontId="10" fillId="11" borderId="48" xfId="8" applyNumberFormat="1" applyFont="1" applyFill="1" applyBorder="1" applyAlignment="1" applyProtection="1">
      <alignment horizontal="center" vertical="center"/>
      <protection locked="0"/>
    </xf>
    <xf numFmtId="49" fontId="9" fillId="0" borderId="10" xfId="0" applyNumberFormat="1" applyFont="1" applyBorder="1" applyAlignment="1">
      <alignment vertical="center"/>
    </xf>
    <xf numFmtId="49" fontId="10" fillId="11" borderId="26" xfId="8" applyNumberFormat="1" applyFont="1" applyFill="1" applyBorder="1" applyAlignment="1" applyProtection="1">
      <alignment horizontal="center" vertical="center"/>
      <protection locked="0"/>
    </xf>
    <xf numFmtId="49" fontId="9" fillId="0" borderId="0" xfId="0" applyNumberFormat="1" applyFont="1" applyAlignment="1">
      <alignment vertical="center"/>
    </xf>
    <xf numFmtId="0" fontId="5" fillId="0" borderId="0" xfId="3" applyAlignment="1">
      <alignment horizontal="center" vertical="center"/>
    </xf>
    <xf numFmtId="0" fontId="5" fillId="0" borderId="0" xfId="3"/>
    <xf numFmtId="0" fontId="5" fillId="0" borderId="5" xfId="3" applyBorder="1" applyAlignment="1">
      <alignment horizontal="center" vertical="center"/>
    </xf>
    <xf numFmtId="0" fontId="5" fillId="0" borderId="0" xfId="3" applyAlignment="1">
      <alignment vertical="center"/>
    </xf>
    <xf numFmtId="0" fontId="41" fillId="0" borderId="0" xfId="7" applyFont="1" applyFill="1" applyBorder="1" applyAlignment="1" applyProtection="1">
      <alignment horizontal="left" vertical="center" wrapText="1"/>
    </xf>
    <xf numFmtId="0" fontId="41" fillId="0" borderId="0" xfId="7" applyFont="1" applyBorder="1" applyAlignment="1" applyProtection="1">
      <alignment horizontal="left" vertical="center" wrapText="1"/>
    </xf>
    <xf numFmtId="0" fontId="5" fillId="0" borderId="0" xfId="3" applyAlignment="1">
      <alignment horizontal="left" vertical="center"/>
    </xf>
    <xf numFmtId="178" fontId="14" fillId="4" borderId="0" xfId="17" applyFont="1" applyAlignment="1">
      <alignment vertical="center" wrapText="1"/>
    </xf>
    <xf numFmtId="178" fontId="5" fillId="4" borderId="0" xfId="17" applyFont="1" applyAlignment="1">
      <alignment horizontal="right" vertical="center"/>
    </xf>
    <xf numFmtId="178" fontId="30" fillId="4" borderId="0" xfId="7" applyNumberFormat="1" applyFont="1" applyFill="1" applyAlignment="1" applyProtection="1">
      <alignment vertical="center"/>
    </xf>
    <xf numFmtId="178" fontId="5" fillId="4" borderId="0" xfId="17" applyFont="1" applyAlignment="1">
      <alignment vertical="center"/>
    </xf>
    <xf numFmtId="178" fontId="5" fillId="0" borderId="0" xfId="17" applyFont="1" applyFill="1" applyAlignment="1">
      <alignment vertical="center"/>
    </xf>
    <xf numFmtId="178" fontId="5" fillId="15" borderId="5" xfId="0" applyNumberFormat="1" applyFont="1" applyFill="1" applyBorder="1" applyAlignment="1">
      <alignment vertical="center" wrapText="1"/>
    </xf>
    <xf numFmtId="177" fontId="5" fillId="15" borderId="5" xfId="0" applyNumberFormat="1" applyFont="1" applyFill="1" applyBorder="1" applyAlignment="1">
      <alignment vertical="center" wrapText="1"/>
    </xf>
    <xf numFmtId="0" fontId="5" fillId="0" borderId="5" xfId="0" applyFont="1" applyBorder="1" applyAlignment="1">
      <alignment wrapText="1"/>
    </xf>
    <xf numFmtId="0" fontId="23" fillId="3" borderId="5" xfId="6" applyFont="1" applyFill="1" applyBorder="1" applyAlignment="1">
      <alignment horizontal="center" vertical="center"/>
    </xf>
    <xf numFmtId="174" fontId="82" fillId="14" borderId="5" xfId="16" applyNumberFormat="1" applyFont="1" applyBorder="1" applyAlignment="1">
      <alignment horizontal="center" vertical="center"/>
    </xf>
    <xf numFmtId="0" fontId="5" fillId="0" borderId="0" xfId="0" applyFont="1" applyAlignment="1">
      <alignment wrapText="1"/>
    </xf>
    <xf numFmtId="174" fontId="82" fillId="0" borderId="0" xfId="16" applyNumberFormat="1" applyFont="1" applyFill="1" applyBorder="1" applyAlignment="1">
      <alignment horizontal="center" vertical="center"/>
    </xf>
    <xf numFmtId="0" fontId="32" fillId="9" borderId="12" xfId="5" applyFont="1" applyFill="1" applyBorder="1" applyAlignment="1">
      <alignment horizontal="center" vertical="center"/>
    </xf>
    <xf numFmtId="0" fontId="18" fillId="0" borderId="5" xfId="3" applyFont="1" applyBorder="1" applyAlignment="1">
      <alignment vertical="center" wrapText="1"/>
    </xf>
    <xf numFmtId="49" fontId="5" fillId="0" borderId="5" xfId="3" applyNumberFormat="1" applyBorder="1" applyAlignment="1">
      <alignment horizontal="center" vertical="center"/>
    </xf>
    <xf numFmtId="2" fontId="23" fillId="0" borderId="5" xfId="5" applyNumberFormat="1" applyFont="1" applyBorder="1" applyAlignment="1">
      <alignment horizontal="center" vertical="center"/>
    </xf>
    <xf numFmtId="174" fontId="23" fillId="0" borderId="5" xfId="5" applyNumberFormat="1" applyFont="1" applyBorder="1" applyAlignment="1">
      <alignment horizontal="center" vertical="center"/>
    </xf>
    <xf numFmtId="1" fontId="18" fillId="0" borderId="5" xfId="3" applyNumberFormat="1" applyFont="1" applyBorder="1" applyAlignment="1">
      <alignment vertical="center" wrapText="1"/>
    </xf>
    <xf numFmtId="1" fontId="82" fillId="14" borderId="73" xfId="16" applyNumberFormat="1" applyFont="1" applyAlignment="1">
      <alignment horizontal="center" vertical="center"/>
    </xf>
    <xf numFmtId="1" fontId="5" fillId="0" borderId="0" xfId="3" applyNumberFormat="1"/>
    <xf numFmtId="1" fontId="23" fillId="0" borderId="5" xfId="5" applyNumberFormat="1" applyFont="1" applyBorder="1" applyAlignment="1">
      <alignment horizontal="center" vertical="center"/>
    </xf>
    <xf numFmtId="1" fontId="18" fillId="0" borderId="0" xfId="3" applyNumberFormat="1" applyFont="1" applyAlignment="1">
      <alignment vertical="center" wrapText="1"/>
    </xf>
    <xf numFmtId="1" fontId="84" fillId="0" borderId="0" xfId="7" applyNumberFormat="1" applyFont="1" applyFill="1" applyBorder="1" applyAlignment="1" applyProtection="1">
      <alignment horizontal="left" vertical="center" wrapText="1"/>
    </xf>
    <xf numFmtId="49" fontId="5" fillId="0" borderId="0" xfId="3" applyNumberFormat="1" applyAlignment="1">
      <alignment horizontal="center" vertical="center"/>
    </xf>
    <xf numFmtId="1" fontId="23" fillId="0" borderId="0" xfId="5" applyNumberFormat="1" applyFont="1" applyAlignment="1">
      <alignment horizontal="center" vertical="center"/>
    </xf>
    <xf numFmtId="49" fontId="5" fillId="0" borderId="0" xfId="3" applyNumberFormat="1" applyAlignment="1">
      <alignment vertical="center"/>
    </xf>
    <xf numFmtId="0" fontId="5" fillId="0" borderId="0" xfId="3" applyAlignment="1">
      <alignment horizontal="left"/>
    </xf>
    <xf numFmtId="179" fontId="5" fillId="0" borderId="5" xfId="3" applyNumberFormat="1" applyBorder="1"/>
    <xf numFmtId="179" fontId="5" fillId="0" borderId="5" xfId="3" applyNumberFormat="1" applyBorder="1" applyAlignment="1">
      <alignment horizontal="center"/>
    </xf>
    <xf numFmtId="0" fontId="20" fillId="9" borderId="5" xfId="3" applyFont="1" applyFill="1" applyBorder="1" applyAlignment="1">
      <alignment horizontal="left" vertical="center"/>
    </xf>
    <xf numFmtId="2" fontId="5" fillId="0" borderId="5" xfId="3" applyNumberFormat="1" applyBorder="1" applyAlignment="1">
      <alignment horizontal="center"/>
    </xf>
    <xf numFmtId="179" fontId="5" fillId="0" borderId="5" xfId="3" applyNumberFormat="1" applyBorder="1" applyAlignment="1">
      <alignment vertical="center"/>
    </xf>
    <xf numFmtId="2" fontId="5" fillId="0" borderId="5" xfId="3" applyNumberFormat="1" applyBorder="1" applyAlignment="1">
      <alignment horizontal="center" wrapText="1"/>
    </xf>
    <xf numFmtId="0" fontId="87" fillId="0" borderId="5" xfId="7" applyFont="1" applyBorder="1" applyAlignment="1" applyProtection="1">
      <alignment horizontal="left" vertical="center" wrapText="1"/>
    </xf>
    <xf numFmtId="176" fontId="81" fillId="0" borderId="5" xfId="0" applyNumberFormat="1" applyFont="1" applyBorder="1" applyAlignment="1">
      <alignment horizontal="center" vertical="center"/>
    </xf>
    <xf numFmtId="0" fontId="13" fillId="0" borderId="0" xfId="3" applyFont="1" applyProtection="1">
      <protection locked="0"/>
    </xf>
    <xf numFmtId="0" fontId="24" fillId="0" borderId="95" xfId="0" applyFont="1" applyBorder="1" applyAlignment="1">
      <alignment horizontal="left" vertical="top"/>
    </xf>
    <xf numFmtId="0" fontId="59" fillId="0" borderId="0" xfId="6" applyFont="1" applyAlignment="1" applyProtection="1">
      <alignment vertical="center" wrapText="1"/>
      <protection locked="0"/>
    </xf>
    <xf numFmtId="0" fontId="5" fillId="4" borderId="5" xfId="0" applyFont="1" applyFill="1" applyBorder="1" applyAlignment="1">
      <alignment horizontal="center" vertical="center"/>
    </xf>
    <xf numFmtId="0" fontId="24" fillId="7" borderId="39" xfId="0" applyFont="1" applyFill="1" applyBorder="1" applyAlignment="1">
      <alignment horizontal="center"/>
    </xf>
    <xf numFmtId="0" fontId="24" fillId="7" borderId="40" xfId="0" applyFont="1" applyFill="1" applyBorder="1" applyAlignment="1">
      <alignment horizontal="center"/>
    </xf>
    <xf numFmtId="0" fontId="24" fillId="7" borderId="41" xfId="0" applyFont="1" applyFill="1" applyBorder="1" applyAlignment="1">
      <alignment horizontal="center"/>
    </xf>
    <xf numFmtId="0" fontId="22" fillId="0" borderId="0" xfId="0" applyFont="1" applyAlignment="1">
      <alignment horizontal="center" vertical="center" wrapText="1"/>
    </xf>
    <xf numFmtId="0" fontId="22" fillId="0" borderId="0" xfId="0" applyFont="1" applyAlignment="1">
      <alignment vertical="center" wrapText="1"/>
    </xf>
    <xf numFmtId="0" fontId="5" fillId="10" borderId="102" xfId="0" applyFont="1" applyFill="1" applyBorder="1" applyAlignment="1">
      <alignment horizontal="center" vertical="center"/>
    </xf>
    <xf numFmtId="0" fontId="5" fillId="8" borderId="102" xfId="0" applyFont="1" applyFill="1" applyBorder="1" applyAlignment="1">
      <alignment horizontal="center" vertical="center"/>
    </xf>
    <xf numFmtId="0" fontId="5" fillId="6" borderId="103" xfId="0" applyFont="1" applyFill="1" applyBorder="1" applyAlignment="1">
      <alignment horizontal="center" vertical="center"/>
    </xf>
    <xf numFmtId="0" fontId="90" fillId="0" borderId="0" xfId="2" applyFont="1" applyAlignment="1">
      <alignment vertical="center"/>
    </xf>
    <xf numFmtId="0" fontId="5" fillId="0" borderId="5" xfId="0" applyFont="1" applyBorder="1"/>
    <xf numFmtId="0" fontId="23" fillId="8" borderId="32" xfId="8" applyNumberFormat="1" applyFont="1" applyFill="1" applyBorder="1" applyAlignment="1" applyProtection="1">
      <alignment horizontal="center" vertical="center"/>
    </xf>
    <xf numFmtId="0" fontId="10" fillId="11" borderId="0" xfId="0" applyFont="1" applyFill="1" applyAlignment="1" applyProtection="1">
      <alignment horizontal="center" vertical="center"/>
      <protection locked="0"/>
    </xf>
    <xf numFmtId="0" fontId="23" fillId="11" borderId="27" xfId="8" applyNumberFormat="1" applyFont="1" applyFill="1" applyBorder="1" applyAlignment="1" applyProtection="1">
      <alignment horizontal="center" vertical="center"/>
      <protection locked="0"/>
    </xf>
    <xf numFmtId="0" fontId="23" fillId="11" borderId="32" xfId="8" applyNumberFormat="1" applyFont="1" applyFill="1" applyBorder="1" applyAlignment="1" applyProtection="1">
      <alignment horizontal="center" vertical="center"/>
      <protection locked="0"/>
    </xf>
    <xf numFmtId="0" fontId="5" fillId="11" borderId="32" xfId="8" applyNumberFormat="1" applyFont="1" applyFill="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23" fillId="11" borderId="48" xfId="8" applyNumberFormat="1" applyFont="1" applyFill="1" applyBorder="1" applyAlignment="1" applyProtection="1">
      <alignment horizontal="center" vertical="center"/>
      <protection locked="0"/>
    </xf>
    <xf numFmtId="49" fontId="5" fillId="0" borderId="27" xfId="0" applyNumberFormat="1" applyFont="1" applyBorder="1" applyAlignment="1">
      <alignment horizontal="center" vertical="center"/>
    </xf>
    <xf numFmtId="49" fontId="5" fillId="0" borderId="32" xfId="0" applyNumberFormat="1" applyFont="1" applyBorder="1" applyAlignment="1">
      <alignment horizontal="center" vertical="center"/>
    </xf>
    <xf numFmtId="49" fontId="5" fillId="0" borderId="26" xfId="0" applyNumberFormat="1" applyFont="1" applyBorder="1" applyAlignment="1">
      <alignment horizontal="center" vertical="center"/>
    </xf>
    <xf numFmtId="49" fontId="5" fillId="0" borderId="48" xfId="0" applyNumberFormat="1" applyFont="1" applyBorder="1" applyAlignment="1">
      <alignment horizontal="center" vertical="center"/>
    </xf>
    <xf numFmtId="49" fontId="9" fillId="0" borderId="27" xfId="0" applyNumberFormat="1" applyFont="1" applyBorder="1" applyAlignment="1">
      <alignment horizontal="center" vertical="center"/>
    </xf>
    <xf numFmtId="49" fontId="9" fillId="0" borderId="32" xfId="0" applyNumberFormat="1" applyFont="1" applyBorder="1" applyAlignment="1">
      <alignment horizontal="center" vertical="center"/>
    </xf>
    <xf numFmtId="49" fontId="9" fillId="0" borderId="26" xfId="0" applyNumberFormat="1" applyFont="1" applyBorder="1" applyAlignment="1">
      <alignment horizontal="center" vertical="center"/>
    </xf>
    <xf numFmtId="49" fontId="9" fillId="0" borderId="48" xfId="0" applyNumberFormat="1" applyFont="1" applyBorder="1" applyAlignment="1">
      <alignment horizontal="center" vertical="center"/>
    </xf>
    <xf numFmtId="0" fontId="5" fillId="0" borderId="78" xfId="0" applyFont="1" applyBorder="1" applyAlignment="1">
      <alignment horizontal="center"/>
    </xf>
    <xf numFmtId="0" fontId="5" fillId="0" borderId="21" xfId="0" applyFont="1" applyBorder="1" applyAlignment="1">
      <alignment horizontal="center"/>
    </xf>
    <xf numFmtId="0" fontId="5" fillId="0" borderId="77" xfId="0" applyFont="1" applyBorder="1" applyAlignment="1">
      <alignment horizontal="center"/>
    </xf>
    <xf numFmtId="0" fontId="24" fillId="0" borderId="29" xfId="0" applyFont="1" applyBorder="1" applyAlignment="1">
      <alignment horizontal="center"/>
    </xf>
    <xf numFmtId="0" fontId="23" fillId="0" borderId="21" xfId="0" applyFont="1" applyBorder="1" applyAlignment="1">
      <alignment horizontal="center"/>
    </xf>
    <xf numFmtId="167" fontId="23" fillId="3" borderId="0" xfId="0" applyNumberFormat="1" applyFont="1" applyFill="1" applyAlignment="1">
      <alignment horizontal="center" vertical="center"/>
    </xf>
    <xf numFmtId="167" fontId="23" fillId="3" borderId="14" xfId="0" applyNumberFormat="1" applyFont="1" applyFill="1" applyBorder="1" applyAlignment="1">
      <alignment horizontal="center" vertical="center"/>
    </xf>
    <xf numFmtId="0" fontId="10" fillId="8" borderId="0" xfId="8" applyNumberFormat="1" applyFont="1" applyFill="1" applyBorder="1" applyAlignment="1" applyProtection="1">
      <alignment horizontal="center" vertical="center"/>
    </xf>
    <xf numFmtId="0" fontId="10" fillId="8" borderId="14" xfId="8" applyNumberFormat="1" applyFont="1" applyFill="1" applyBorder="1" applyAlignment="1" applyProtection="1">
      <alignment horizontal="center" vertical="center"/>
    </xf>
    <xf numFmtId="2" fontId="10" fillId="3" borderId="0" xfId="0" applyNumberFormat="1" applyFont="1" applyFill="1" applyAlignment="1">
      <alignment vertical="center"/>
    </xf>
    <xf numFmtId="49" fontId="10" fillId="8" borderId="0" xfId="0" applyNumberFormat="1" applyFont="1" applyFill="1" applyAlignment="1" applyProtection="1">
      <alignment vertical="center"/>
      <protection locked="0"/>
    </xf>
    <xf numFmtId="0" fontId="40" fillId="0" borderId="115" xfId="0" applyFont="1" applyBorder="1" applyAlignment="1">
      <alignment vertical="center"/>
    </xf>
    <xf numFmtId="0" fontId="11" fillId="0" borderId="30" xfId="0" applyFont="1" applyBorder="1" applyAlignment="1">
      <alignment horizontal="center" vertical="center"/>
    </xf>
    <xf numFmtId="0" fontId="5" fillId="0" borderId="30" xfId="0" applyFont="1" applyBorder="1" applyAlignment="1" applyProtection="1">
      <alignment horizontal="center" vertical="center"/>
      <protection locked="0"/>
    </xf>
    <xf numFmtId="0" fontId="40" fillId="0" borderId="57" xfId="0" applyFont="1" applyBorder="1" applyAlignment="1">
      <alignment vertical="center"/>
    </xf>
    <xf numFmtId="0" fontId="9" fillId="3" borderId="0" xfId="0" applyFont="1" applyFill="1" applyAlignment="1">
      <alignment horizontal="center" vertical="center"/>
    </xf>
    <xf numFmtId="0" fontId="9" fillId="3" borderId="14" xfId="0" applyFont="1" applyFill="1" applyBorder="1" applyAlignment="1">
      <alignment horizontal="center" vertical="center"/>
    </xf>
    <xf numFmtId="0" fontId="10" fillId="3" borderId="0" xfId="8" applyNumberFormat="1" applyFont="1" applyFill="1" applyBorder="1" applyAlignment="1" applyProtection="1">
      <alignment horizontal="center" vertical="center"/>
    </xf>
    <xf numFmtId="0" fontId="10" fillId="3" borderId="14" xfId="8" applyNumberFormat="1" applyFont="1" applyFill="1" applyBorder="1" applyAlignment="1" applyProtection="1">
      <alignment horizontal="center" vertical="center"/>
    </xf>
    <xf numFmtId="0" fontId="5" fillId="0" borderId="27" xfId="0" applyFont="1" applyBorder="1" applyAlignment="1" applyProtection="1">
      <alignment horizontal="center" vertical="center"/>
      <protection locked="0"/>
    </xf>
    <xf numFmtId="0" fontId="5" fillId="0" borderId="32" xfId="0" applyFont="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49" fontId="11" fillId="0" borderId="30" xfId="0" applyNumberFormat="1" applyFont="1" applyBorder="1" applyAlignment="1">
      <alignment horizontal="center" vertical="center"/>
    </xf>
    <xf numFmtId="49" fontId="11" fillId="0" borderId="10" xfId="0" applyNumberFormat="1" applyFont="1" applyBorder="1" applyAlignment="1">
      <alignment horizontal="center" vertical="center"/>
    </xf>
    <xf numFmtId="0" fontId="71" fillId="0" borderId="0" xfId="0" applyFont="1" applyAlignment="1">
      <alignment vertical="center" textRotation="90"/>
    </xf>
    <xf numFmtId="0" fontId="46" fillId="0" borderId="0" xfId="0" applyFont="1" applyAlignment="1">
      <alignment horizontal="center" vertical="center"/>
    </xf>
    <xf numFmtId="168" fontId="5" fillId="3" borderId="28" xfId="0" applyNumberFormat="1" applyFont="1" applyFill="1" applyBorder="1" applyAlignment="1">
      <alignment vertical="center"/>
    </xf>
    <xf numFmtId="9" fontId="10" fillId="3" borderId="32" xfId="8" applyFont="1" applyFill="1" applyBorder="1" applyAlignment="1" applyProtection="1">
      <alignment horizontal="center" vertical="center"/>
    </xf>
    <xf numFmtId="167" fontId="10" fillId="3" borderId="0" xfId="8" applyNumberFormat="1" applyFont="1" applyFill="1" applyBorder="1" applyAlignment="1" applyProtection="1">
      <alignment horizontal="center" vertical="center"/>
    </xf>
    <xf numFmtId="167" fontId="5" fillId="3" borderId="0" xfId="0" applyNumberFormat="1" applyFont="1" applyFill="1" applyAlignment="1">
      <alignment horizontal="center" vertical="center"/>
    </xf>
    <xf numFmtId="0" fontId="5" fillId="3" borderId="28" xfId="0" applyFont="1" applyFill="1" applyBorder="1" applyAlignment="1">
      <alignment vertical="center"/>
    </xf>
    <xf numFmtId="0" fontId="5" fillId="3" borderId="28" xfId="0" applyFont="1" applyFill="1" applyBorder="1" applyAlignment="1">
      <alignment horizontal="center" vertical="center"/>
    </xf>
    <xf numFmtId="9" fontId="23" fillId="3" borderId="32" xfId="8" applyFont="1" applyFill="1" applyBorder="1" applyAlignment="1" applyProtection="1">
      <alignment horizontal="center" vertical="center"/>
    </xf>
    <xf numFmtId="0" fontId="5" fillId="3" borderId="32" xfId="0" applyFont="1" applyFill="1" applyBorder="1" applyAlignment="1">
      <alignment horizontal="center" vertical="center"/>
    </xf>
    <xf numFmtId="0" fontId="5" fillId="3" borderId="57" xfId="0" applyFont="1" applyFill="1" applyBorder="1" applyAlignment="1">
      <alignment vertical="center"/>
    </xf>
    <xf numFmtId="0" fontId="5" fillId="3" borderId="57" xfId="0" applyFont="1" applyFill="1" applyBorder="1" applyAlignment="1">
      <alignment horizontal="center" vertical="center"/>
    </xf>
    <xf numFmtId="9" fontId="23" fillId="3" borderId="48" xfId="8" applyFont="1" applyFill="1" applyBorder="1" applyAlignment="1" applyProtection="1">
      <alignment horizontal="center" vertical="center"/>
    </xf>
    <xf numFmtId="0" fontId="23" fillId="3" borderId="57" xfId="0" applyFont="1" applyFill="1" applyBorder="1" applyAlignment="1">
      <alignment horizontal="center" vertical="center"/>
    </xf>
    <xf numFmtId="9" fontId="23" fillId="3" borderId="26" xfId="8" applyFont="1" applyFill="1" applyBorder="1" applyAlignment="1" applyProtection="1">
      <alignment horizontal="center" vertical="center"/>
    </xf>
    <xf numFmtId="167" fontId="5" fillId="3" borderId="25" xfId="0" applyNumberFormat="1" applyFont="1" applyFill="1" applyBorder="1" applyAlignment="1">
      <alignment horizontal="center" vertical="center"/>
    </xf>
    <xf numFmtId="0" fontId="23" fillId="3" borderId="26" xfId="0" applyFont="1" applyFill="1" applyBorder="1" applyAlignment="1">
      <alignment horizontal="center" vertical="center"/>
    </xf>
    <xf numFmtId="167" fontId="24" fillId="3" borderId="25" xfId="0" applyNumberFormat="1" applyFont="1" applyFill="1" applyBorder="1" applyAlignment="1">
      <alignment horizontal="center" vertical="center"/>
    </xf>
    <xf numFmtId="0" fontId="5" fillId="3" borderId="32" xfId="0" applyFont="1" applyFill="1" applyBorder="1" applyAlignment="1">
      <alignment vertical="center"/>
    </xf>
    <xf numFmtId="167" fontId="5" fillId="3" borderId="14" xfId="0" applyNumberFormat="1" applyFont="1" applyFill="1" applyBorder="1" applyAlignment="1">
      <alignment horizontal="center" vertical="center"/>
    </xf>
    <xf numFmtId="49" fontId="5" fillId="0" borderId="32" xfId="0" applyNumberFormat="1" applyFont="1" applyBorder="1"/>
    <xf numFmtId="49" fontId="10" fillId="0" borderId="32" xfId="8" applyNumberFormat="1" applyFont="1" applyFill="1" applyBorder="1" applyAlignment="1" applyProtection="1">
      <alignment horizontal="center" vertical="center"/>
    </xf>
    <xf numFmtId="0" fontId="5" fillId="0" borderId="32" xfId="0" applyFont="1" applyBorder="1" applyAlignment="1">
      <alignment horizontal="center" vertical="center"/>
    </xf>
    <xf numFmtId="0" fontId="5" fillId="0" borderId="48" xfId="0" applyFont="1" applyBorder="1" applyAlignment="1">
      <alignment horizontal="center" vertical="center"/>
    </xf>
    <xf numFmtId="0" fontId="5" fillId="0" borderId="26" xfId="0" applyFont="1" applyBorder="1" applyAlignment="1">
      <alignment horizontal="center" vertical="center"/>
    </xf>
    <xf numFmtId="167" fontId="5" fillId="7" borderId="0" xfId="0" applyNumberFormat="1" applyFont="1" applyFill="1" applyAlignment="1">
      <alignment horizontal="center"/>
    </xf>
    <xf numFmtId="167" fontId="10" fillId="7" borderId="0" xfId="0" applyNumberFormat="1" applyFont="1" applyFill="1" applyAlignment="1">
      <alignment horizontal="center" vertical="center"/>
    </xf>
    <xf numFmtId="170" fontId="10" fillId="7" borderId="0" xfId="0" applyNumberFormat="1" applyFont="1" applyFill="1" applyAlignment="1">
      <alignment horizontal="center" vertical="center"/>
    </xf>
    <xf numFmtId="170" fontId="10" fillId="7" borderId="14" xfId="0" applyNumberFormat="1" applyFont="1" applyFill="1" applyBorder="1" applyAlignment="1">
      <alignment horizontal="center" vertical="center"/>
    </xf>
    <xf numFmtId="167" fontId="40" fillId="7" borderId="10" xfId="0" applyNumberFormat="1" applyFont="1" applyFill="1" applyBorder="1" applyAlignment="1">
      <alignment horizontal="center" vertical="center"/>
    </xf>
    <xf numFmtId="167" fontId="5" fillId="0" borderId="0" xfId="0" applyNumberFormat="1" applyFont="1" applyAlignment="1">
      <alignment horizontal="center"/>
    </xf>
    <xf numFmtId="9" fontId="5" fillId="0" borderId="0" xfId="1" applyFont="1" applyFill="1" applyBorder="1" applyAlignment="1" applyProtection="1">
      <alignment horizontal="center"/>
    </xf>
    <xf numFmtId="0" fontId="24" fillId="6" borderId="22" xfId="0" applyFont="1" applyFill="1" applyBorder="1" applyAlignment="1">
      <alignment horizontal="center" vertical="center"/>
    </xf>
    <xf numFmtId="0" fontId="59" fillId="6" borderId="24" xfId="0" applyFont="1" applyFill="1" applyBorder="1" applyAlignment="1">
      <alignment horizontal="center" vertical="center" wrapText="1"/>
    </xf>
    <xf numFmtId="0" fontId="59" fillId="6" borderId="23" xfId="0" applyFont="1" applyFill="1" applyBorder="1" applyAlignment="1">
      <alignment horizontal="center" vertical="center"/>
    </xf>
    <xf numFmtId="0" fontId="11" fillId="6" borderId="22" xfId="0" applyFont="1" applyFill="1" applyBorder="1" applyAlignment="1">
      <alignment horizontal="center" vertical="center"/>
    </xf>
    <xf numFmtId="0" fontId="9" fillId="8" borderId="5" xfId="0" applyFont="1" applyFill="1" applyBorder="1" applyAlignment="1">
      <alignment horizontal="right" wrapText="1"/>
    </xf>
    <xf numFmtId="2" fontId="5" fillId="0" borderId="0" xfId="0" quotePrefix="1" applyNumberFormat="1" applyFont="1"/>
    <xf numFmtId="0" fontId="24" fillId="17" borderId="5" xfId="0" applyFont="1" applyFill="1" applyBorder="1" applyAlignment="1">
      <alignment horizontal="center" vertical="center" wrapText="1"/>
    </xf>
    <xf numFmtId="0" fontId="5" fillId="8" borderId="5" xfId="0" applyFont="1" applyFill="1" applyBorder="1" applyAlignment="1">
      <alignment horizontal="left" vertical="center" wrapText="1"/>
    </xf>
    <xf numFmtId="167" fontId="5" fillId="8" borderId="5" xfId="0" applyNumberFormat="1" applyFont="1" applyFill="1" applyBorder="1" applyAlignment="1">
      <alignment horizontal="center" vertical="center"/>
    </xf>
    <xf numFmtId="0" fontId="71" fillId="0" borderId="0" xfId="0" applyFont="1" applyAlignment="1">
      <alignment horizontal="center" vertical="center" textRotation="90"/>
    </xf>
    <xf numFmtId="0" fontId="24" fillId="0" borderId="1" xfId="0" applyFont="1" applyBorder="1"/>
    <xf numFmtId="0" fontId="5" fillId="0" borderId="6" xfId="0" applyFont="1" applyBorder="1"/>
    <xf numFmtId="0" fontId="24" fillId="0" borderId="6" xfId="0" applyFont="1" applyBorder="1"/>
    <xf numFmtId="0" fontId="24" fillId="0" borderId="76" xfId="0" applyFont="1" applyBorder="1" applyAlignment="1">
      <alignment horizontal="center"/>
    </xf>
    <xf numFmtId="0" fontId="5" fillId="0" borderId="3" xfId="0" applyFont="1" applyBorder="1"/>
    <xf numFmtId="10" fontId="5" fillId="7" borderId="0" xfId="0" applyNumberFormat="1" applyFont="1" applyFill="1" applyAlignment="1">
      <alignment horizontal="center"/>
    </xf>
    <xf numFmtId="0" fontId="23" fillId="0" borderId="3" xfId="0" applyFont="1" applyBorder="1"/>
    <xf numFmtId="0" fontId="5" fillId="0" borderId="9" xfId="0" applyFont="1" applyBorder="1"/>
    <xf numFmtId="0" fontId="5" fillId="0" borderId="29" xfId="0" applyFont="1" applyBorder="1" applyAlignment="1">
      <alignment horizontal="center"/>
    </xf>
    <xf numFmtId="0" fontId="36" fillId="0" borderId="0" xfId="0" applyFont="1" applyAlignment="1">
      <alignment horizontal="center" wrapText="1"/>
    </xf>
    <xf numFmtId="0" fontId="24" fillId="0" borderId="43" xfId="0" applyFont="1" applyBorder="1"/>
    <xf numFmtId="0" fontId="24" fillId="0" borderId="14" xfId="0" applyFont="1" applyBorder="1"/>
    <xf numFmtId="0" fontId="5" fillId="0" borderId="43" xfId="0" applyFont="1" applyBorder="1"/>
    <xf numFmtId="2" fontId="18" fillId="8" borderId="19" xfId="0" applyNumberFormat="1" applyFont="1" applyFill="1" applyBorder="1" applyAlignment="1">
      <alignment horizontal="center"/>
    </xf>
    <xf numFmtId="0" fontId="36" fillId="0" borderId="0" xfId="0" applyFont="1"/>
    <xf numFmtId="0" fontId="24" fillId="17" borderId="31" xfId="0" applyFont="1" applyFill="1" applyBorder="1" applyAlignment="1">
      <alignment horizontal="center" vertical="center" wrapText="1"/>
    </xf>
    <xf numFmtId="173" fontId="52" fillId="2" borderId="0" xfId="0" applyNumberFormat="1" applyFont="1" applyFill="1" applyAlignment="1">
      <alignment horizontal="center" vertical="center"/>
    </xf>
    <xf numFmtId="173" fontId="53" fillId="2" borderId="0" xfId="0" applyNumberFormat="1" applyFont="1" applyFill="1" applyAlignment="1">
      <alignment horizontal="center" vertical="center"/>
    </xf>
    <xf numFmtId="173" fontId="54" fillId="2" borderId="0" xfId="0" applyNumberFormat="1" applyFont="1" applyFill="1" applyAlignment="1">
      <alignment horizontal="center" vertical="center"/>
    </xf>
    <xf numFmtId="0" fontId="66" fillId="3" borderId="5" xfId="0" applyFont="1" applyFill="1" applyBorder="1"/>
    <xf numFmtId="0" fontId="24" fillId="3" borderId="5" xfId="3" applyFont="1" applyFill="1" applyBorder="1" applyAlignment="1">
      <alignment horizontal="center"/>
    </xf>
    <xf numFmtId="0" fontId="9" fillId="0" borderId="5" xfId="0" applyFont="1" applyBorder="1" applyAlignment="1">
      <alignment horizontal="center"/>
    </xf>
    <xf numFmtId="0" fontId="48" fillId="0" borderId="0" xfId="0" applyFont="1" applyAlignment="1">
      <alignment horizontal="right"/>
    </xf>
    <xf numFmtId="0" fontId="74" fillId="0" borderId="0" xfId="7" applyFont="1" applyBorder="1" applyAlignment="1" applyProtection="1">
      <alignment horizontal="center"/>
    </xf>
    <xf numFmtId="1" fontId="5" fillId="0" borderId="0" xfId="0" applyNumberFormat="1" applyFont="1"/>
    <xf numFmtId="1" fontId="5" fillId="3" borderId="5" xfId="0" applyNumberFormat="1" applyFont="1" applyFill="1" applyBorder="1" applyAlignment="1">
      <alignment horizontal="center" vertical="center"/>
    </xf>
    <xf numFmtId="167" fontId="18" fillId="3" borderId="5" xfId="0" applyNumberFormat="1" applyFont="1" applyFill="1" applyBorder="1" applyAlignment="1">
      <alignment horizontal="center"/>
    </xf>
    <xf numFmtId="173" fontId="51" fillId="2" borderId="0" xfId="10" applyNumberFormat="1" applyFont="1" applyFill="1" applyBorder="1" applyAlignment="1" applyProtection="1">
      <alignment horizontal="center" vertical="top"/>
    </xf>
    <xf numFmtId="173" fontId="51" fillId="2" borderId="0" xfId="0" applyNumberFormat="1" applyFont="1" applyFill="1" applyAlignment="1">
      <alignment horizontal="center" vertical="top"/>
    </xf>
    <xf numFmtId="173" fontId="70" fillId="2" borderId="0" xfId="0" applyNumberFormat="1" applyFont="1" applyFill="1" applyAlignment="1">
      <alignment horizontal="center" vertical="top"/>
    </xf>
    <xf numFmtId="0" fontId="71" fillId="16" borderId="78" xfId="0" applyFont="1" applyFill="1" applyBorder="1" applyAlignment="1">
      <alignment vertical="center" textRotation="90"/>
    </xf>
    <xf numFmtId="0" fontId="71" fillId="16" borderId="21" xfId="0" applyFont="1" applyFill="1" applyBorder="1" applyAlignment="1">
      <alignment vertical="center" textRotation="90"/>
    </xf>
    <xf numFmtId="0" fontId="71" fillId="16" borderId="0" xfId="0" applyFont="1" applyFill="1" applyAlignment="1">
      <alignment vertical="center" textRotation="90"/>
    </xf>
    <xf numFmtId="0" fontId="71" fillId="16" borderId="77" xfId="0" applyFont="1" applyFill="1" applyBorder="1" applyAlignment="1">
      <alignment vertical="center" textRotation="90"/>
    </xf>
    <xf numFmtId="171" fontId="5" fillId="0" borderId="0" xfId="0" applyNumberFormat="1" applyFont="1" applyProtection="1">
      <protection locked="0"/>
    </xf>
    <xf numFmtId="167" fontId="10" fillId="3" borderId="0" xfId="0" applyNumberFormat="1" applyFont="1" applyFill="1" applyAlignment="1">
      <alignment horizontal="center" vertical="center"/>
    </xf>
    <xf numFmtId="2" fontId="18" fillId="8" borderId="18" xfId="0" applyNumberFormat="1" applyFont="1" applyFill="1" applyBorder="1" applyAlignment="1">
      <alignment horizontal="center"/>
    </xf>
    <xf numFmtId="0" fontId="33" fillId="0" borderId="0" xfId="0" applyFont="1" applyAlignment="1">
      <alignment horizontal="right" vertical="center"/>
    </xf>
    <xf numFmtId="0" fontId="10" fillId="17" borderId="10" xfId="0" applyFont="1" applyFill="1" applyBorder="1" applyAlignment="1">
      <alignment horizontal="center" vertical="center" wrapText="1"/>
    </xf>
    <xf numFmtId="2" fontId="10" fillId="17" borderId="10" xfId="0" applyNumberFormat="1" applyFont="1" applyFill="1" applyBorder="1" applyAlignment="1">
      <alignment horizontal="center" vertical="center" wrapText="1"/>
    </xf>
    <xf numFmtId="2" fontId="18" fillId="8" borderId="32" xfId="0" applyNumberFormat="1" applyFont="1" applyFill="1" applyBorder="1" applyAlignment="1">
      <alignment horizontal="center"/>
    </xf>
    <xf numFmtId="0" fontId="9" fillId="17" borderId="22" xfId="0" applyFont="1" applyFill="1" applyBorder="1" applyAlignment="1">
      <alignment horizontal="center" vertical="center" wrapText="1"/>
    </xf>
    <xf numFmtId="0" fontId="9" fillId="17" borderId="48" xfId="0" applyFont="1" applyFill="1" applyBorder="1" applyAlignment="1" applyProtection="1">
      <alignment horizontal="center" vertical="center" wrapText="1"/>
      <protection locked="0"/>
    </xf>
    <xf numFmtId="0" fontId="10" fillId="17" borderId="48" xfId="0" applyFont="1" applyFill="1" applyBorder="1" applyAlignment="1">
      <alignment horizontal="center" vertical="center" wrapText="1"/>
    </xf>
    <xf numFmtId="2" fontId="10" fillId="17" borderId="48" xfId="0" applyNumberFormat="1" applyFont="1" applyFill="1" applyBorder="1" applyAlignment="1">
      <alignment horizontal="center" vertical="center" wrapText="1"/>
    </xf>
    <xf numFmtId="0" fontId="10" fillId="17" borderId="118" xfId="0" applyFont="1" applyFill="1" applyBorder="1" applyAlignment="1">
      <alignment horizontal="center" vertical="center" wrapText="1"/>
    </xf>
    <xf numFmtId="0" fontId="5" fillId="17" borderId="117" xfId="0" applyFont="1" applyFill="1" applyBorder="1" applyAlignment="1">
      <alignment horizontal="center" vertical="center" wrapText="1"/>
    </xf>
    <xf numFmtId="0" fontId="5" fillId="17" borderId="26" xfId="0" applyFont="1" applyFill="1" applyBorder="1" applyAlignment="1">
      <alignment horizontal="center" vertical="center" wrapText="1"/>
    </xf>
    <xf numFmtId="0" fontId="5" fillId="17" borderId="119" xfId="0" applyFont="1" applyFill="1" applyBorder="1" applyAlignment="1">
      <alignment horizontal="center" vertical="center" wrapText="1"/>
    </xf>
    <xf numFmtId="2" fontId="18" fillId="8" borderId="23" xfId="0" applyNumberFormat="1" applyFont="1" applyFill="1" applyBorder="1" applyAlignment="1">
      <alignment horizontal="center"/>
    </xf>
    <xf numFmtId="2" fontId="18" fillId="8" borderId="0" xfId="0" applyNumberFormat="1" applyFont="1" applyFill="1" applyAlignment="1">
      <alignment horizontal="center"/>
    </xf>
    <xf numFmtId="2" fontId="18" fillId="8" borderId="120" xfId="0" applyNumberFormat="1" applyFont="1" applyFill="1" applyBorder="1" applyAlignment="1">
      <alignment horizontal="center"/>
    </xf>
    <xf numFmtId="2" fontId="18" fillId="8" borderId="22" xfId="0" applyNumberFormat="1" applyFont="1" applyFill="1" applyBorder="1" applyAlignment="1">
      <alignment horizontal="center"/>
    </xf>
    <xf numFmtId="2" fontId="18" fillId="8" borderId="10" xfId="0" applyNumberFormat="1" applyFont="1" applyFill="1" applyBorder="1" applyAlignment="1">
      <alignment horizontal="center"/>
    </xf>
    <xf numFmtId="2" fontId="18" fillId="8" borderId="48" xfId="0" applyNumberFormat="1" applyFont="1" applyFill="1" applyBorder="1" applyAlignment="1">
      <alignment horizontal="center"/>
    </xf>
    <xf numFmtId="2" fontId="18" fillId="8" borderId="118" xfId="0" applyNumberFormat="1" applyFont="1" applyFill="1" applyBorder="1" applyAlignment="1">
      <alignment horizontal="center"/>
    </xf>
    <xf numFmtId="2" fontId="18" fillId="8" borderId="3" xfId="0" applyNumberFormat="1" applyFont="1" applyFill="1" applyBorder="1" applyAlignment="1">
      <alignment horizontal="center"/>
    </xf>
    <xf numFmtId="2" fontId="18" fillId="8" borderId="9" xfId="0" applyNumberFormat="1" applyFont="1" applyFill="1" applyBorder="1" applyAlignment="1">
      <alignment horizontal="center"/>
    </xf>
    <xf numFmtId="0" fontId="33" fillId="0" borderId="0" xfId="0" applyFont="1" applyAlignment="1">
      <alignment horizontal="right"/>
    </xf>
    <xf numFmtId="2" fontId="18" fillId="8" borderId="4" xfId="0" applyNumberFormat="1" applyFont="1" applyFill="1" applyBorder="1" applyAlignment="1">
      <alignment horizontal="center"/>
    </xf>
    <xf numFmtId="2" fontId="18" fillId="8" borderId="38" xfId="0" applyNumberFormat="1" applyFont="1" applyFill="1" applyBorder="1" applyAlignment="1">
      <alignment horizontal="center"/>
    </xf>
    <xf numFmtId="167" fontId="14" fillId="17" borderId="108" xfId="0" applyNumberFormat="1" applyFont="1" applyFill="1" applyBorder="1" applyAlignment="1">
      <alignment horizontal="center" vertical="center" wrapText="1"/>
    </xf>
    <xf numFmtId="167" fontId="14" fillId="17" borderId="124" xfId="0" applyNumberFormat="1" applyFont="1" applyFill="1" applyBorder="1" applyAlignment="1">
      <alignment horizontal="center" vertical="center" wrapText="1"/>
    </xf>
    <xf numFmtId="167" fontId="14" fillId="17" borderId="122" xfId="0" applyNumberFormat="1" applyFont="1" applyFill="1" applyBorder="1" applyAlignment="1">
      <alignment horizontal="center" vertical="center" wrapText="1"/>
    </xf>
    <xf numFmtId="167" fontId="14" fillId="17" borderId="109" xfId="0" applyNumberFormat="1" applyFont="1" applyFill="1" applyBorder="1" applyAlignment="1">
      <alignment horizontal="center" vertical="center" wrapText="1"/>
    </xf>
    <xf numFmtId="0" fontId="24" fillId="17" borderId="121" xfId="0" applyFont="1" applyFill="1" applyBorder="1" applyAlignment="1">
      <alignment horizontal="center" vertical="center" wrapText="1"/>
    </xf>
    <xf numFmtId="0" fontId="24" fillId="17" borderId="108" xfId="0" applyFont="1" applyFill="1" applyBorder="1" applyAlignment="1">
      <alignment horizontal="center" vertical="center" wrapText="1"/>
    </xf>
    <xf numFmtId="0" fontId="24" fillId="17" borderId="107" xfId="0" applyFont="1" applyFill="1" applyBorder="1" applyAlignment="1">
      <alignment horizontal="center" vertical="center" wrapText="1"/>
    </xf>
    <xf numFmtId="0" fontId="24" fillId="17" borderId="122" xfId="0" applyFont="1" applyFill="1" applyBorder="1" applyAlignment="1">
      <alignment horizontal="center" vertical="center" wrapText="1"/>
    </xf>
    <xf numFmtId="0" fontId="24" fillId="17" borderId="109" xfId="0" applyFont="1" applyFill="1" applyBorder="1" applyAlignment="1">
      <alignment horizontal="center" vertical="center" wrapText="1"/>
    </xf>
    <xf numFmtId="0" fontId="5" fillId="17" borderId="125" xfId="0" applyFont="1" applyFill="1" applyBorder="1" applyAlignment="1">
      <alignment horizontal="center" vertical="center"/>
    </xf>
    <xf numFmtId="0" fontId="5" fillId="17" borderId="11" xfId="0" applyFont="1" applyFill="1" applyBorder="1" applyAlignment="1">
      <alignment horizontal="center" vertical="center"/>
    </xf>
    <xf numFmtId="0" fontId="5" fillId="17" borderId="123" xfId="0" applyFont="1" applyFill="1" applyBorder="1" applyAlignment="1">
      <alignment horizontal="center" vertical="center"/>
    </xf>
    <xf numFmtId="0" fontId="5" fillId="17" borderId="116" xfId="0" applyFont="1" applyFill="1" applyBorder="1" applyAlignment="1">
      <alignment horizontal="center" vertical="center"/>
    </xf>
    <xf numFmtId="0" fontId="5" fillId="17" borderId="5" xfId="0" applyFont="1" applyFill="1" applyBorder="1" applyAlignment="1">
      <alignment horizontal="center" vertical="center"/>
    </xf>
    <xf numFmtId="0" fontId="5" fillId="17" borderId="74" xfId="0" applyFont="1" applyFill="1" applyBorder="1" applyAlignment="1">
      <alignment horizontal="center" vertical="center"/>
    </xf>
    <xf numFmtId="0" fontId="5" fillId="17" borderId="116" xfId="0" applyFont="1" applyFill="1" applyBorder="1" applyAlignment="1">
      <alignment horizontal="center" vertical="center" wrapText="1"/>
    </xf>
    <xf numFmtId="0" fontId="5" fillId="17" borderId="74" xfId="0" applyFont="1" applyFill="1" applyBorder="1" applyAlignment="1">
      <alignment horizontal="center" vertical="center" wrapText="1"/>
    </xf>
    <xf numFmtId="0" fontId="5" fillId="17" borderId="125" xfId="0" applyFont="1" applyFill="1" applyBorder="1" applyAlignment="1">
      <alignment horizontal="center" vertical="center" wrapText="1"/>
    </xf>
    <xf numFmtId="0" fontId="5" fillId="17" borderId="11" xfId="0" applyFont="1" applyFill="1" applyBorder="1" applyAlignment="1">
      <alignment horizontal="center" vertical="center" wrapText="1"/>
    </xf>
    <xf numFmtId="0" fontId="5" fillId="17" borderId="123" xfId="0" applyFont="1" applyFill="1" applyBorder="1" applyAlignment="1">
      <alignment horizontal="center" vertical="center" wrapText="1"/>
    </xf>
    <xf numFmtId="2" fontId="5" fillId="3" borderId="23" xfId="0" applyNumberFormat="1" applyFont="1" applyFill="1" applyBorder="1" applyAlignment="1">
      <alignment horizontal="center"/>
    </xf>
    <xf numFmtId="2" fontId="5" fillId="3" borderId="22" xfId="0" applyNumberFormat="1" applyFont="1" applyFill="1" applyBorder="1" applyAlignment="1">
      <alignment horizontal="center"/>
    </xf>
    <xf numFmtId="2" fontId="5" fillId="3" borderId="10" xfId="0" applyNumberFormat="1" applyFont="1" applyFill="1" applyBorder="1" applyAlignment="1">
      <alignment horizontal="center"/>
    </xf>
    <xf numFmtId="9" fontId="5" fillId="0" borderId="0" xfId="1" quotePrefix="1" applyFont="1" applyAlignment="1" applyProtection="1">
      <alignment horizontal="center"/>
    </xf>
    <xf numFmtId="9" fontId="5" fillId="3" borderId="5" xfId="1" applyFont="1" applyFill="1" applyBorder="1" applyAlignment="1" applyProtection="1">
      <alignment horizontal="center"/>
    </xf>
    <xf numFmtId="167" fontId="10" fillId="3" borderId="6" xfId="8" applyNumberFormat="1" applyFont="1" applyFill="1" applyBorder="1" applyAlignment="1" applyProtection="1">
      <alignment horizontal="center" vertical="center"/>
    </xf>
    <xf numFmtId="170" fontId="10" fillId="3" borderId="0" xfId="0" applyNumberFormat="1" applyFont="1" applyFill="1" applyAlignment="1">
      <alignment horizontal="center" vertical="center"/>
    </xf>
    <xf numFmtId="170" fontId="10" fillId="3" borderId="14" xfId="0" applyNumberFormat="1" applyFont="1" applyFill="1" applyBorder="1" applyAlignment="1">
      <alignment horizontal="center" vertical="center"/>
    </xf>
    <xf numFmtId="167" fontId="40" fillId="3" borderId="10" xfId="0" applyNumberFormat="1" applyFont="1" applyFill="1" applyBorder="1" applyAlignment="1">
      <alignment horizontal="center" vertical="center"/>
    </xf>
    <xf numFmtId="0" fontId="5" fillId="17" borderId="5" xfId="0" applyFont="1" applyFill="1" applyBorder="1" applyAlignment="1">
      <alignment wrapText="1"/>
    </xf>
    <xf numFmtId="2" fontId="18" fillId="8" borderId="5" xfId="0" applyNumberFormat="1" applyFont="1" applyFill="1" applyBorder="1" applyAlignment="1">
      <alignment horizontal="center" vertical="center"/>
    </xf>
    <xf numFmtId="180" fontId="5" fillId="0" borderId="0" xfId="0" applyNumberFormat="1" applyFont="1" applyAlignment="1">
      <alignment horizontal="center" vertical="center"/>
    </xf>
    <xf numFmtId="173" fontId="18" fillId="7" borderId="0" xfId="0" applyNumberFormat="1" applyFont="1" applyFill="1" applyProtection="1">
      <protection locked="0"/>
    </xf>
    <xf numFmtId="173" fontId="58" fillId="7" borderId="0" xfId="0" applyNumberFormat="1" applyFont="1" applyFill="1" applyAlignment="1" applyProtection="1">
      <alignment vertical="top" wrapText="1"/>
      <protection locked="0"/>
    </xf>
    <xf numFmtId="0" fontId="5" fillId="0" borderId="5" xfId="0" applyFont="1" applyBorder="1" applyAlignment="1" applyProtection="1">
      <alignment horizontal="center"/>
      <protection locked="0"/>
    </xf>
    <xf numFmtId="0" fontId="66" fillId="3" borderId="5" xfId="0" applyFont="1" applyFill="1" applyBorder="1" applyAlignment="1">
      <alignment horizontal="center" vertical="center"/>
    </xf>
    <xf numFmtId="0" fontId="24" fillId="3" borderId="5" xfId="3" applyFont="1" applyFill="1" applyBorder="1" applyAlignment="1">
      <alignment horizontal="center" vertical="center"/>
    </xf>
    <xf numFmtId="181" fontId="23" fillId="0" borderId="5" xfId="9" applyNumberFormat="1" applyFont="1" applyFill="1" applyBorder="1" applyAlignment="1" applyProtection="1">
      <alignment horizontal="center" vertical="center"/>
    </xf>
    <xf numFmtId="0" fontId="5" fillId="17" borderId="5" xfId="3" applyFill="1" applyBorder="1" applyAlignment="1">
      <alignment horizontal="center" vertical="center"/>
    </xf>
    <xf numFmtId="2" fontId="5" fillId="17" borderId="5" xfId="3" applyNumberFormat="1" applyFill="1" applyBorder="1" applyAlignment="1">
      <alignment horizontal="center" vertical="center"/>
    </xf>
    <xf numFmtId="49" fontId="14" fillId="0" borderId="128" xfId="0" applyNumberFormat="1" applyFont="1" applyBorder="1" applyAlignment="1">
      <alignment horizontal="center" vertical="center"/>
    </xf>
    <xf numFmtId="167" fontId="40" fillId="3" borderId="25" xfId="0" applyNumberFormat="1" applyFont="1" applyFill="1" applyBorder="1" applyAlignment="1">
      <alignment vertical="center"/>
    </xf>
    <xf numFmtId="49" fontId="11" fillId="0" borderId="79" xfId="0" applyNumberFormat="1" applyFont="1" applyBorder="1" applyAlignment="1">
      <alignment vertical="center"/>
    </xf>
    <xf numFmtId="49" fontId="9" fillId="0" borderId="10" xfId="0" quotePrefix="1" applyNumberFormat="1" applyFont="1" applyBorder="1" applyAlignment="1">
      <alignment vertical="center"/>
    </xf>
    <xf numFmtId="49" fontId="9" fillId="0" borderId="25" xfId="0" quotePrefix="1" applyNumberFormat="1" applyFont="1" applyBorder="1" applyAlignment="1">
      <alignment vertical="center"/>
    </xf>
    <xf numFmtId="49" fontId="9" fillId="0" borderId="25" xfId="0" applyNumberFormat="1" applyFont="1" applyBorder="1" applyAlignment="1">
      <alignment horizontal="center" vertical="center"/>
    </xf>
    <xf numFmtId="0" fontId="23" fillId="3" borderId="32" xfId="8" applyNumberFormat="1" applyFont="1" applyFill="1" applyBorder="1" applyAlignment="1" applyProtection="1">
      <alignment horizontal="center" vertical="center"/>
    </xf>
    <xf numFmtId="0" fontId="21" fillId="0" borderId="105" xfId="0" applyFont="1" applyBorder="1" applyAlignment="1">
      <alignment vertical="center" wrapText="1"/>
    </xf>
    <xf numFmtId="0" fontId="21" fillId="0" borderId="71" xfId="0" applyFont="1" applyBorder="1" applyAlignment="1">
      <alignment vertical="center" wrapText="1"/>
    </xf>
    <xf numFmtId="0" fontId="9" fillId="0" borderId="27" xfId="0" applyFont="1" applyBorder="1" applyAlignment="1">
      <alignment horizontal="center" vertical="center"/>
    </xf>
    <xf numFmtId="167" fontId="10" fillId="8" borderId="0" xfId="0" applyNumberFormat="1" applyFont="1" applyFill="1" applyAlignment="1">
      <alignment horizontal="center" vertical="center"/>
    </xf>
    <xf numFmtId="0" fontId="9" fillId="0" borderId="32" xfId="0" applyFont="1" applyBorder="1" applyAlignment="1">
      <alignment horizontal="center" vertical="center"/>
    </xf>
    <xf numFmtId="0" fontId="9" fillId="0" borderId="57" xfId="0" applyFont="1" applyBorder="1" applyAlignment="1">
      <alignment vertical="center"/>
    </xf>
    <xf numFmtId="0" fontId="9" fillId="0" borderId="26" xfId="0" applyFont="1" applyBorder="1" applyAlignment="1">
      <alignment horizontal="center" vertical="center"/>
    </xf>
    <xf numFmtId="167" fontId="10" fillId="8" borderId="25" xfId="0" applyNumberFormat="1" applyFont="1" applyFill="1" applyBorder="1" applyAlignment="1">
      <alignment horizontal="center" vertical="center"/>
    </xf>
    <xf numFmtId="0" fontId="9" fillId="0" borderId="28" xfId="0" applyFont="1" applyBorder="1" applyAlignment="1">
      <alignment vertical="center"/>
    </xf>
    <xf numFmtId="0" fontId="9" fillId="0" borderId="48" xfId="0" applyFont="1" applyBorder="1" applyAlignment="1">
      <alignment horizontal="center" vertical="center"/>
    </xf>
    <xf numFmtId="0" fontId="11" fillId="0" borderId="26" xfId="0" applyFont="1" applyBorder="1" applyAlignment="1">
      <alignment vertical="center"/>
    </xf>
    <xf numFmtId="49" fontId="9" fillId="0" borderId="10" xfId="0" quotePrefix="1" applyNumberFormat="1" applyFont="1" applyBorder="1" applyAlignment="1">
      <alignment horizontal="center" vertical="center"/>
    </xf>
    <xf numFmtId="49" fontId="9" fillId="0" borderId="25" xfId="0" quotePrefix="1" applyNumberFormat="1" applyFont="1" applyBorder="1" applyAlignment="1">
      <alignment horizontal="center" vertical="center"/>
    </xf>
    <xf numFmtId="0" fontId="9" fillId="0" borderId="25" xfId="0" applyFont="1" applyBorder="1" applyAlignment="1">
      <alignment horizontal="center" vertical="center"/>
    </xf>
    <xf numFmtId="167" fontId="40" fillId="3" borderId="25" xfId="0" applyNumberFormat="1" applyFont="1" applyFill="1" applyBorder="1" applyAlignment="1">
      <alignment horizontal="center" vertical="center"/>
    </xf>
    <xf numFmtId="49" fontId="10" fillId="3" borderId="0" xfId="0" applyNumberFormat="1" applyFont="1" applyFill="1" applyAlignment="1">
      <alignment vertical="center"/>
    </xf>
    <xf numFmtId="49" fontId="10" fillId="8" borderId="0" xfId="0" applyNumberFormat="1" applyFont="1" applyFill="1" applyAlignment="1">
      <alignment vertical="center"/>
    </xf>
    <xf numFmtId="49" fontId="10" fillId="8" borderId="15" xfId="0" applyNumberFormat="1" applyFont="1" applyFill="1" applyBorder="1" applyAlignment="1">
      <alignment vertical="center"/>
    </xf>
    <xf numFmtId="0" fontId="9" fillId="0" borderId="13" xfId="0" applyFont="1" applyBorder="1" applyAlignment="1">
      <alignment horizontal="center" vertical="center"/>
    </xf>
    <xf numFmtId="0" fontId="40" fillId="0" borderId="10" xfId="0" applyFont="1" applyBorder="1" applyAlignment="1">
      <alignment vertical="center"/>
    </xf>
    <xf numFmtId="0" fontId="32" fillId="7" borderId="117" xfId="0" applyFont="1" applyFill="1" applyBorder="1" applyAlignment="1">
      <alignment horizontal="center" vertical="center"/>
    </xf>
    <xf numFmtId="0" fontId="5" fillId="0" borderId="126" xfId="0" applyFont="1" applyBorder="1" applyAlignment="1">
      <alignment horizontal="center" vertical="center"/>
    </xf>
    <xf numFmtId="0" fontId="10" fillId="0" borderId="13" xfId="0" applyFont="1" applyBorder="1" applyAlignment="1">
      <alignment horizontal="left" vertical="center"/>
    </xf>
    <xf numFmtId="1" fontId="10" fillId="0" borderId="127" xfId="0" applyNumberFormat="1" applyFont="1" applyBorder="1" applyAlignment="1">
      <alignment horizontal="center" vertical="center"/>
    </xf>
    <xf numFmtId="0" fontId="5" fillId="0" borderId="125" xfId="0" applyFont="1" applyBorder="1" applyAlignment="1">
      <alignment horizontal="center" vertical="center"/>
    </xf>
    <xf numFmtId="0" fontId="10" fillId="0" borderId="5" xfId="0" applyFont="1" applyBorder="1" applyAlignment="1">
      <alignment horizontal="left" vertical="center"/>
    </xf>
    <xf numFmtId="1" fontId="10" fillId="0" borderId="123" xfId="0" applyNumberFormat="1" applyFont="1" applyBorder="1" applyAlignment="1">
      <alignment horizontal="center" vertical="center" wrapText="1"/>
    </xf>
    <xf numFmtId="0" fontId="10" fillId="0" borderId="123" xfId="0" applyFont="1" applyBorder="1" applyAlignment="1">
      <alignment horizontal="center" vertical="center"/>
    </xf>
    <xf numFmtId="0" fontId="5" fillId="0" borderId="39" xfId="0" applyFont="1" applyBorder="1" applyAlignment="1">
      <alignment horizontal="center" vertical="center"/>
    </xf>
    <xf numFmtId="0" fontId="10" fillId="0" borderId="40" xfId="0" applyFont="1" applyBorder="1" applyAlignment="1">
      <alignment horizontal="left" vertical="center"/>
    </xf>
    <xf numFmtId="0" fontId="10" fillId="0" borderId="41" xfId="0" applyFont="1" applyBorder="1" applyAlignment="1">
      <alignment horizontal="center" vertical="center"/>
    </xf>
    <xf numFmtId="167" fontId="34" fillId="3" borderId="25" xfId="0" applyNumberFormat="1" applyFont="1" applyFill="1" applyBorder="1" applyAlignment="1">
      <alignment horizontal="center" vertical="center"/>
    </xf>
    <xf numFmtId="0" fontId="23" fillId="8" borderId="0" xfId="0" applyFont="1" applyFill="1" applyAlignment="1">
      <alignment horizontal="center" vertical="center"/>
    </xf>
    <xf numFmtId="0" fontId="23" fillId="3" borderId="0" xfId="0" applyFont="1" applyFill="1" applyAlignment="1">
      <alignment horizontal="center" vertical="center"/>
    </xf>
    <xf numFmtId="2" fontId="22" fillId="3" borderId="5" xfId="0" applyNumberFormat="1" applyFont="1" applyFill="1" applyBorder="1" applyAlignment="1">
      <alignment horizontal="center"/>
    </xf>
    <xf numFmtId="2" fontId="18" fillId="17" borderId="5" xfId="0" applyNumberFormat="1" applyFont="1" applyFill="1" applyBorder="1" applyAlignment="1">
      <alignment horizontal="center"/>
    </xf>
    <xf numFmtId="0" fontId="36" fillId="0" borderId="0" xfId="0" applyFont="1" applyAlignment="1">
      <alignment horizontal="right"/>
    </xf>
    <xf numFmtId="171" fontId="5" fillId="0" borderId="5" xfId="0" applyNumberFormat="1" applyFont="1" applyBorder="1" applyAlignment="1">
      <alignment horizontal="center" vertical="center"/>
    </xf>
    <xf numFmtId="0" fontId="5" fillId="0" borderId="0" xfId="0" quotePrefix="1" applyFont="1" applyAlignment="1">
      <alignment wrapText="1"/>
    </xf>
    <xf numFmtId="0" fontId="57" fillId="0" borderId="0" xfId="0" applyFont="1" applyAlignment="1">
      <alignment vertical="center" wrapText="1"/>
    </xf>
    <xf numFmtId="9" fontId="5" fillId="3" borderId="13" xfId="1" applyFont="1" applyFill="1" applyBorder="1" applyAlignment="1" applyProtection="1">
      <alignment horizontal="center"/>
    </xf>
    <xf numFmtId="0" fontId="5" fillId="0" borderId="107" xfId="0" applyFont="1" applyBorder="1" applyAlignment="1">
      <alignment horizontal="center"/>
    </xf>
    <xf numFmtId="167" fontId="5" fillId="0" borderId="108" xfId="0" applyNumberFormat="1" applyFont="1" applyBorder="1" applyAlignment="1">
      <alignment horizontal="center"/>
    </xf>
    <xf numFmtId="0" fontId="5" fillId="0" borderId="108" xfId="0" applyFont="1" applyBorder="1" applyAlignment="1">
      <alignment horizontal="center"/>
    </xf>
    <xf numFmtId="0" fontId="9" fillId="0" borderId="108" xfId="0" applyFont="1" applyBorder="1" applyAlignment="1">
      <alignment horizontal="center"/>
    </xf>
    <xf numFmtId="0" fontId="5" fillId="0" borderId="125" xfId="0" applyFont="1" applyBorder="1" applyAlignment="1">
      <alignment horizontal="center"/>
    </xf>
    <xf numFmtId="0" fontId="5" fillId="0" borderId="39" xfId="0" applyFont="1" applyBorder="1" applyAlignment="1">
      <alignment horizontal="center"/>
    </xf>
    <xf numFmtId="167" fontId="5" fillId="0" borderId="40" xfId="0" applyNumberFormat="1" applyFont="1" applyBorder="1" applyAlignment="1">
      <alignment horizontal="center"/>
    </xf>
    <xf numFmtId="0" fontId="5" fillId="0" borderId="40" xfId="0" applyFont="1" applyBorder="1" applyAlignment="1">
      <alignment horizontal="center"/>
    </xf>
    <xf numFmtId="0" fontId="9" fillId="0" borderId="40" xfId="0" applyFont="1" applyBorder="1" applyAlignment="1">
      <alignment horizontal="center"/>
    </xf>
    <xf numFmtId="9" fontId="5" fillId="3" borderId="108" xfId="1" applyFont="1" applyFill="1" applyBorder="1" applyAlignment="1" applyProtection="1">
      <alignment horizontal="center"/>
    </xf>
    <xf numFmtId="9" fontId="5" fillId="3" borderId="109" xfId="1" applyFont="1" applyFill="1" applyBorder="1" applyAlignment="1" applyProtection="1">
      <alignment horizontal="center"/>
    </xf>
    <xf numFmtId="9" fontId="5" fillId="3" borderId="123" xfId="1" applyFont="1" applyFill="1" applyBorder="1" applyAlignment="1" applyProtection="1">
      <alignment horizontal="center"/>
    </xf>
    <xf numFmtId="9" fontId="5" fillId="3" borderId="40" xfId="1" applyFont="1" applyFill="1" applyBorder="1" applyAlignment="1" applyProtection="1">
      <alignment horizontal="center"/>
    </xf>
    <xf numFmtId="9" fontId="5" fillId="3" borderId="41" xfId="1" applyFont="1" applyFill="1" applyBorder="1" applyAlignment="1" applyProtection="1">
      <alignment horizontal="center"/>
    </xf>
    <xf numFmtId="0" fontId="24" fillId="17" borderId="117" xfId="0" applyFont="1" applyFill="1" applyBorder="1" applyAlignment="1">
      <alignment horizontal="center" vertical="center"/>
    </xf>
    <xf numFmtId="0" fontId="24" fillId="17" borderId="26" xfId="0" applyFont="1" applyFill="1" applyBorder="1" applyAlignment="1">
      <alignment horizontal="center" vertical="center"/>
    </xf>
    <xf numFmtId="167" fontId="24" fillId="17" borderId="26" xfId="0" applyNumberFormat="1" applyFont="1" applyFill="1" applyBorder="1" applyAlignment="1">
      <alignment horizontal="center" vertical="center"/>
    </xf>
    <xf numFmtId="0" fontId="24" fillId="17" borderId="119" xfId="0" applyFont="1" applyFill="1" applyBorder="1" applyAlignment="1">
      <alignment horizontal="center" vertical="center"/>
    </xf>
    <xf numFmtId="0" fontId="5" fillId="0" borderId="108" xfId="0" applyFont="1" applyBorder="1" applyAlignment="1">
      <alignment horizontal="center" vertical="center"/>
    </xf>
    <xf numFmtId="0" fontId="5" fillId="0" borderId="40" xfId="0" applyFont="1" applyBorder="1" applyAlignment="1">
      <alignment horizontal="center" vertical="center"/>
    </xf>
    <xf numFmtId="0" fontId="5" fillId="0" borderId="129" xfId="0" applyFont="1" applyBorder="1" applyAlignment="1">
      <alignment horizontal="center"/>
    </xf>
    <xf numFmtId="0" fontId="5" fillId="0" borderId="8" xfId="0" applyFont="1" applyBorder="1" applyAlignment="1">
      <alignment horizontal="center"/>
    </xf>
    <xf numFmtId="0" fontId="5" fillId="0" borderId="130" xfId="0" applyFont="1" applyBorder="1" applyAlignment="1">
      <alignment horizontal="center"/>
    </xf>
    <xf numFmtId="0" fontId="24" fillId="17" borderId="27" xfId="0" applyFont="1" applyFill="1" applyBorder="1" applyAlignment="1">
      <alignment horizontal="center" vertical="center"/>
    </xf>
    <xf numFmtId="10" fontId="5" fillId="3" borderId="108" xfId="1" applyNumberFormat="1" applyFont="1" applyFill="1" applyBorder="1" applyAlignment="1" applyProtection="1">
      <alignment horizontal="center"/>
    </xf>
    <xf numFmtId="10" fontId="5" fillId="3" borderId="109" xfId="1" applyNumberFormat="1" applyFont="1" applyFill="1" applyBorder="1" applyAlignment="1" applyProtection="1">
      <alignment horizontal="center"/>
    </xf>
    <xf numFmtId="10" fontId="5" fillId="3" borderId="13" xfId="1" applyNumberFormat="1" applyFont="1" applyFill="1" applyBorder="1" applyAlignment="1" applyProtection="1">
      <alignment horizontal="center"/>
    </xf>
    <xf numFmtId="10" fontId="5" fillId="3" borderId="48" xfId="1" applyNumberFormat="1" applyFont="1" applyFill="1" applyBorder="1" applyAlignment="1" applyProtection="1">
      <alignment horizontal="center"/>
    </xf>
    <xf numFmtId="10" fontId="5" fillId="3" borderId="118" xfId="1" applyNumberFormat="1" applyFont="1" applyFill="1" applyBorder="1" applyAlignment="1" applyProtection="1">
      <alignment horizontal="center"/>
    </xf>
    <xf numFmtId="9" fontId="5" fillId="3" borderId="127" xfId="1" applyFont="1" applyFill="1" applyBorder="1" applyAlignment="1" applyProtection="1">
      <alignment horizontal="center"/>
    </xf>
    <xf numFmtId="9" fontId="5" fillId="3" borderId="48" xfId="1" applyFont="1" applyFill="1" applyBorder="1" applyAlignment="1" applyProtection="1">
      <alignment horizontal="center"/>
    </xf>
    <xf numFmtId="9" fontId="5" fillId="3" borderId="118" xfId="1" applyFont="1" applyFill="1" applyBorder="1" applyAlignment="1" applyProtection="1">
      <alignment horizontal="center"/>
    </xf>
    <xf numFmtId="2" fontId="5" fillId="3" borderId="108" xfId="1" applyNumberFormat="1" applyFont="1" applyFill="1" applyBorder="1" applyAlignment="1" applyProtection="1">
      <alignment horizontal="center" vertical="center"/>
    </xf>
    <xf numFmtId="2" fontId="5" fillId="3" borderId="109" xfId="1" applyNumberFormat="1" applyFont="1" applyFill="1" applyBorder="1" applyAlignment="1" applyProtection="1">
      <alignment horizontal="center" vertical="center"/>
    </xf>
    <xf numFmtId="2" fontId="5" fillId="3" borderId="40" xfId="1" applyNumberFormat="1" applyFont="1" applyFill="1" applyBorder="1" applyAlignment="1" applyProtection="1">
      <alignment horizontal="center" vertical="center"/>
    </xf>
    <xf numFmtId="2" fontId="5" fillId="3" borderId="41" xfId="1" applyNumberFormat="1" applyFont="1" applyFill="1" applyBorder="1" applyAlignment="1" applyProtection="1">
      <alignment horizontal="center" vertical="center"/>
    </xf>
    <xf numFmtId="0" fontId="5" fillId="7" borderId="0" xfId="0" applyFont="1" applyFill="1" applyAlignment="1" applyProtection="1">
      <alignment vertical="center"/>
      <protection locked="0"/>
    </xf>
    <xf numFmtId="0" fontId="13" fillId="5" borderId="12" xfId="0" applyFont="1" applyFill="1" applyBorder="1" applyAlignment="1">
      <alignment horizontal="center" vertical="top" wrapText="1"/>
    </xf>
    <xf numFmtId="173" fontId="5" fillId="3" borderId="5" xfId="0" applyNumberFormat="1" applyFont="1" applyFill="1" applyBorder="1" applyAlignment="1">
      <alignment horizontal="center" vertical="center"/>
    </xf>
    <xf numFmtId="168" fontId="5" fillId="3" borderId="5" xfId="0" applyNumberFormat="1" applyFont="1" applyFill="1" applyBorder="1" applyAlignment="1">
      <alignment horizontal="center" vertical="center"/>
    </xf>
    <xf numFmtId="0" fontId="5" fillId="0" borderId="19" xfId="0" applyFont="1" applyBorder="1"/>
    <xf numFmtId="0" fontId="5" fillId="0" borderId="18" xfId="0" applyFont="1" applyBorder="1"/>
    <xf numFmtId="0" fontId="24" fillId="3" borderId="47" xfId="0" applyFont="1" applyFill="1" applyBorder="1" applyAlignment="1">
      <alignment horizontal="center" vertical="center" wrapText="1"/>
    </xf>
    <xf numFmtId="0" fontId="24" fillId="3" borderId="37" xfId="0" applyFont="1" applyFill="1" applyBorder="1" applyAlignment="1">
      <alignment horizontal="center" vertical="center" wrapText="1"/>
    </xf>
    <xf numFmtId="0" fontId="24" fillId="3" borderId="31" xfId="0" applyFont="1" applyFill="1" applyBorder="1" applyAlignment="1">
      <alignment horizontal="center" vertical="center" wrapText="1"/>
    </xf>
    <xf numFmtId="9" fontId="5" fillId="3" borderId="0" xfId="1" applyFont="1" applyFill="1" applyAlignment="1" applyProtection="1">
      <alignment horizontal="center" vertical="center"/>
    </xf>
    <xf numFmtId="9" fontId="5" fillId="3" borderId="107" xfId="1" applyFont="1" applyFill="1" applyBorder="1" applyAlignment="1" applyProtection="1">
      <alignment horizontal="center"/>
    </xf>
    <xf numFmtId="9" fontId="5" fillId="3" borderId="125" xfId="1" applyFont="1" applyFill="1" applyBorder="1" applyAlignment="1" applyProtection="1">
      <alignment horizontal="center"/>
    </xf>
    <xf numFmtId="9" fontId="5" fillId="3" borderId="39" xfId="1" applyFont="1" applyFill="1" applyBorder="1" applyAlignment="1" applyProtection="1">
      <alignment horizontal="center"/>
    </xf>
    <xf numFmtId="0" fontId="5" fillId="3" borderId="33" xfId="0" applyFont="1" applyFill="1" applyBorder="1" applyAlignment="1">
      <alignment horizontal="center" vertical="center"/>
    </xf>
    <xf numFmtId="0" fontId="5" fillId="3" borderId="72" xfId="0" applyFont="1" applyFill="1" applyBorder="1" applyAlignment="1">
      <alignment horizontal="center" vertical="center"/>
    </xf>
    <xf numFmtId="0" fontId="5" fillId="3" borderId="34" xfId="0" applyFont="1" applyFill="1" applyBorder="1" applyAlignment="1">
      <alignment horizontal="center" vertical="center"/>
    </xf>
    <xf numFmtId="0" fontId="24" fillId="17" borderId="12" xfId="0" applyFont="1" applyFill="1" applyBorder="1" applyAlignment="1">
      <alignment horizontal="center" vertical="center" wrapText="1"/>
    </xf>
    <xf numFmtId="2" fontId="5" fillId="0" borderId="19" xfId="0" applyNumberFormat="1" applyFont="1" applyBorder="1" applyAlignment="1">
      <alignment horizontal="center"/>
    </xf>
    <xf numFmtId="2" fontId="3" fillId="0" borderId="19" xfId="0" quotePrefix="1" applyNumberFormat="1" applyFont="1" applyBorder="1" applyAlignment="1">
      <alignment horizontal="center"/>
    </xf>
    <xf numFmtId="2" fontId="3" fillId="0" borderId="19" xfId="0" applyNumberFormat="1" applyFont="1" applyBorder="1" applyAlignment="1">
      <alignment horizontal="center"/>
    </xf>
    <xf numFmtId="2" fontId="5" fillId="0" borderId="18" xfId="0" applyNumberFormat="1" applyFont="1" applyBorder="1" applyAlignment="1">
      <alignment horizontal="center"/>
    </xf>
    <xf numFmtId="2" fontId="93" fillId="0" borderId="19" xfId="0" applyNumberFormat="1" applyFont="1" applyBorder="1" applyAlignment="1">
      <alignment horizontal="center"/>
    </xf>
    <xf numFmtId="2" fontId="94" fillId="0" borderId="19" xfId="0" applyNumberFormat="1" applyFont="1" applyBorder="1" applyAlignment="1">
      <alignment horizontal="center"/>
    </xf>
    <xf numFmtId="2" fontId="5" fillId="0" borderId="20" xfId="0" applyNumberFormat="1" applyFont="1" applyBorder="1" applyAlignment="1">
      <alignment horizontal="center"/>
    </xf>
    <xf numFmtId="2" fontId="5" fillId="0" borderId="19" xfId="0" quotePrefix="1" applyNumberFormat="1" applyFont="1" applyBorder="1" applyAlignment="1">
      <alignment horizontal="center"/>
    </xf>
    <xf numFmtId="0" fontId="5" fillId="0" borderId="0" xfId="0" applyFont="1" applyAlignment="1">
      <alignment horizontal="right" wrapText="1"/>
    </xf>
    <xf numFmtId="0" fontId="24" fillId="0" borderId="0" xfId="0" quotePrefix="1" applyFont="1" applyAlignment="1">
      <alignment horizontal="center" vertical="center" wrapText="1"/>
    </xf>
    <xf numFmtId="0" fontId="36" fillId="0" borderId="0" xfId="0" quotePrefix="1" applyFont="1" applyAlignment="1">
      <alignment horizontal="right" vertical="center"/>
    </xf>
    <xf numFmtId="2" fontId="5" fillId="0" borderId="12" xfId="0" applyNumberFormat="1" applyFont="1" applyBorder="1" applyAlignment="1">
      <alignment horizontal="center" vertical="center"/>
    </xf>
    <xf numFmtId="0" fontId="59" fillId="0" borderId="5" xfId="0" applyFont="1" applyBorder="1" applyAlignment="1">
      <alignment horizontal="right" vertical="center" wrapText="1"/>
    </xf>
    <xf numFmtId="0" fontId="59" fillId="0" borderId="5" xfId="0" applyFont="1" applyBorder="1" applyAlignment="1">
      <alignment horizontal="center" vertical="center" wrapText="1"/>
    </xf>
    <xf numFmtId="2" fontId="36" fillId="0" borderId="0" xfId="0" applyNumberFormat="1" applyFont="1" applyAlignment="1">
      <alignment horizontal="right" vertical="center"/>
    </xf>
    <xf numFmtId="2" fontId="36" fillId="0" borderId="0" xfId="0" applyNumberFormat="1" applyFont="1" applyAlignment="1">
      <alignment horizontal="right" wrapText="1"/>
    </xf>
    <xf numFmtId="173" fontId="95" fillId="7" borderId="0" xfId="0" applyNumberFormat="1" applyFont="1" applyFill="1" applyAlignment="1" applyProtection="1">
      <alignment horizontal="center" vertical="center"/>
      <protection locked="0"/>
    </xf>
    <xf numFmtId="0" fontId="14" fillId="0" borderId="0" xfId="0" applyFont="1" applyAlignment="1">
      <alignment horizontal="right" vertical="center" wrapText="1"/>
    </xf>
    <xf numFmtId="0" fontId="5" fillId="0" borderId="5" xfId="0" quotePrefix="1" applyFont="1" applyBorder="1"/>
    <xf numFmtId="0" fontId="5" fillId="0" borderId="107" xfId="0" applyFont="1" applyBorder="1" applyAlignment="1">
      <alignment horizontal="right" vertical="center"/>
    </xf>
    <xf numFmtId="0" fontId="5" fillId="0" borderId="108" xfId="0" quotePrefix="1" applyFont="1" applyBorder="1" applyAlignment="1">
      <alignment wrapText="1"/>
    </xf>
    <xf numFmtId="0" fontId="5" fillId="0" borderId="109" xfId="0" applyFont="1" applyBorder="1"/>
    <xf numFmtId="0" fontId="5" fillId="0" borderId="125" xfId="0" applyFont="1" applyBorder="1" applyAlignment="1">
      <alignment horizontal="right" vertical="center"/>
    </xf>
    <xf numFmtId="0" fontId="5" fillId="0" borderId="123" xfId="0" applyFont="1" applyBorder="1"/>
    <xf numFmtId="0" fontId="5" fillId="0" borderId="39" xfId="0" applyFont="1" applyBorder="1" applyAlignment="1">
      <alignment horizontal="right" vertical="center"/>
    </xf>
    <xf numFmtId="0" fontId="5" fillId="0" borderId="40" xfId="0" applyFont="1" applyBorder="1"/>
    <xf numFmtId="0" fontId="5" fillId="0" borderId="41" xfId="0" applyFont="1" applyBorder="1"/>
    <xf numFmtId="0" fontId="24" fillId="17" borderId="26" xfId="0" applyFont="1" applyFill="1" applyBorder="1"/>
    <xf numFmtId="0" fontId="24" fillId="17" borderId="119" xfId="0" applyFont="1" applyFill="1" applyBorder="1"/>
    <xf numFmtId="0" fontId="24" fillId="17" borderId="117" xfId="0" quotePrefix="1" applyFont="1" applyFill="1" applyBorder="1" applyAlignment="1">
      <alignment horizontal="center"/>
    </xf>
    <xf numFmtId="0" fontId="59" fillId="0" borderId="12" xfId="0" applyFont="1" applyBorder="1" applyAlignment="1">
      <alignment horizontal="left" vertical="center" wrapText="1"/>
    </xf>
    <xf numFmtId="0" fontId="24" fillId="17" borderId="117" xfId="0" applyFont="1" applyFill="1" applyBorder="1" applyAlignment="1">
      <alignment horizontal="center" vertical="center" wrapText="1"/>
    </xf>
    <xf numFmtId="0" fontId="24" fillId="17" borderId="26" xfId="0" applyFont="1" applyFill="1" applyBorder="1" applyAlignment="1">
      <alignment horizontal="center" vertical="center" wrapText="1"/>
    </xf>
    <xf numFmtId="0" fontId="24" fillId="17" borderId="119" xfId="0" applyFont="1" applyFill="1" applyBorder="1" applyAlignment="1">
      <alignment horizontal="center" vertical="center" wrapText="1"/>
    </xf>
    <xf numFmtId="0" fontId="59" fillId="0" borderId="12" xfId="0" applyFont="1" applyBorder="1" applyAlignment="1">
      <alignment horizontal="center" vertical="center" wrapText="1"/>
    </xf>
    <xf numFmtId="175" fontId="18" fillId="0" borderId="33" xfId="10" applyNumberFormat="1" applyFont="1" applyFill="1" applyBorder="1" applyAlignment="1" applyProtection="1">
      <alignment horizontal="center" vertical="center"/>
    </xf>
    <xf numFmtId="175" fontId="18" fillId="0" borderId="19" xfId="10" applyNumberFormat="1" applyFont="1" applyFill="1" applyBorder="1" applyAlignment="1" applyProtection="1">
      <alignment horizontal="center" vertical="center"/>
    </xf>
    <xf numFmtId="173" fontId="96" fillId="2" borderId="0" xfId="10" applyNumberFormat="1" applyFont="1" applyFill="1" applyBorder="1" applyAlignment="1" applyProtection="1">
      <alignment horizontal="center" vertical="top"/>
    </xf>
    <xf numFmtId="173" fontId="97" fillId="2" borderId="0" xfId="0" applyNumberFormat="1" applyFont="1" applyFill="1" applyAlignment="1">
      <alignment horizontal="center" vertical="top"/>
    </xf>
    <xf numFmtId="0" fontId="18" fillId="0" borderId="47" xfId="0" applyFont="1" applyBorder="1"/>
    <xf numFmtId="0" fontId="19" fillId="2" borderId="47" xfId="0" applyFont="1" applyFill="1" applyBorder="1" applyAlignment="1">
      <alignment horizontal="center" vertical="center"/>
    </xf>
    <xf numFmtId="0" fontId="19" fillId="2" borderId="37" xfId="0" applyFont="1" applyFill="1" applyBorder="1" applyAlignment="1">
      <alignment vertical="center"/>
    </xf>
    <xf numFmtId="0" fontId="19" fillId="2" borderId="37" xfId="0" applyFont="1" applyFill="1" applyBorder="1" applyAlignment="1">
      <alignment horizontal="center" vertical="center"/>
    </xf>
    <xf numFmtId="0" fontId="18" fillId="0" borderId="43" xfId="0" applyFont="1" applyBorder="1"/>
    <xf numFmtId="0" fontId="18" fillId="2" borderId="43" xfId="0" applyFont="1" applyFill="1" applyBorder="1" applyAlignment="1">
      <alignment horizontal="center" vertical="center"/>
    </xf>
    <xf numFmtId="0" fontId="18" fillId="2" borderId="36" xfId="0" applyFont="1" applyFill="1" applyBorder="1" applyAlignment="1">
      <alignment vertical="center"/>
    </xf>
    <xf numFmtId="175" fontId="18" fillId="2" borderId="4" xfId="10" applyNumberFormat="1" applyFont="1" applyFill="1" applyBorder="1" applyAlignment="1" applyProtection="1">
      <alignment horizontal="center" vertical="center"/>
    </xf>
    <xf numFmtId="0" fontId="48" fillId="0" borderId="116" xfId="0" applyFont="1" applyBorder="1"/>
    <xf numFmtId="0" fontId="18" fillId="2" borderId="116" xfId="0" applyFont="1" applyFill="1" applyBorder="1" applyAlignment="1">
      <alignment horizontal="center" vertical="center"/>
    </xf>
    <xf numFmtId="0" fontId="18" fillId="2" borderId="74" xfId="0" applyFont="1" applyFill="1" applyBorder="1" applyAlignment="1">
      <alignment vertical="center"/>
    </xf>
    <xf numFmtId="175" fontId="18" fillId="2" borderId="45" xfId="10" applyNumberFormat="1" applyFont="1" applyFill="1" applyBorder="1" applyAlignment="1" applyProtection="1">
      <alignment horizontal="center" vertical="center"/>
    </xf>
    <xf numFmtId="0" fontId="18" fillId="0" borderId="116" xfId="0" applyFont="1" applyBorder="1"/>
    <xf numFmtId="0" fontId="21" fillId="2" borderId="116" xfId="0" applyFont="1" applyFill="1" applyBorder="1" applyAlignment="1">
      <alignment horizontal="center" vertical="center"/>
    </xf>
    <xf numFmtId="0" fontId="21" fillId="2" borderId="74" xfId="0" applyFont="1" applyFill="1" applyBorder="1" applyAlignment="1">
      <alignment vertical="center"/>
    </xf>
    <xf numFmtId="0" fontId="18" fillId="0" borderId="116" xfId="0" applyFont="1" applyBorder="1" applyAlignment="1">
      <alignment vertical="center"/>
    </xf>
    <xf numFmtId="0" fontId="18" fillId="2" borderId="11" xfId="0" applyFont="1" applyFill="1" applyBorder="1" applyAlignment="1">
      <alignment horizontal="center" vertical="center"/>
    </xf>
    <xf numFmtId="0" fontId="18" fillId="2" borderId="74" xfId="0" applyFont="1" applyFill="1" applyBorder="1" applyAlignment="1">
      <alignment vertical="center" wrapText="1"/>
    </xf>
    <xf numFmtId="0" fontId="18" fillId="0" borderId="3" xfId="0" applyFont="1" applyBorder="1"/>
    <xf numFmtId="0" fontId="18" fillId="2" borderId="0" xfId="0" applyFont="1" applyFill="1" applyAlignment="1">
      <alignment horizontal="center" vertical="center"/>
    </xf>
    <xf numFmtId="0" fontId="18" fillId="2" borderId="4" xfId="0" applyFont="1" applyFill="1" applyBorder="1" applyAlignment="1">
      <alignment vertical="center"/>
    </xf>
    <xf numFmtId="0" fontId="18" fillId="0" borderId="74" xfId="0" applyFont="1" applyBorder="1"/>
    <xf numFmtId="0" fontId="18" fillId="0" borderId="74" xfId="0" applyFont="1" applyBorder="1" applyAlignment="1">
      <alignment vertical="center"/>
    </xf>
    <xf numFmtId="175" fontId="18" fillId="2" borderId="74" xfId="10" applyNumberFormat="1" applyFont="1" applyFill="1" applyBorder="1" applyAlignment="1" applyProtection="1">
      <alignment horizontal="center" vertical="center"/>
    </xf>
    <xf numFmtId="0" fontId="18" fillId="0" borderId="3" xfId="0" applyFont="1" applyBorder="1" applyAlignment="1">
      <alignment vertical="center" wrapText="1"/>
    </xf>
    <xf numFmtId="0" fontId="18" fillId="0" borderId="4" xfId="0" applyFont="1" applyBorder="1" applyAlignment="1">
      <alignment vertical="center" wrapText="1"/>
    </xf>
    <xf numFmtId="0" fontId="18" fillId="0" borderId="3" xfId="0" applyFont="1" applyBorder="1" applyAlignment="1">
      <alignment vertical="center"/>
    </xf>
    <xf numFmtId="0" fontId="18" fillId="0" borderId="4" xfId="0" applyFont="1" applyBorder="1" applyAlignment="1">
      <alignment vertical="center"/>
    </xf>
    <xf numFmtId="0" fontId="18" fillId="0" borderId="9" xfId="0" applyFont="1" applyBorder="1"/>
    <xf numFmtId="0" fontId="18" fillId="2" borderId="10" xfId="0" applyFont="1" applyFill="1" applyBorder="1" applyAlignment="1">
      <alignment horizontal="center" vertical="center"/>
    </xf>
    <xf numFmtId="0" fontId="18" fillId="0" borderId="38" xfId="0" applyFont="1" applyBorder="1"/>
    <xf numFmtId="175" fontId="18" fillId="2" borderId="38" xfId="10" applyNumberFormat="1" applyFont="1" applyFill="1" applyBorder="1" applyAlignment="1" applyProtection="1">
      <alignment horizontal="center" vertical="center"/>
    </xf>
    <xf numFmtId="0" fontId="18" fillId="2" borderId="47" xfId="0" applyFont="1" applyFill="1" applyBorder="1"/>
    <xf numFmtId="0" fontId="37" fillId="2" borderId="47" xfId="0" applyFont="1" applyFill="1" applyBorder="1" applyAlignment="1">
      <alignment horizontal="center" vertical="center"/>
    </xf>
    <xf numFmtId="0" fontId="37" fillId="2" borderId="37" xfId="0" applyFont="1" applyFill="1" applyBorder="1" applyAlignment="1">
      <alignment vertical="center"/>
    </xf>
    <xf numFmtId="0" fontId="19" fillId="2" borderId="31" xfId="0" applyFont="1" applyFill="1" applyBorder="1" applyAlignment="1">
      <alignment horizontal="center" vertical="center"/>
    </xf>
    <xf numFmtId="0" fontId="18" fillId="0" borderId="3" xfId="0" applyFont="1" applyBorder="1" applyAlignment="1">
      <alignment horizontal="center" vertical="center"/>
    </xf>
    <xf numFmtId="175" fontId="18" fillId="0" borderId="19" xfId="10" applyNumberFormat="1" applyFont="1" applyBorder="1" applyAlignment="1" applyProtection="1">
      <alignment horizontal="center" vertical="center"/>
    </xf>
    <xf numFmtId="0" fontId="18" fillId="0" borderId="116" xfId="0" applyFont="1" applyBorder="1" applyAlignment="1">
      <alignment horizontal="center" vertical="center"/>
    </xf>
    <xf numFmtId="0" fontId="48" fillId="0" borderId="3" xfId="0" applyFont="1" applyBorder="1" applyAlignment="1">
      <alignment vertical="center"/>
    </xf>
    <xf numFmtId="175" fontId="18" fillId="0" borderId="33" xfId="10" applyNumberFormat="1" applyFont="1" applyBorder="1" applyAlignment="1" applyProtection="1">
      <alignment horizontal="center" vertical="center"/>
    </xf>
    <xf numFmtId="0" fontId="18" fillId="0" borderId="43" xfId="0" applyFont="1" applyBorder="1" applyAlignment="1">
      <alignment vertical="center"/>
    </xf>
    <xf numFmtId="0" fontId="18" fillId="0" borderId="36" xfId="0" applyFont="1" applyBorder="1" applyAlignment="1">
      <alignment vertical="center"/>
    </xf>
    <xf numFmtId="0" fontId="18" fillId="0" borderId="9" xfId="0" applyFont="1" applyBorder="1" applyAlignment="1">
      <alignment horizontal="center" vertical="center"/>
    </xf>
    <xf numFmtId="0" fontId="18" fillId="0" borderId="9" xfId="0" applyFont="1" applyBorder="1" applyAlignment="1">
      <alignment vertical="center"/>
    </xf>
    <xf numFmtId="0" fontId="18" fillId="0" borderId="38" xfId="0" applyFont="1" applyBorder="1" applyAlignment="1">
      <alignment vertical="center"/>
    </xf>
    <xf numFmtId="175" fontId="18" fillId="0" borderId="18" xfId="10" applyNumberFormat="1" applyFont="1" applyBorder="1" applyAlignment="1" applyProtection="1">
      <alignment horizontal="center" vertical="center"/>
    </xf>
    <xf numFmtId="0" fontId="18" fillId="2" borderId="131" xfId="0" applyFont="1" applyFill="1" applyBorder="1" applyProtection="1">
      <protection locked="0"/>
    </xf>
    <xf numFmtId="0" fontId="48" fillId="2" borderId="131" xfId="0" applyFont="1" applyFill="1" applyBorder="1" applyProtection="1">
      <protection locked="0"/>
    </xf>
    <xf numFmtId="0" fontId="18" fillId="2" borderId="131" xfId="0" applyFont="1" applyFill="1" applyBorder="1" applyAlignment="1" applyProtection="1">
      <alignment vertical="center"/>
      <protection locked="0"/>
    </xf>
    <xf numFmtId="0" fontId="0" fillId="0" borderId="13" xfId="0" applyBorder="1" applyAlignment="1">
      <alignment vertical="center" wrapText="1"/>
    </xf>
    <xf numFmtId="164" fontId="0" fillId="17" borderId="13" xfId="0" applyNumberFormat="1" applyFill="1" applyBorder="1" applyAlignment="1">
      <alignment horizontal="center" vertical="center"/>
    </xf>
    <xf numFmtId="0" fontId="5" fillId="17" borderId="0" xfId="3" applyFill="1" applyAlignment="1">
      <alignment horizontal="center" vertical="center"/>
    </xf>
    <xf numFmtId="0" fontId="0" fillId="0" borderId="13" xfId="0" applyBorder="1" applyAlignment="1">
      <alignment vertical="center"/>
    </xf>
    <xf numFmtId="0" fontId="0" fillId="0" borderId="5" xfId="0" applyBorder="1" applyAlignment="1">
      <alignment vertical="center"/>
    </xf>
    <xf numFmtId="0" fontId="0" fillId="0" borderId="5" xfId="0" applyBorder="1" applyAlignment="1">
      <alignment vertical="center" wrapText="1"/>
    </xf>
    <xf numFmtId="164" fontId="0" fillId="17" borderId="5" xfId="0" applyNumberFormat="1" applyFill="1" applyBorder="1" applyAlignment="1">
      <alignment horizontal="center" vertical="center"/>
    </xf>
    <xf numFmtId="0" fontId="0" fillId="17" borderId="5" xfId="0" applyFill="1" applyBorder="1" applyAlignment="1">
      <alignment horizontal="center" vertical="center"/>
    </xf>
    <xf numFmtId="0" fontId="14" fillId="0" borderId="0" xfId="0" applyFont="1" applyAlignment="1">
      <alignment horizontal="right" wrapText="1"/>
    </xf>
    <xf numFmtId="0" fontId="14" fillId="0" borderId="0" xfId="6" applyFont="1" applyAlignment="1">
      <alignment horizontal="right" wrapText="1"/>
    </xf>
    <xf numFmtId="0" fontId="5" fillId="0" borderId="5" xfId="0" applyFont="1" applyBorder="1" applyAlignment="1">
      <alignment horizontal="center" vertical="center" wrapText="1"/>
    </xf>
    <xf numFmtId="2" fontId="5" fillId="0" borderId="5" xfId="0" applyNumberFormat="1" applyFont="1" applyBorder="1" applyAlignment="1">
      <alignment horizontal="center"/>
    </xf>
    <xf numFmtId="1" fontId="5" fillId="0" borderId="5" xfId="0" applyNumberFormat="1" applyFont="1" applyBorder="1" applyAlignment="1">
      <alignment horizontal="center"/>
    </xf>
    <xf numFmtId="0" fontId="24" fillId="17" borderId="24" xfId="0" applyFont="1" applyFill="1" applyBorder="1" applyAlignment="1">
      <alignment horizontal="center" vertical="center"/>
    </xf>
    <xf numFmtId="167" fontId="24" fillId="17" borderId="79" xfId="0" applyNumberFormat="1" applyFont="1" applyFill="1" applyBorder="1" applyAlignment="1">
      <alignment horizontal="center" vertical="center"/>
    </xf>
    <xf numFmtId="0" fontId="5" fillId="0" borderId="11" xfId="0" applyFont="1" applyBorder="1" applyAlignment="1">
      <alignment horizontal="center"/>
    </xf>
    <xf numFmtId="0" fontId="5" fillId="0" borderId="30" xfId="0" applyFont="1" applyBorder="1" applyAlignment="1">
      <alignment horizontal="center"/>
    </xf>
    <xf numFmtId="0" fontId="18" fillId="0" borderId="129" xfId="0" applyFont="1" applyBorder="1" applyAlignment="1">
      <alignment horizontal="center" vertical="center"/>
    </xf>
    <xf numFmtId="0" fontId="18" fillId="0" borderId="130" xfId="0" applyFont="1" applyBorder="1" applyAlignment="1">
      <alignment horizontal="center" vertical="center"/>
    </xf>
    <xf numFmtId="0" fontId="14" fillId="17" borderId="27" xfId="0" applyFont="1" applyFill="1" applyBorder="1" applyAlignment="1">
      <alignment horizontal="center" vertical="center"/>
    </xf>
    <xf numFmtId="167" fontId="24" fillId="17" borderId="27" xfId="0" applyNumberFormat="1" applyFont="1" applyFill="1" applyBorder="1" applyAlignment="1">
      <alignment horizontal="center" vertical="center"/>
    </xf>
    <xf numFmtId="0" fontId="24" fillId="17" borderId="132" xfId="0" applyFont="1" applyFill="1" applyBorder="1" applyAlignment="1">
      <alignment horizontal="center" vertical="center"/>
    </xf>
    <xf numFmtId="0" fontId="5" fillId="0" borderId="122" xfId="0" applyFont="1" applyBorder="1" applyAlignment="1">
      <alignment horizontal="center"/>
    </xf>
    <xf numFmtId="167" fontId="14" fillId="17" borderId="27" xfId="0" applyNumberFormat="1" applyFont="1" applyFill="1" applyBorder="1" applyAlignment="1">
      <alignment horizontal="center" vertical="center"/>
    </xf>
    <xf numFmtId="0" fontId="5" fillId="0" borderId="107" xfId="0" applyFont="1" applyBorder="1" applyAlignment="1">
      <alignment horizontal="center" vertical="center"/>
    </xf>
    <xf numFmtId="0" fontId="23" fillId="17" borderId="5" xfId="0" applyFont="1" applyFill="1" applyBorder="1" applyAlignment="1">
      <alignment horizontal="center" vertical="center" wrapText="1"/>
    </xf>
    <xf numFmtId="0" fontId="23" fillId="17" borderId="125" xfId="0" applyFont="1" applyFill="1" applyBorder="1" applyAlignment="1">
      <alignment horizontal="center" vertical="center" wrapText="1"/>
    </xf>
    <xf numFmtId="0" fontId="23" fillId="17" borderId="123" xfId="0" applyFont="1" applyFill="1" applyBorder="1" applyAlignment="1">
      <alignment horizontal="center" vertical="center" wrapText="1"/>
    </xf>
    <xf numFmtId="9" fontId="5" fillId="0" borderId="0" xfId="0" applyNumberFormat="1" applyFont="1" applyAlignment="1">
      <alignment vertical="center"/>
    </xf>
    <xf numFmtId="1" fontId="23" fillId="0" borderId="5" xfId="6" applyNumberFormat="1" applyFont="1" applyBorder="1" applyAlignment="1">
      <alignment horizontal="center" vertical="center"/>
    </xf>
    <xf numFmtId="9" fontId="5" fillId="0" borderId="0" xfId="1" applyFont="1"/>
    <xf numFmtId="9" fontId="25" fillId="0" borderId="0" xfId="0" applyNumberFormat="1" applyFont="1" applyAlignment="1">
      <alignment horizontal="left" vertical="center"/>
    </xf>
    <xf numFmtId="182" fontId="5" fillId="0" borderId="0" xfId="0" applyNumberFormat="1" applyFont="1"/>
    <xf numFmtId="0" fontId="99" fillId="0" borderId="0" xfId="0" applyFont="1"/>
    <xf numFmtId="183" fontId="5" fillId="0" borderId="0" xfId="0" applyNumberFormat="1" applyFont="1"/>
    <xf numFmtId="9" fontId="21" fillId="11" borderId="0" xfId="8" applyFont="1" applyFill="1" applyAlignment="1" applyProtection="1">
      <alignment horizontal="center" vertical="center"/>
      <protection locked="0"/>
    </xf>
    <xf numFmtId="9" fontId="21" fillId="0" borderId="0" xfId="8" applyFont="1" applyFill="1" applyAlignment="1" applyProtection="1">
      <alignment horizontal="center"/>
      <protection locked="0"/>
    </xf>
    <xf numFmtId="0" fontId="76" fillId="0" borderId="0" xfId="0" applyFont="1" applyAlignment="1">
      <alignment horizontal="center" vertical="center" wrapText="1"/>
    </xf>
    <xf numFmtId="0" fontId="76" fillId="0" borderId="14" xfId="0" applyFont="1" applyBorder="1" applyAlignment="1">
      <alignment horizontal="center"/>
    </xf>
    <xf numFmtId="10" fontId="5" fillId="0" borderId="0" xfId="0" applyNumberFormat="1" applyFont="1"/>
    <xf numFmtId="167" fontId="5" fillId="7" borderId="14" xfId="0" applyNumberFormat="1" applyFont="1" applyFill="1" applyBorder="1" applyAlignment="1">
      <alignment horizontal="center"/>
    </xf>
    <xf numFmtId="167" fontId="24" fillId="7" borderId="10" xfId="0" applyNumberFormat="1" applyFont="1" applyFill="1" applyBorder="1" applyAlignment="1">
      <alignment horizontal="center"/>
    </xf>
    <xf numFmtId="167" fontId="24" fillId="7" borderId="6" xfId="0" applyNumberFormat="1" applyFont="1" applyFill="1" applyBorder="1" applyAlignment="1">
      <alignment horizontal="center"/>
    </xf>
    <xf numFmtId="167" fontId="5" fillId="7" borderId="10" xfId="0" applyNumberFormat="1" applyFont="1" applyFill="1" applyBorder="1" applyAlignment="1">
      <alignment horizontal="center"/>
    </xf>
    <xf numFmtId="167" fontId="5" fillId="7" borderId="115" xfId="0" applyNumberFormat="1" applyFont="1" applyFill="1" applyBorder="1" applyAlignment="1">
      <alignment horizontal="center"/>
    </xf>
    <xf numFmtId="167" fontId="5" fillId="7" borderId="30" xfId="0" applyNumberFormat="1" applyFont="1" applyFill="1" applyBorder="1" applyAlignment="1">
      <alignment horizontal="center"/>
    </xf>
    <xf numFmtId="9" fontId="5" fillId="3" borderId="12" xfId="1" applyFont="1" applyFill="1" applyBorder="1" applyAlignment="1" applyProtection="1">
      <alignment horizontal="center"/>
    </xf>
    <xf numFmtId="9" fontId="5" fillId="3" borderId="133" xfId="1" applyFont="1" applyFill="1" applyBorder="1" applyAlignment="1" applyProtection="1">
      <alignment horizontal="center"/>
    </xf>
    <xf numFmtId="0" fontId="5" fillId="0" borderId="134" xfId="0" applyFont="1" applyBorder="1" applyAlignment="1">
      <alignment horizontal="center"/>
    </xf>
    <xf numFmtId="167" fontId="5" fillId="0" borderId="12" xfId="0" applyNumberFormat="1" applyFont="1" applyBorder="1" applyAlignment="1">
      <alignment horizontal="center"/>
    </xf>
    <xf numFmtId="0" fontId="5" fillId="0" borderId="12" xfId="0" applyFont="1" applyBorder="1" applyAlignment="1">
      <alignment horizontal="center"/>
    </xf>
    <xf numFmtId="0" fontId="9" fillId="0" borderId="12" xfId="0" applyFont="1" applyBorder="1" applyAlignment="1">
      <alignment horizontal="center"/>
    </xf>
    <xf numFmtId="0" fontId="5" fillId="0" borderId="126" xfId="0" applyFont="1" applyBorder="1" applyAlignment="1">
      <alignment horizontal="center"/>
    </xf>
    <xf numFmtId="167" fontId="5" fillId="0" borderId="13" xfId="0" applyNumberFormat="1" applyFont="1" applyBorder="1" applyAlignment="1">
      <alignment horizontal="center"/>
    </xf>
    <xf numFmtId="0" fontId="5" fillId="0" borderId="13" xfId="0" applyFont="1" applyBorder="1" applyAlignment="1">
      <alignment horizontal="center"/>
    </xf>
    <xf numFmtId="0" fontId="9" fillId="0" borderId="13" xfId="0" applyFont="1" applyBorder="1" applyAlignment="1">
      <alignment horizontal="center"/>
    </xf>
    <xf numFmtId="0" fontId="78" fillId="0" borderId="0" xfId="0" applyFont="1" applyAlignment="1">
      <alignment vertical="center"/>
    </xf>
    <xf numFmtId="2" fontId="5" fillId="3" borderId="0" xfId="0" applyNumberFormat="1" applyFont="1" applyFill="1" applyAlignment="1">
      <alignment horizontal="center"/>
    </xf>
    <xf numFmtId="0" fontId="36" fillId="0" borderId="0" xfId="0" applyFont="1" applyAlignment="1">
      <alignment vertical="center"/>
    </xf>
    <xf numFmtId="0" fontId="5" fillId="17" borderId="8" xfId="0" applyFont="1" applyFill="1" applyBorder="1" applyAlignment="1">
      <alignment horizontal="center" vertical="center" wrapText="1"/>
    </xf>
    <xf numFmtId="167" fontId="14" fillId="17" borderId="121" xfId="0" applyNumberFormat="1" applyFont="1" applyFill="1" applyBorder="1" applyAlignment="1">
      <alignment horizontal="center" vertical="center" wrapText="1"/>
    </xf>
    <xf numFmtId="0" fontId="5" fillId="17" borderId="125" xfId="0" applyFont="1" applyFill="1" applyBorder="1" applyAlignment="1">
      <alignment vertical="center" wrapText="1"/>
    </xf>
    <xf numFmtId="0" fontId="5" fillId="17" borderId="123" xfId="0" applyFont="1" applyFill="1" applyBorder="1" applyAlignment="1">
      <alignment vertical="center" wrapText="1"/>
    </xf>
    <xf numFmtId="167" fontId="14" fillId="17" borderId="129" xfId="0" applyNumberFormat="1" applyFont="1" applyFill="1" applyBorder="1" applyAlignment="1">
      <alignment horizontal="center" vertical="center" wrapText="1"/>
    </xf>
    <xf numFmtId="0" fontId="5" fillId="17" borderId="8" xfId="0" applyFont="1" applyFill="1" applyBorder="1" applyAlignment="1">
      <alignment horizontal="center" vertical="center"/>
    </xf>
    <xf numFmtId="2" fontId="18" fillId="8" borderId="21" xfId="0" applyNumberFormat="1" applyFont="1" applyFill="1" applyBorder="1" applyAlignment="1">
      <alignment horizontal="center"/>
    </xf>
    <xf numFmtId="2" fontId="18" fillId="8" borderId="29" xfId="0" applyNumberFormat="1" applyFont="1" applyFill="1" applyBorder="1" applyAlignment="1">
      <alignment horizontal="center"/>
    </xf>
    <xf numFmtId="0" fontId="24" fillId="17" borderId="124" xfId="0" applyFont="1" applyFill="1" applyBorder="1" applyAlignment="1">
      <alignment horizontal="center" vertical="center" wrapText="1"/>
    </xf>
    <xf numFmtId="0" fontId="5" fillId="17" borderId="125" xfId="0" applyFont="1" applyFill="1" applyBorder="1" applyAlignment="1">
      <alignment wrapText="1"/>
    </xf>
    <xf numFmtId="0" fontId="5" fillId="17" borderId="123" xfId="0" applyFont="1" applyFill="1" applyBorder="1" applyAlignment="1">
      <alignment wrapText="1"/>
    </xf>
    <xf numFmtId="2" fontId="5" fillId="8" borderId="23" xfId="0" applyNumberFormat="1" applyFont="1" applyFill="1" applyBorder="1" applyAlignment="1">
      <alignment horizontal="center"/>
    </xf>
    <xf numFmtId="2" fontId="5" fillId="3" borderId="120" xfId="0" applyNumberFormat="1" applyFont="1" applyFill="1" applyBorder="1" applyAlignment="1">
      <alignment horizontal="center"/>
    </xf>
    <xf numFmtId="2" fontId="5" fillId="8" borderId="0" xfId="0" applyNumberFormat="1" applyFont="1" applyFill="1" applyAlignment="1">
      <alignment horizontal="center"/>
    </xf>
    <xf numFmtId="2" fontId="5" fillId="8" borderId="120" xfId="0" applyNumberFormat="1" applyFont="1" applyFill="1" applyBorder="1" applyAlignment="1">
      <alignment horizontal="center"/>
    </xf>
    <xf numFmtId="2" fontId="5" fillId="3" borderId="118" xfId="0" applyNumberFormat="1" applyFont="1" applyFill="1" applyBorder="1" applyAlignment="1">
      <alignment horizontal="center"/>
    </xf>
    <xf numFmtId="0" fontId="5" fillId="0" borderId="40" xfId="0" quotePrefix="1" applyFont="1" applyBorder="1"/>
    <xf numFmtId="0" fontId="50" fillId="2" borderId="0" xfId="0" applyFont="1" applyFill="1" applyAlignment="1" applyProtection="1">
      <alignment horizontal="center"/>
      <protection locked="0"/>
    </xf>
    <xf numFmtId="173" fontId="100" fillId="2" borderId="0" xfId="10" applyNumberFormat="1" applyFont="1" applyFill="1" applyBorder="1" applyAlignment="1" applyProtection="1">
      <alignment horizontal="center" vertical="top"/>
    </xf>
    <xf numFmtId="173" fontId="101" fillId="2" borderId="0" xfId="0" applyNumberFormat="1" applyFont="1" applyFill="1" applyAlignment="1">
      <alignment horizontal="center" vertical="center"/>
    </xf>
    <xf numFmtId="173" fontId="102" fillId="2" borderId="0" xfId="0" applyNumberFormat="1" applyFont="1" applyFill="1" applyAlignment="1">
      <alignment horizontal="center" vertical="center"/>
    </xf>
    <xf numFmtId="173" fontId="103" fillId="2" borderId="0" xfId="0" applyNumberFormat="1" applyFont="1" applyFill="1" applyAlignment="1">
      <alignment horizontal="center" vertical="center"/>
    </xf>
    <xf numFmtId="173" fontId="17" fillId="2" borderId="0" xfId="10" applyNumberFormat="1" applyFont="1" applyFill="1" applyBorder="1" applyAlignment="1" applyProtection="1">
      <alignment horizontal="center" vertical="top"/>
    </xf>
    <xf numFmtId="173" fontId="17" fillId="2" borderId="0" xfId="0" applyNumberFormat="1" applyFont="1" applyFill="1" applyAlignment="1">
      <alignment horizontal="center" vertical="top"/>
    </xf>
    <xf numFmtId="0" fontId="20" fillId="2" borderId="0" xfId="0" applyFont="1" applyFill="1" applyAlignment="1" applyProtection="1">
      <alignment horizontal="center" vertical="center" wrapText="1"/>
      <protection locked="0"/>
    </xf>
    <xf numFmtId="0" fontId="5" fillId="0" borderId="0" xfId="0" applyFont="1" applyAlignment="1">
      <alignment vertical="center" wrapText="1"/>
    </xf>
    <xf numFmtId="0" fontId="5" fillId="2" borderId="0" xfId="0" applyFont="1" applyFill="1" applyAlignment="1">
      <alignment vertical="center" wrapText="1"/>
    </xf>
    <xf numFmtId="173" fontId="104" fillId="2" borderId="0" xfId="0" applyNumberFormat="1" applyFont="1" applyFill="1" applyAlignment="1">
      <alignment horizontal="center" vertical="top"/>
    </xf>
    <xf numFmtId="173" fontId="105" fillId="2" borderId="0" xfId="0" applyNumberFormat="1" applyFont="1" applyFill="1" applyAlignment="1">
      <alignment horizontal="center" vertical="top"/>
    </xf>
    <xf numFmtId="170" fontId="22" fillId="0" borderId="0" xfId="0" applyNumberFormat="1" applyFont="1" applyAlignment="1">
      <alignment horizontal="center" vertical="center"/>
    </xf>
    <xf numFmtId="0" fontId="22" fillId="0" borderId="0" xfId="0" applyFont="1" applyAlignment="1" applyProtection="1">
      <alignment horizontal="center" vertical="center"/>
      <protection locked="0"/>
    </xf>
    <xf numFmtId="0" fontId="9" fillId="8" borderId="28" xfId="0" applyFont="1" applyFill="1" applyBorder="1" applyAlignment="1">
      <alignment horizontal="center" vertical="center"/>
    </xf>
    <xf numFmtId="0" fontId="9" fillId="8" borderId="57" xfId="0" applyFont="1" applyFill="1" applyBorder="1" applyAlignment="1">
      <alignment horizontal="center" vertical="center"/>
    </xf>
    <xf numFmtId="0" fontId="10" fillId="8" borderId="57" xfId="0" applyFont="1" applyFill="1" applyBorder="1" applyAlignment="1">
      <alignment horizontal="center" vertical="center"/>
    </xf>
    <xf numFmtId="0" fontId="10" fillId="8" borderId="26" xfId="0" applyFont="1" applyFill="1" applyBorder="1" applyAlignment="1">
      <alignment horizontal="center" vertical="center"/>
    </xf>
    <xf numFmtId="0" fontId="9" fillId="8" borderId="10" xfId="0" applyFont="1" applyFill="1" applyBorder="1" applyAlignment="1">
      <alignment horizontal="center" vertical="center"/>
    </xf>
    <xf numFmtId="49" fontId="9" fillId="8" borderId="10" xfId="0" quotePrefix="1" applyNumberFormat="1" applyFont="1" applyFill="1" applyBorder="1"/>
    <xf numFmtId="49" fontId="9" fillId="8" borderId="25" xfId="0" quotePrefix="1" applyNumberFormat="1" applyFont="1" applyFill="1" applyBorder="1" applyAlignment="1">
      <alignment horizontal="center"/>
    </xf>
    <xf numFmtId="0" fontId="9" fillId="8" borderId="0" xfId="0" applyFont="1" applyFill="1" applyAlignment="1">
      <alignment horizontal="center"/>
    </xf>
    <xf numFmtId="0" fontId="9" fillId="8" borderId="0" xfId="0" quotePrefix="1" applyFont="1" applyFill="1"/>
    <xf numFmtId="0" fontId="9" fillId="8" borderId="0" xfId="0" quotePrefix="1" applyFont="1" applyFill="1" applyAlignment="1">
      <alignment horizontal="center"/>
    </xf>
    <xf numFmtId="0" fontId="9" fillId="8" borderId="0" xfId="0" applyFont="1" applyFill="1"/>
    <xf numFmtId="0" fontId="9" fillId="8" borderId="14" xfId="0" applyFont="1" applyFill="1" applyBorder="1" applyAlignment="1">
      <alignment horizontal="center"/>
    </xf>
    <xf numFmtId="0" fontId="9" fillId="8" borderId="14" xfId="0" applyFont="1" applyFill="1" applyBorder="1"/>
    <xf numFmtId="168" fontId="9" fillId="8" borderId="28" xfId="0" applyNumberFormat="1" applyFont="1" applyFill="1" applyBorder="1" applyAlignment="1">
      <alignment vertical="center"/>
    </xf>
    <xf numFmtId="167" fontId="9" fillId="3" borderId="6" xfId="0" applyNumberFormat="1" applyFont="1" applyFill="1" applyBorder="1" applyAlignment="1">
      <alignment horizontal="center" vertical="center"/>
    </xf>
    <xf numFmtId="167" fontId="9" fillId="3" borderId="0" xfId="0" applyNumberFormat="1" applyFont="1" applyFill="1" applyAlignment="1">
      <alignment horizontal="center" vertical="center"/>
    </xf>
    <xf numFmtId="0" fontId="9" fillId="8" borderId="28" xfId="0" applyFont="1" applyFill="1" applyBorder="1" applyAlignment="1">
      <alignment vertical="center"/>
    </xf>
    <xf numFmtId="0" fontId="9" fillId="8" borderId="57" xfId="0" applyFont="1" applyFill="1" applyBorder="1" applyAlignment="1">
      <alignment vertical="center"/>
    </xf>
    <xf numFmtId="167" fontId="9" fillId="3" borderId="25" xfId="0" applyNumberFormat="1" applyFont="1" applyFill="1" applyBorder="1" applyAlignment="1">
      <alignment horizontal="center" vertical="center"/>
    </xf>
    <xf numFmtId="0" fontId="11" fillId="8" borderId="26" xfId="0" applyFont="1" applyFill="1" applyBorder="1" applyAlignment="1">
      <alignment vertical="center"/>
    </xf>
    <xf numFmtId="167" fontId="11" fillId="3" borderId="25" xfId="0" applyNumberFormat="1" applyFont="1" applyFill="1" applyBorder="1" applyAlignment="1">
      <alignment horizontal="center" vertical="center"/>
    </xf>
    <xf numFmtId="0" fontId="9" fillId="8" borderId="32" xfId="0" applyFont="1" applyFill="1" applyBorder="1" applyAlignment="1">
      <alignment vertical="center"/>
    </xf>
    <xf numFmtId="167" fontId="9" fillId="3" borderId="0" xfId="1" applyNumberFormat="1" applyFont="1" applyFill="1" applyAlignment="1" applyProtection="1">
      <alignment horizontal="center" vertical="center"/>
    </xf>
    <xf numFmtId="49" fontId="9" fillId="8" borderId="32" xfId="0" applyNumberFormat="1" applyFont="1" applyFill="1" applyBorder="1"/>
    <xf numFmtId="0" fontId="9" fillId="8" borderId="13" xfId="0" applyFont="1" applyFill="1" applyBorder="1"/>
    <xf numFmtId="167" fontId="9" fillId="3" borderId="14" xfId="0" applyNumberFormat="1" applyFont="1" applyFill="1" applyBorder="1" applyAlignment="1">
      <alignment horizontal="center" vertical="center"/>
    </xf>
    <xf numFmtId="0" fontId="9" fillId="0" borderId="0" xfId="0" applyFont="1"/>
    <xf numFmtId="0" fontId="107" fillId="0" borderId="0" xfId="0" applyFont="1" applyAlignment="1">
      <alignment horizontal="center" vertical="center" wrapText="1"/>
    </xf>
    <xf numFmtId="0" fontId="59" fillId="0" borderId="0" xfId="0" applyFont="1"/>
    <xf numFmtId="0" fontId="9" fillId="0" borderId="78" xfId="0" applyFont="1" applyBorder="1" applyAlignment="1">
      <alignment horizontal="center"/>
    </xf>
    <xf numFmtId="0" fontId="9" fillId="0" borderId="21" xfId="0" applyFont="1" applyBorder="1" applyAlignment="1">
      <alignment horizontal="center"/>
    </xf>
    <xf numFmtId="0" fontId="9" fillId="0" borderId="15" xfId="0" applyFont="1" applyBorder="1"/>
    <xf numFmtId="0" fontId="9" fillId="0" borderId="14" xfId="0" applyFont="1" applyBorder="1"/>
    <xf numFmtId="0" fontId="107" fillId="0" borderId="14" xfId="0" applyFont="1" applyBorder="1" applyAlignment="1">
      <alignment horizontal="center"/>
    </xf>
    <xf numFmtId="0" fontId="9" fillId="0" borderId="77" xfId="0" applyFont="1" applyBorder="1" applyAlignment="1">
      <alignment horizontal="center"/>
    </xf>
    <xf numFmtId="0" fontId="11" fillId="0" borderId="10" xfId="0" applyFont="1" applyBorder="1"/>
    <xf numFmtId="0" fontId="9" fillId="0" borderId="10" xfId="0" applyFont="1" applyBorder="1"/>
    <xf numFmtId="0" fontId="11" fillId="0" borderId="29" xfId="0" applyFont="1" applyBorder="1" applyAlignment="1">
      <alignment horizontal="center"/>
    </xf>
    <xf numFmtId="0" fontId="9" fillId="0" borderId="27" xfId="0" applyFont="1" applyBorder="1" applyAlignment="1" applyProtection="1">
      <alignment horizontal="center" vertical="center"/>
      <protection locked="0"/>
    </xf>
    <xf numFmtId="0" fontId="9" fillId="0" borderId="32" xfId="0" applyFont="1" applyBorder="1" applyAlignment="1" applyProtection="1">
      <alignment horizontal="center" vertical="center"/>
      <protection locked="0"/>
    </xf>
    <xf numFmtId="0" fontId="9" fillId="0" borderId="13" xfId="0" applyFont="1" applyBorder="1" applyAlignment="1" applyProtection="1">
      <alignment horizontal="center" vertical="center"/>
      <protection locked="0"/>
    </xf>
    <xf numFmtId="0" fontId="9" fillId="0" borderId="30"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0" fontId="11" fillId="0" borderId="0" xfId="0" applyFont="1"/>
    <xf numFmtId="0" fontId="11" fillId="0" borderId="21" xfId="0" applyFont="1" applyBorder="1" applyAlignment="1">
      <alignment horizontal="center"/>
    </xf>
    <xf numFmtId="0" fontId="9" fillId="0" borderId="0" xfId="0" quotePrefix="1" applyFont="1"/>
    <xf numFmtId="0" fontId="10" fillId="0" borderId="0" xfId="0" applyFont="1"/>
    <xf numFmtId="0" fontId="10" fillId="0" borderId="0" xfId="0" quotePrefix="1" applyFont="1"/>
    <xf numFmtId="0" fontId="10" fillId="0" borderId="21" xfId="0" applyFont="1" applyBorder="1" applyAlignment="1">
      <alignment horizontal="center"/>
    </xf>
    <xf numFmtId="9" fontId="10" fillId="8" borderId="28" xfId="8" applyFont="1" applyFill="1" applyBorder="1" applyAlignment="1" applyProtection="1">
      <alignment horizontal="center" vertical="center"/>
    </xf>
    <xf numFmtId="9" fontId="10" fillId="8" borderId="57" xfId="8" applyFont="1" applyFill="1" applyBorder="1" applyAlignment="1" applyProtection="1">
      <alignment horizontal="center" vertical="center"/>
    </xf>
    <xf numFmtId="49" fontId="10" fillId="0" borderId="27" xfId="8" applyNumberFormat="1" applyFont="1" applyFill="1" applyBorder="1" applyAlignment="1" applyProtection="1">
      <alignment horizontal="center" vertical="center"/>
    </xf>
    <xf numFmtId="0" fontId="9" fillId="0" borderId="32" xfId="0" applyFont="1" applyBorder="1" applyAlignment="1">
      <alignment horizontal="center"/>
    </xf>
    <xf numFmtId="167" fontId="9" fillId="4" borderId="0" xfId="0" applyNumberFormat="1" applyFont="1" applyFill="1" applyAlignment="1">
      <alignment horizontal="center"/>
    </xf>
    <xf numFmtId="167" fontId="9" fillId="4" borderId="14" xfId="0" applyNumberFormat="1" applyFont="1" applyFill="1" applyBorder="1" applyAlignment="1">
      <alignment horizontal="center"/>
    </xf>
    <xf numFmtId="167" fontId="11" fillId="4" borderId="10" xfId="0" applyNumberFormat="1" applyFont="1" applyFill="1" applyBorder="1" applyAlignment="1">
      <alignment horizontal="center"/>
    </xf>
    <xf numFmtId="2" fontId="9" fillId="0" borderId="0" xfId="0" applyNumberFormat="1" applyFont="1" applyAlignment="1">
      <alignment horizontal="center"/>
    </xf>
    <xf numFmtId="167" fontId="40" fillId="4" borderId="10" xfId="0" applyNumberFormat="1" applyFont="1" applyFill="1" applyBorder="1" applyAlignment="1">
      <alignment horizontal="center" vertical="center"/>
    </xf>
    <xf numFmtId="167" fontId="11" fillId="4" borderId="0" xfId="0" applyNumberFormat="1" applyFont="1" applyFill="1" applyAlignment="1">
      <alignment horizontal="center"/>
    </xf>
    <xf numFmtId="10" fontId="9" fillId="4" borderId="0" xfId="0" applyNumberFormat="1" applyFont="1" applyFill="1" applyAlignment="1">
      <alignment horizontal="center"/>
    </xf>
    <xf numFmtId="167" fontId="11" fillId="4" borderId="30" xfId="0" applyNumberFormat="1" applyFont="1" applyFill="1" applyBorder="1" applyAlignment="1">
      <alignment horizontal="center"/>
    </xf>
    <xf numFmtId="0" fontId="109" fillId="7" borderId="0" xfId="0" applyFont="1" applyFill="1" applyProtection="1">
      <protection locked="0"/>
    </xf>
    <xf numFmtId="0" fontId="110" fillId="7" borderId="0" xfId="0" applyFont="1" applyFill="1" applyProtection="1">
      <protection locked="0"/>
    </xf>
    <xf numFmtId="0" fontId="109" fillId="7" borderId="0" xfId="0" applyFont="1" applyFill="1" applyAlignment="1" applyProtection="1">
      <alignment vertical="center"/>
      <protection locked="0"/>
    </xf>
    <xf numFmtId="0" fontId="109" fillId="7" borderId="0" xfId="0" applyFont="1" applyFill="1" applyAlignment="1" applyProtection="1">
      <alignment horizontal="center"/>
      <protection locked="0"/>
    </xf>
    <xf numFmtId="0" fontId="111" fillId="7" borderId="0" xfId="0" applyFont="1" applyFill="1" applyAlignment="1" applyProtection="1">
      <alignment horizontal="left" wrapText="1"/>
      <protection locked="0"/>
    </xf>
    <xf numFmtId="0" fontId="19" fillId="2" borderId="0" xfId="0" applyFont="1" applyFill="1" applyAlignment="1">
      <alignment horizontal="center" vertical="center"/>
    </xf>
    <xf numFmtId="175" fontId="18" fillId="2" borderId="0" xfId="10" applyNumberFormat="1" applyFont="1" applyFill="1" applyBorder="1" applyAlignment="1" applyProtection="1">
      <alignment horizontal="center" vertical="center"/>
    </xf>
    <xf numFmtId="175" fontId="18" fillId="0" borderId="0" xfId="10" applyNumberFormat="1" applyFont="1" applyBorder="1" applyAlignment="1" applyProtection="1">
      <alignment horizontal="center" vertical="center"/>
    </xf>
    <xf numFmtId="0" fontId="58" fillId="2" borderId="0" xfId="0" applyFont="1" applyFill="1" applyAlignment="1">
      <alignment horizontal="left" vertical="center" wrapText="1"/>
    </xf>
    <xf numFmtId="0" fontId="5" fillId="20" borderId="102" xfId="0" applyFont="1" applyFill="1" applyBorder="1" applyAlignment="1">
      <alignment horizontal="center" vertical="center"/>
    </xf>
    <xf numFmtId="0" fontId="113" fillId="2" borderId="2" xfId="0" applyFont="1" applyFill="1" applyBorder="1" applyAlignment="1">
      <alignment horizontal="center" vertical="center"/>
    </xf>
    <xf numFmtId="0" fontId="18" fillId="7" borderId="0" xfId="0" applyFont="1" applyFill="1" applyAlignment="1" applyProtection="1">
      <alignment horizontal="center" vertical="center" wrapText="1"/>
      <protection locked="0"/>
    </xf>
    <xf numFmtId="173" fontId="95" fillId="2" borderId="0" xfId="0" applyNumberFormat="1" applyFont="1" applyFill="1" applyAlignment="1" applyProtection="1">
      <alignment horizontal="center" vertical="center"/>
      <protection locked="0"/>
    </xf>
    <xf numFmtId="0" fontId="19" fillId="2" borderId="24" xfId="0" applyFont="1" applyFill="1" applyBorder="1" applyAlignment="1">
      <alignment horizontal="center" vertical="center"/>
    </xf>
    <xf numFmtId="0" fontId="115" fillId="2" borderId="0" xfId="0" applyFont="1" applyFill="1" applyAlignment="1">
      <alignment horizontal="center" vertical="center"/>
    </xf>
    <xf numFmtId="173" fontId="116" fillId="2" borderId="0" xfId="10" applyNumberFormat="1" applyFont="1" applyFill="1" applyBorder="1" applyAlignment="1" applyProtection="1">
      <alignment horizontal="center" vertical="top"/>
    </xf>
    <xf numFmtId="0" fontId="58" fillId="2" borderId="0" xfId="0" applyFont="1" applyFill="1" applyAlignment="1">
      <alignment vertical="center" wrapText="1"/>
    </xf>
    <xf numFmtId="0" fontId="22" fillId="2" borderId="0" xfId="0" applyFont="1" applyFill="1" applyAlignment="1">
      <alignment vertical="center" wrapText="1"/>
    </xf>
    <xf numFmtId="0" fontId="73" fillId="2" borderId="0" xfId="0" applyFont="1" applyFill="1" applyAlignment="1" applyProtection="1">
      <alignment vertical="top"/>
      <protection locked="0"/>
    </xf>
    <xf numFmtId="0" fontId="18" fillId="2" borderId="0" xfId="0" applyFont="1" applyFill="1" applyAlignment="1">
      <alignment vertical="center" wrapText="1"/>
    </xf>
    <xf numFmtId="0" fontId="48" fillId="2" borderId="0" xfId="0" applyFont="1" applyFill="1" applyAlignment="1">
      <alignment vertical="center" wrapText="1"/>
    </xf>
    <xf numFmtId="0" fontId="5" fillId="17" borderId="1" xfId="0" applyFont="1" applyFill="1" applyBorder="1" applyAlignment="1">
      <alignment horizontal="center" vertical="center" wrapText="1"/>
    </xf>
    <xf numFmtId="0" fontId="5" fillId="17" borderId="27" xfId="0" applyFont="1" applyFill="1" applyBorder="1" applyAlignment="1">
      <alignment horizontal="center" vertical="center" wrapText="1"/>
    </xf>
    <xf numFmtId="2" fontId="18" fillId="17" borderId="6" xfId="0" applyNumberFormat="1" applyFont="1" applyFill="1" applyBorder="1" applyAlignment="1">
      <alignment horizontal="center" vertical="center" wrapText="1"/>
    </xf>
    <xf numFmtId="2" fontId="18" fillId="17" borderId="27" xfId="0" applyNumberFormat="1" applyFont="1" applyFill="1" applyBorder="1" applyAlignment="1">
      <alignment horizontal="center" vertical="center" wrapText="1"/>
    </xf>
    <xf numFmtId="0" fontId="5" fillId="17" borderId="6" xfId="0" applyFont="1" applyFill="1" applyBorder="1" applyAlignment="1">
      <alignment horizontal="center" vertical="center" wrapText="1"/>
    </xf>
    <xf numFmtId="0" fontId="5" fillId="17" borderId="132" xfId="0" applyFont="1" applyFill="1" applyBorder="1" applyAlignment="1">
      <alignment horizontal="center" vertical="center" wrapText="1"/>
    </xf>
    <xf numFmtId="0" fontId="10" fillId="17" borderId="117" xfId="0" applyFont="1" applyFill="1" applyBorder="1" applyAlignment="1">
      <alignment horizontal="center" vertical="center" wrapText="1"/>
    </xf>
    <xf numFmtId="0" fontId="10" fillId="17" borderId="26" xfId="0" applyFont="1" applyFill="1" applyBorder="1" applyAlignment="1">
      <alignment horizontal="center" vertical="center" wrapText="1"/>
    </xf>
    <xf numFmtId="49" fontId="10" fillId="17" borderId="26" xfId="0" applyNumberFormat="1" applyFont="1" applyFill="1" applyBorder="1" applyAlignment="1" applyProtection="1">
      <alignment horizontal="center" vertical="center" wrapText="1"/>
      <protection locked="0"/>
    </xf>
    <xf numFmtId="0" fontId="10" fillId="17" borderId="26" xfId="0" applyFont="1" applyFill="1" applyBorder="1" applyAlignment="1" applyProtection="1">
      <alignment horizontal="center" vertical="center" wrapText="1"/>
      <protection locked="0"/>
    </xf>
    <xf numFmtId="0" fontId="10" fillId="17" borderId="119" xfId="0" applyFont="1" applyFill="1" applyBorder="1" applyAlignment="1" applyProtection="1">
      <alignment horizontal="center" vertical="center" wrapText="1"/>
      <protection locked="0"/>
    </xf>
    <xf numFmtId="0" fontId="48" fillId="2" borderId="131" xfId="0" applyFont="1" applyFill="1" applyBorder="1" applyAlignment="1" applyProtection="1">
      <alignment vertical="center"/>
      <protection locked="0"/>
    </xf>
    <xf numFmtId="0" fontId="114" fillId="2" borderId="42" xfId="0" applyFont="1" applyFill="1" applyBorder="1" applyAlignment="1" applyProtection="1">
      <alignment horizontal="center" vertical="center" wrapText="1"/>
      <protection locked="0"/>
    </xf>
    <xf numFmtId="170" fontId="10" fillId="3" borderId="15" xfId="0" applyNumberFormat="1" applyFont="1" applyFill="1" applyBorder="1" applyAlignment="1">
      <alignment horizontal="center" vertical="center"/>
    </xf>
    <xf numFmtId="167" fontId="10" fillId="3" borderId="135" xfId="0" applyNumberFormat="1" applyFont="1" applyFill="1" applyBorder="1" applyAlignment="1">
      <alignment horizontal="center" vertical="center"/>
    </xf>
    <xf numFmtId="167" fontId="10" fillId="3" borderId="6" xfId="0" applyNumberFormat="1" applyFont="1" applyFill="1" applyBorder="1" applyAlignment="1">
      <alignment horizontal="center" vertical="center"/>
    </xf>
    <xf numFmtId="167" fontId="10" fillId="3" borderId="28" xfId="0" applyNumberFormat="1" applyFont="1" applyFill="1" applyBorder="1" applyAlignment="1">
      <alignment horizontal="center" vertical="center"/>
    </xf>
    <xf numFmtId="170" fontId="10" fillId="3" borderId="28" xfId="0" applyNumberFormat="1" applyFont="1" applyFill="1" applyBorder="1" applyAlignment="1">
      <alignment horizontal="center" vertical="center"/>
    </xf>
    <xf numFmtId="0" fontId="24" fillId="0" borderId="0" xfId="0" applyFont="1" applyAlignment="1">
      <alignment horizontal="center" vertical="center"/>
    </xf>
    <xf numFmtId="2" fontId="5" fillId="0" borderId="0" xfId="1" applyNumberFormat="1" applyFont="1" applyFill="1" applyBorder="1" applyAlignment="1">
      <alignment horizontal="center" vertical="center"/>
    </xf>
    <xf numFmtId="0" fontId="71" fillId="2" borderId="20" xfId="0" applyFont="1" applyFill="1" applyBorder="1" applyAlignment="1">
      <alignment horizontal="center" vertical="center"/>
    </xf>
    <xf numFmtId="0" fontId="71" fillId="2" borderId="72" xfId="0" applyFont="1" applyFill="1" applyBorder="1" applyAlignment="1">
      <alignment horizontal="center" vertical="center"/>
    </xf>
    <xf numFmtId="173" fontId="112" fillId="2" borderId="72" xfId="0" applyNumberFormat="1" applyFont="1" applyFill="1" applyBorder="1" applyAlignment="1">
      <alignment horizontal="center" vertical="center"/>
    </xf>
    <xf numFmtId="0" fontId="71" fillId="2" borderId="33" xfId="0" applyFont="1" applyFill="1" applyBorder="1" applyAlignment="1">
      <alignment horizontal="center" vertical="center"/>
    </xf>
    <xf numFmtId="173" fontId="112" fillId="2" borderId="33" xfId="0" applyNumberFormat="1" applyFont="1" applyFill="1" applyBorder="1" applyAlignment="1">
      <alignment horizontal="center" vertical="center"/>
    </xf>
    <xf numFmtId="0" fontId="71" fillId="2" borderId="34" xfId="0" applyFont="1" applyFill="1" applyBorder="1" applyAlignment="1">
      <alignment horizontal="center" vertical="center"/>
    </xf>
    <xf numFmtId="173" fontId="112" fillId="2" borderId="34" xfId="0" applyNumberFormat="1" applyFont="1" applyFill="1" applyBorder="1" applyAlignment="1">
      <alignment horizontal="center" vertical="center"/>
    </xf>
    <xf numFmtId="0" fontId="56" fillId="2" borderId="7" xfId="0" applyFont="1" applyFill="1" applyBorder="1" applyAlignment="1">
      <alignment horizontal="center" vertical="center"/>
    </xf>
    <xf numFmtId="0" fontId="19" fillId="2" borderId="0" xfId="0" applyFont="1" applyFill="1" applyAlignment="1">
      <alignment horizontal="center" vertical="center" wrapText="1"/>
    </xf>
    <xf numFmtId="0" fontId="14" fillId="2" borderId="0" xfId="0" applyFont="1" applyFill="1" applyAlignment="1">
      <alignment horizontal="center" vertical="top" wrapText="1"/>
    </xf>
    <xf numFmtId="173" fontId="117" fillId="2" borderId="0" xfId="0" applyNumberFormat="1" applyFont="1" applyFill="1" applyAlignment="1">
      <alignment horizontal="center" vertical="top"/>
    </xf>
    <xf numFmtId="173" fontId="118" fillId="2" borderId="0" xfId="0" applyNumberFormat="1" applyFont="1" applyFill="1" applyAlignment="1">
      <alignment horizontal="center" vertical="top"/>
    </xf>
    <xf numFmtId="0" fontId="20" fillId="2" borderId="0" xfId="0" applyFont="1" applyFill="1" applyAlignment="1">
      <alignment horizontal="center" vertical="center" wrapText="1"/>
    </xf>
    <xf numFmtId="173" fontId="119" fillId="2" borderId="0" xfId="0" applyNumberFormat="1" applyFont="1" applyFill="1" applyAlignment="1">
      <alignment horizontal="center" vertical="center"/>
    </xf>
    <xf numFmtId="173" fontId="120" fillId="2" borderId="0" xfId="0" applyNumberFormat="1" applyFont="1" applyFill="1" applyAlignment="1">
      <alignment horizontal="center" vertical="center"/>
    </xf>
    <xf numFmtId="173" fontId="121" fillId="2" borderId="0" xfId="0" applyNumberFormat="1" applyFont="1" applyFill="1" applyAlignment="1">
      <alignment horizontal="center" vertical="center"/>
    </xf>
    <xf numFmtId="0" fontId="73" fillId="2" borderId="0" xfId="0" applyFont="1" applyFill="1" applyAlignment="1">
      <alignment vertical="top"/>
    </xf>
    <xf numFmtId="179" fontId="5" fillId="0" borderId="0" xfId="3" applyNumberFormat="1"/>
    <xf numFmtId="2" fontId="5" fillId="0" borderId="0" xfId="3" applyNumberFormat="1" applyAlignment="1">
      <alignment horizontal="center"/>
    </xf>
    <xf numFmtId="0" fontId="22" fillId="0" borderId="0" xfId="3" applyFont="1" applyAlignment="1">
      <alignment horizontal="left" vertical="center" wrapText="1"/>
    </xf>
    <xf numFmtId="0" fontId="87" fillId="0" borderId="0" xfId="7" applyFont="1" applyBorder="1" applyAlignment="1" applyProtection="1">
      <alignment horizontal="center" vertical="center" wrapText="1"/>
    </xf>
    <xf numFmtId="0" fontId="66" fillId="3" borderId="12" xfId="0" applyFont="1" applyFill="1" applyBorder="1" applyAlignment="1">
      <alignment horizontal="center" vertical="center"/>
    </xf>
    <xf numFmtId="0" fontId="24" fillId="3" borderId="12" xfId="3" applyFont="1" applyFill="1" applyBorder="1" applyAlignment="1">
      <alignment horizontal="center" vertical="center"/>
    </xf>
    <xf numFmtId="1" fontId="5" fillId="0" borderId="5" xfId="3" applyNumberFormat="1" applyBorder="1" applyAlignment="1">
      <alignment horizontal="center"/>
    </xf>
    <xf numFmtId="0" fontId="7" fillId="0" borderId="5" xfId="7" applyFill="1" applyBorder="1" applyAlignment="1" applyProtection="1">
      <alignment horizontal="center" vertical="center" wrapText="1"/>
    </xf>
    <xf numFmtId="184" fontId="5" fillId="3" borderId="5" xfId="0" applyNumberFormat="1" applyFont="1" applyFill="1" applyBorder="1" applyAlignment="1">
      <alignment horizontal="center" vertical="center"/>
    </xf>
    <xf numFmtId="9" fontId="5" fillId="3" borderId="126" xfId="1" applyFont="1" applyFill="1" applyBorder="1" applyAlignment="1">
      <alignment horizontal="center" vertical="center"/>
    </xf>
    <xf numFmtId="9" fontId="5" fillId="3" borderId="13" xfId="1" applyFont="1" applyFill="1" applyBorder="1" applyAlignment="1">
      <alignment horizontal="center" vertical="center"/>
    </xf>
    <xf numFmtId="9" fontId="5" fillId="3" borderId="127" xfId="1" applyFont="1" applyFill="1" applyBorder="1" applyAlignment="1">
      <alignment horizontal="center" vertical="center"/>
    </xf>
    <xf numFmtId="9" fontId="5" fillId="3" borderId="107" xfId="1" applyFont="1" applyFill="1" applyBorder="1" applyAlignment="1">
      <alignment horizontal="center" vertical="center"/>
    </xf>
    <xf numFmtId="9" fontId="5" fillId="3" borderId="108" xfId="1" applyFont="1" applyFill="1" applyBorder="1" applyAlignment="1">
      <alignment horizontal="center" vertical="center"/>
    </xf>
    <xf numFmtId="9" fontId="5" fillId="3" borderId="109" xfId="1" applyFont="1" applyFill="1" applyBorder="1" applyAlignment="1">
      <alignment horizontal="center" vertical="center"/>
    </xf>
    <xf numFmtId="9" fontId="5" fillId="3" borderId="125" xfId="1" applyFont="1" applyFill="1" applyBorder="1" applyAlignment="1">
      <alignment horizontal="center" vertical="center"/>
    </xf>
    <xf numFmtId="9" fontId="5" fillId="3" borderId="5" xfId="1" applyFont="1" applyFill="1" applyBorder="1" applyAlignment="1">
      <alignment horizontal="center" vertical="center"/>
    </xf>
    <xf numFmtId="9" fontId="5" fillId="3" borderId="123" xfId="1" applyFont="1" applyFill="1" applyBorder="1" applyAlignment="1">
      <alignment horizontal="center" vertical="center"/>
    </xf>
    <xf numFmtId="9" fontId="5" fillId="3" borderId="39" xfId="1" applyFont="1" applyFill="1" applyBorder="1" applyAlignment="1">
      <alignment horizontal="center" vertical="center"/>
    </xf>
    <xf numFmtId="9" fontId="5" fillId="3" borderId="40" xfId="1" applyFont="1" applyFill="1" applyBorder="1" applyAlignment="1">
      <alignment horizontal="center" vertical="center"/>
    </xf>
    <xf numFmtId="9" fontId="5" fillId="3" borderId="41" xfId="1" applyFont="1" applyFill="1" applyBorder="1" applyAlignment="1">
      <alignment horizontal="center" vertical="center"/>
    </xf>
    <xf numFmtId="167" fontId="5" fillId="0" borderId="129" xfId="0" applyNumberFormat="1" applyFont="1" applyBorder="1" applyAlignment="1">
      <alignment horizontal="center"/>
    </xf>
    <xf numFmtId="167" fontId="5" fillId="0" borderId="8" xfId="0" applyNumberFormat="1" applyFont="1" applyBorder="1" applyAlignment="1">
      <alignment horizontal="center"/>
    </xf>
    <xf numFmtId="167" fontId="5" fillId="0" borderId="130" xfId="0" applyNumberFormat="1" applyFont="1" applyBorder="1" applyAlignment="1">
      <alignment horizontal="center"/>
    </xf>
    <xf numFmtId="170" fontId="22" fillId="0" borderId="0" xfId="0" applyNumberFormat="1" applyFont="1" applyAlignment="1" applyProtection="1">
      <alignment horizontal="center" vertical="center"/>
      <protection locked="0"/>
    </xf>
    <xf numFmtId="2" fontId="9" fillId="8" borderId="28" xfId="0" applyNumberFormat="1" applyFont="1" applyFill="1" applyBorder="1" applyAlignment="1">
      <alignment vertical="center"/>
    </xf>
    <xf numFmtId="0" fontId="23" fillId="8" borderId="5" xfId="0" applyFont="1" applyFill="1" applyBorder="1" applyAlignment="1">
      <alignment horizontal="center" vertical="center"/>
    </xf>
    <xf numFmtId="2" fontId="18" fillId="3" borderId="32" xfId="0" applyNumberFormat="1" applyFont="1" applyFill="1" applyBorder="1" applyAlignment="1">
      <alignment horizontal="center"/>
    </xf>
    <xf numFmtId="0" fontId="24" fillId="17" borderId="20" xfId="0" applyFont="1" applyFill="1" applyBorder="1" applyAlignment="1">
      <alignment horizontal="center" vertical="center" wrapText="1"/>
    </xf>
    <xf numFmtId="2" fontId="18" fillId="8" borderId="20" xfId="0" applyNumberFormat="1" applyFont="1" applyFill="1" applyBorder="1" applyAlignment="1">
      <alignment horizontal="center"/>
    </xf>
    <xf numFmtId="0" fontId="10" fillId="0" borderId="15" xfId="0" applyFont="1" applyBorder="1" applyAlignment="1">
      <alignment vertical="center"/>
    </xf>
    <xf numFmtId="0" fontId="9" fillId="3" borderId="77" xfId="0" applyFont="1" applyFill="1" applyBorder="1" applyAlignment="1">
      <alignment horizontal="center" vertical="center"/>
    </xf>
    <xf numFmtId="0" fontId="11" fillId="0" borderId="31" xfId="0" applyFont="1" applyBorder="1" applyAlignment="1">
      <alignment horizontal="center" wrapText="1"/>
    </xf>
    <xf numFmtId="0" fontId="11" fillId="0" borderId="37" xfId="0" applyFont="1" applyBorder="1" applyAlignment="1">
      <alignment horizontal="center" vertical="center" wrapText="1"/>
    </xf>
    <xf numFmtId="1" fontId="9" fillId="8" borderId="35" xfId="0" applyNumberFormat="1" applyFont="1" applyFill="1" applyBorder="1" applyAlignment="1">
      <alignment horizontal="center" vertical="center"/>
    </xf>
    <xf numFmtId="1" fontId="9" fillId="8" borderId="36" xfId="0" applyNumberFormat="1" applyFont="1" applyFill="1" applyBorder="1" applyAlignment="1">
      <alignment horizontal="center" vertical="center"/>
    </xf>
    <xf numFmtId="0" fontId="9" fillId="0" borderId="33" xfId="0" applyFont="1" applyBorder="1" applyAlignment="1">
      <alignment horizontal="center" vertical="center"/>
    </xf>
    <xf numFmtId="0" fontId="9" fillId="0" borderId="74" xfId="0" applyFont="1" applyBorder="1" applyAlignment="1">
      <alignment horizontal="center" vertical="center"/>
    </xf>
    <xf numFmtId="0" fontId="9" fillId="0" borderId="19" xfId="0" applyFont="1" applyBorder="1" applyAlignment="1">
      <alignment horizontal="center" vertical="center"/>
    </xf>
    <xf numFmtId="0" fontId="9" fillId="0" borderId="4" xfId="0" applyFont="1" applyBorder="1" applyAlignment="1">
      <alignment horizontal="center" vertical="center"/>
    </xf>
    <xf numFmtId="0" fontId="11" fillId="0" borderId="31" xfId="0" applyFont="1" applyBorder="1" applyAlignment="1">
      <alignment horizontal="center" vertical="center" wrapText="1"/>
    </xf>
    <xf numFmtId="0" fontId="18" fillId="0" borderId="0" xfId="0" applyFont="1" applyAlignment="1">
      <alignment vertical="center"/>
    </xf>
    <xf numFmtId="0" fontId="24" fillId="0" borderId="31" xfId="0" applyFont="1" applyBorder="1" applyAlignment="1">
      <alignment horizontal="center" vertical="center" wrapText="1"/>
    </xf>
    <xf numFmtId="167" fontId="5" fillId="3" borderId="35" xfId="0" applyNumberFormat="1" applyFont="1" applyFill="1" applyBorder="1" applyAlignment="1">
      <alignment vertical="center"/>
    </xf>
    <xf numFmtId="1" fontId="9" fillId="8" borderId="33" xfId="0" applyNumberFormat="1" applyFont="1" applyFill="1" applyBorder="1" applyAlignment="1">
      <alignment horizontal="center" vertical="center"/>
    </xf>
    <xf numFmtId="1" fontId="9" fillId="8" borderId="74" xfId="0" applyNumberFormat="1" applyFont="1" applyFill="1" applyBorder="1" applyAlignment="1">
      <alignment horizontal="center" vertical="center"/>
    </xf>
    <xf numFmtId="167" fontId="5" fillId="3" borderId="33" xfId="0" applyNumberFormat="1" applyFont="1" applyFill="1" applyBorder="1" applyAlignment="1">
      <alignment vertical="center"/>
    </xf>
    <xf numFmtId="167" fontId="24" fillId="0" borderId="0" xfId="0" applyNumberFormat="1" applyFont="1" applyAlignment="1">
      <alignment vertical="center"/>
    </xf>
    <xf numFmtId="172" fontId="5" fillId="0" borderId="0" xfId="1" applyNumberFormat="1" applyFont="1" applyBorder="1" applyAlignment="1" applyProtection="1">
      <alignment vertical="center"/>
    </xf>
    <xf numFmtId="167" fontId="9" fillId="0" borderId="19" xfId="0" applyNumberFormat="1" applyFont="1" applyBorder="1" applyAlignment="1">
      <alignment vertical="center"/>
    </xf>
    <xf numFmtId="167" fontId="9" fillId="0" borderId="4" xfId="0" applyNumberFormat="1" applyFont="1" applyBorder="1" applyAlignment="1">
      <alignment vertical="center"/>
    </xf>
    <xf numFmtId="167" fontId="9" fillId="0" borderId="19" xfId="0" applyNumberFormat="1" applyFont="1" applyBorder="1"/>
    <xf numFmtId="167" fontId="9" fillId="0" borderId="4" xfId="0" applyNumberFormat="1" applyFont="1" applyBorder="1"/>
    <xf numFmtId="167" fontId="18" fillId="0" borderId="0" xfId="0" applyNumberFormat="1" applyFont="1" applyAlignment="1">
      <alignment vertical="center"/>
    </xf>
    <xf numFmtId="3" fontId="5" fillId="0" borderId="0" xfId="0" applyNumberFormat="1" applyFont="1" applyAlignment="1">
      <alignment vertical="center"/>
    </xf>
    <xf numFmtId="167" fontId="5" fillId="0" borderId="33" xfId="0" applyNumberFormat="1" applyFont="1" applyBorder="1" applyAlignment="1">
      <alignment vertical="center"/>
    </xf>
    <xf numFmtId="170" fontId="5" fillId="0" borderId="0" xfId="0" applyNumberFormat="1" applyFont="1" applyAlignment="1">
      <alignment vertical="center"/>
    </xf>
    <xf numFmtId="10" fontId="5" fillId="0" borderId="0" xfId="1" applyNumberFormat="1" applyFont="1" applyBorder="1" applyAlignment="1" applyProtection="1">
      <alignment vertical="center"/>
    </xf>
    <xf numFmtId="1" fontId="9" fillId="8" borderId="46" xfId="0" applyNumberFormat="1" applyFont="1" applyFill="1" applyBorder="1" applyAlignment="1">
      <alignment horizontal="center" vertical="center"/>
    </xf>
    <xf numFmtId="1" fontId="9" fillId="8" borderId="45" xfId="0" applyNumberFormat="1" applyFont="1" applyFill="1" applyBorder="1" applyAlignment="1">
      <alignment horizontal="center" vertical="center"/>
    </xf>
    <xf numFmtId="1" fontId="9" fillId="8" borderId="34" xfId="0" applyNumberFormat="1" applyFont="1" applyFill="1" applyBorder="1" applyAlignment="1">
      <alignment horizontal="center" vertical="center"/>
    </xf>
    <xf numFmtId="1" fontId="9" fillId="8" borderId="75" xfId="0" applyNumberFormat="1" applyFont="1" applyFill="1" applyBorder="1" applyAlignment="1">
      <alignment horizontal="center" vertical="center"/>
    </xf>
    <xf numFmtId="167" fontId="5" fillId="3" borderId="34" xfId="0" applyNumberFormat="1" applyFont="1" applyFill="1" applyBorder="1" applyAlignment="1">
      <alignment vertical="center"/>
    </xf>
    <xf numFmtId="167" fontId="5" fillId="0" borderId="34" xfId="0" applyNumberFormat="1" applyFont="1" applyBorder="1" applyAlignment="1">
      <alignment vertical="center"/>
    </xf>
    <xf numFmtId="167" fontId="23" fillId="11" borderId="10" xfId="0" applyNumberFormat="1" applyFont="1" applyFill="1" applyBorder="1" applyAlignment="1" applyProtection="1">
      <alignment vertical="center"/>
      <protection locked="0"/>
    </xf>
    <xf numFmtId="167" fontId="23" fillId="11" borderId="0" xfId="1" applyNumberFormat="1" applyFont="1" applyFill="1" applyBorder="1" applyAlignment="1" applyProtection="1">
      <alignment vertical="center"/>
      <protection locked="0"/>
    </xf>
    <xf numFmtId="167" fontId="23" fillId="11" borderId="10" xfId="1" applyNumberFormat="1" applyFont="1" applyFill="1" applyBorder="1" applyAlignment="1" applyProtection="1">
      <alignment vertical="center"/>
      <protection locked="0"/>
    </xf>
    <xf numFmtId="0" fontId="78" fillId="5" borderId="136" xfId="0" applyFont="1" applyFill="1" applyBorder="1" applyAlignment="1">
      <alignment horizontal="left" vertical="center" wrapText="1"/>
    </xf>
    <xf numFmtId="0" fontId="78" fillId="5" borderId="137" xfId="0" applyFont="1" applyFill="1" applyBorder="1" applyAlignment="1">
      <alignment horizontal="left" vertical="center" wrapText="1"/>
    </xf>
    <xf numFmtId="0" fontId="78" fillId="5" borderId="140" xfId="2" applyFont="1" applyFill="1" applyBorder="1" applyAlignment="1">
      <alignment vertical="center" wrapText="1"/>
    </xf>
    <xf numFmtId="0" fontId="14" fillId="10" borderId="141" xfId="0" applyFont="1" applyFill="1" applyBorder="1" applyAlignment="1">
      <alignment horizontal="left" vertical="center" wrapText="1"/>
    </xf>
    <xf numFmtId="0" fontId="5" fillId="0" borderId="5" xfId="0" applyFont="1" applyBorder="1" applyAlignment="1">
      <alignment vertical="center" wrapText="1"/>
    </xf>
    <xf numFmtId="0" fontId="5" fillId="0" borderId="123" xfId="0" applyFont="1" applyBorder="1" applyAlignment="1">
      <alignment wrapText="1"/>
    </xf>
    <xf numFmtId="0" fontId="14" fillId="20" borderId="141" xfId="0" applyFont="1" applyFill="1" applyBorder="1" applyAlignment="1">
      <alignment horizontal="left" vertical="center" wrapText="1"/>
    </xf>
    <xf numFmtId="0" fontId="14" fillId="8" borderId="142" xfId="0" applyFont="1" applyFill="1" applyBorder="1" applyAlignment="1">
      <alignment horizontal="left" vertical="center" wrapText="1"/>
    </xf>
    <xf numFmtId="0" fontId="14" fillId="20" borderId="142" xfId="0" applyFont="1" applyFill="1" applyBorder="1" applyAlignment="1">
      <alignment horizontal="left" vertical="center" wrapText="1"/>
    </xf>
    <xf numFmtId="0" fontId="5" fillId="0" borderId="123" xfId="0" applyFont="1" applyBorder="1" applyAlignment="1">
      <alignment horizontal="left" vertical="center"/>
    </xf>
    <xf numFmtId="0" fontId="14" fillId="11" borderId="142" xfId="0" applyFont="1" applyFill="1" applyBorder="1" applyAlignment="1">
      <alignment horizontal="left" vertical="center" wrapText="1"/>
    </xf>
    <xf numFmtId="0" fontId="14" fillId="18" borderId="143" xfId="0" applyFont="1" applyFill="1" applyBorder="1" applyAlignment="1">
      <alignment horizontal="left" vertical="center" wrapText="1"/>
    </xf>
    <xf numFmtId="0" fontId="5" fillId="0" borderId="40" xfId="0" applyFont="1" applyBorder="1" applyAlignment="1">
      <alignment vertical="center" wrapText="1"/>
    </xf>
    <xf numFmtId="0" fontId="34" fillId="0" borderId="0" xfId="0" applyFont="1" applyProtection="1">
      <protection locked="0"/>
    </xf>
    <xf numFmtId="0" fontId="23" fillId="11" borderId="5" xfId="0" applyFont="1" applyFill="1" applyBorder="1" applyAlignment="1" applyProtection="1">
      <alignment vertical="center" wrapText="1"/>
      <protection locked="0"/>
    </xf>
    <xf numFmtId="2" fontId="0" fillId="0" borderId="5" xfId="0" applyNumberFormat="1" applyBorder="1"/>
    <xf numFmtId="0" fontId="5" fillId="0" borderId="0" xfId="0" applyFont="1" applyAlignment="1" applyProtection="1">
      <alignment horizontal="center" vertical="center" wrapText="1"/>
      <protection locked="0"/>
    </xf>
    <xf numFmtId="0" fontId="123" fillId="0" borderId="5" xfId="0" applyFont="1" applyBorder="1" applyAlignment="1">
      <alignment horizontal="center"/>
    </xf>
    <xf numFmtId="17" fontId="123" fillId="0" borderId="5" xfId="0" applyNumberFormat="1" applyFont="1" applyBorder="1" applyAlignment="1">
      <alignment horizontal="center"/>
    </xf>
    <xf numFmtId="0" fontId="123" fillId="0" borderId="0" xfId="0" applyFont="1"/>
    <xf numFmtId="0" fontId="123" fillId="21" borderId="5" xfId="0" applyFont="1" applyFill="1" applyBorder="1" applyAlignment="1">
      <alignment horizontal="right"/>
    </xf>
    <xf numFmtId="0" fontId="124" fillId="22" borderId="5" xfId="0" applyFont="1" applyFill="1" applyBorder="1" applyAlignment="1">
      <alignment horizontal="center"/>
    </xf>
    <xf numFmtId="0" fontId="124" fillId="0" borderId="0" xfId="0" applyFont="1"/>
    <xf numFmtId="0" fontId="123" fillId="22" borderId="5" xfId="0" applyFont="1" applyFill="1" applyBorder="1" applyAlignment="1">
      <alignment horizontal="center"/>
    </xf>
    <xf numFmtId="10" fontId="124" fillId="22" borderId="5" xfId="0" applyNumberFormat="1" applyFont="1" applyFill="1" applyBorder="1" applyAlignment="1">
      <alignment horizontal="center"/>
    </xf>
    <xf numFmtId="0" fontId="123" fillId="0" borderId="0" xfId="0" applyFont="1" applyAlignment="1">
      <alignment horizontal="center"/>
    </xf>
    <xf numFmtId="0" fontId="124" fillId="23" borderId="5" xfId="0" applyFont="1" applyFill="1" applyBorder="1" applyAlignment="1">
      <alignment horizontal="center"/>
    </xf>
    <xf numFmtId="0" fontId="123" fillId="23" borderId="5" xfId="0" applyFont="1" applyFill="1" applyBorder="1" applyAlignment="1">
      <alignment horizontal="center"/>
    </xf>
    <xf numFmtId="10" fontId="124" fillId="23" borderId="5" xfId="0" applyNumberFormat="1" applyFont="1" applyFill="1" applyBorder="1" applyAlignment="1">
      <alignment horizontal="center"/>
    </xf>
    <xf numFmtId="0" fontId="124" fillId="24" borderId="5" xfId="0" applyFont="1" applyFill="1" applyBorder="1" applyAlignment="1">
      <alignment horizontal="center"/>
    </xf>
    <xf numFmtId="0" fontId="123" fillId="24" borderId="5" xfId="0" applyFont="1" applyFill="1" applyBorder="1" applyAlignment="1">
      <alignment horizontal="center"/>
    </xf>
    <xf numFmtId="10" fontId="124" fillId="24" borderId="5" xfId="0" applyNumberFormat="1" applyFont="1" applyFill="1" applyBorder="1" applyAlignment="1">
      <alignment horizontal="center"/>
    </xf>
    <xf numFmtId="0" fontId="123" fillId="0" borderId="0" xfId="0" applyFont="1" applyAlignment="1">
      <alignment horizontal="right"/>
    </xf>
    <xf numFmtId="0" fontId="124" fillId="0" borderId="144" xfId="0" applyFont="1" applyBorder="1" applyAlignment="1">
      <alignment horizontal="center"/>
    </xf>
    <xf numFmtId="4" fontId="123" fillId="0" borderId="0" xfId="0" applyNumberFormat="1" applyFont="1" applyAlignment="1">
      <alignment horizontal="right"/>
    </xf>
    <xf numFmtId="0" fontId="124" fillId="0" borderId="0" xfId="0" applyFont="1" applyAlignment="1">
      <alignment horizontal="left"/>
    </xf>
    <xf numFmtId="0" fontId="124" fillId="25" borderId="5" xfId="0" applyFont="1" applyFill="1" applyBorder="1" applyAlignment="1">
      <alignment horizontal="center"/>
    </xf>
    <xf numFmtId="0" fontId="124" fillId="25" borderId="144" xfId="0" applyFont="1" applyFill="1" applyBorder="1" applyAlignment="1">
      <alignment horizontal="center"/>
    </xf>
    <xf numFmtId="2" fontId="0" fillId="0" borderId="0" xfId="0" applyNumberFormat="1"/>
    <xf numFmtId="0" fontId="124" fillId="0" borderId="0" xfId="0" applyFont="1" applyAlignment="1">
      <alignment horizontal="center"/>
    </xf>
    <xf numFmtId="0" fontId="21" fillId="0" borderId="0" xfId="0" applyFont="1" applyAlignment="1" applyProtection="1">
      <alignment horizontal="left" vertical="center" wrapText="1"/>
      <protection locked="0"/>
    </xf>
    <xf numFmtId="0" fontId="21" fillId="2" borderId="0" xfId="0" applyFont="1" applyFill="1" applyAlignment="1" applyProtection="1">
      <alignment horizontal="left" vertical="center" wrapText="1"/>
      <protection locked="0"/>
    </xf>
    <xf numFmtId="0" fontId="5" fillId="0" borderId="0" xfId="0" applyFont="1" applyAlignment="1" applyProtection="1">
      <alignment wrapText="1"/>
      <protection locked="0"/>
    </xf>
    <xf numFmtId="166" fontId="5" fillId="0" borderId="0" xfId="10" applyFont="1" applyProtection="1">
      <protection locked="0"/>
    </xf>
    <xf numFmtId="4" fontId="125" fillId="0" borderId="0" xfId="0" applyNumberFormat="1" applyFont="1" applyAlignment="1">
      <alignment horizontal="right"/>
    </xf>
    <xf numFmtId="0" fontId="126" fillId="0" borderId="0" xfId="0" applyFont="1"/>
    <xf numFmtId="0" fontId="125" fillId="0" borderId="0" xfId="0" applyFont="1" applyAlignment="1">
      <alignment horizontal="center"/>
    </xf>
    <xf numFmtId="2" fontId="125" fillId="0" borderId="0" xfId="0" applyNumberFormat="1" applyFont="1" applyAlignment="1">
      <alignment horizontal="right"/>
    </xf>
    <xf numFmtId="2" fontId="125" fillId="0" borderId="0" xfId="0" applyNumberFormat="1" applyFont="1" applyAlignment="1">
      <alignment horizontal="center"/>
    </xf>
    <xf numFmtId="0" fontId="126" fillId="0" borderId="0" xfId="0" applyFont="1" applyAlignment="1">
      <alignment horizontal="left"/>
    </xf>
    <xf numFmtId="166" fontId="126" fillId="0" borderId="0" xfId="10" applyFont="1" applyFill="1" applyBorder="1"/>
    <xf numFmtId="9" fontId="126" fillId="0" borderId="17" xfId="0" applyNumberFormat="1" applyFont="1" applyBorder="1"/>
    <xf numFmtId="166" fontId="126" fillId="0" borderId="78" xfId="10" applyFont="1" applyFill="1" applyBorder="1"/>
    <xf numFmtId="9" fontId="126" fillId="0" borderId="28" xfId="0" applyNumberFormat="1" applyFont="1" applyBorder="1"/>
    <xf numFmtId="166" fontId="126" fillId="0" borderId="21" xfId="10" applyFont="1" applyFill="1" applyBorder="1"/>
    <xf numFmtId="9" fontId="126" fillId="0" borderId="15" xfId="0" applyNumberFormat="1" applyFont="1" applyBorder="1"/>
    <xf numFmtId="166" fontId="126" fillId="0" borderId="77" xfId="10" applyFont="1" applyFill="1" applyBorder="1"/>
    <xf numFmtId="1" fontId="126" fillId="0" borderId="5" xfId="0" applyNumberFormat="1" applyFont="1" applyBorder="1" applyAlignment="1">
      <alignment horizontal="center"/>
    </xf>
    <xf numFmtId="2" fontId="126" fillId="0" borderId="144" xfId="0" applyNumberFormat="1" applyFont="1" applyBorder="1" applyAlignment="1">
      <alignment horizontal="center"/>
    </xf>
    <xf numFmtId="0" fontId="5" fillId="0" borderId="5" xfId="0" applyFont="1" applyBorder="1" applyAlignment="1">
      <alignment horizontal="left" vertical="center" wrapText="1"/>
    </xf>
    <xf numFmtId="0" fontId="5" fillId="0" borderId="40" xfId="0" applyFont="1" applyBorder="1" applyAlignment="1">
      <alignment horizontal="left" vertical="center" wrapText="1"/>
    </xf>
    <xf numFmtId="0" fontId="5" fillId="0" borderId="0" xfId="0" applyFont="1" applyAlignment="1">
      <alignment horizontal="left" wrapText="1"/>
    </xf>
    <xf numFmtId="0" fontId="5" fillId="0" borderId="0" xfId="0" applyFont="1" applyAlignment="1">
      <alignment horizontal="left"/>
    </xf>
    <xf numFmtId="0" fontId="5" fillId="0" borderId="0" xfId="0" applyFont="1" applyAlignment="1">
      <alignment horizontal="left" vertical="top"/>
    </xf>
    <xf numFmtId="0" fontId="78" fillId="5" borderId="138" xfId="2" applyFont="1" applyFill="1" applyBorder="1" applyAlignment="1">
      <alignment horizontal="left" vertical="center" wrapText="1"/>
    </xf>
    <xf numFmtId="0" fontId="78" fillId="5" borderId="139" xfId="2" applyFont="1" applyFill="1" applyBorder="1" applyAlignment="1">
      <alignment horizontal="left" vertical="center" wrapText="1"/>
    </xf>
    <xf numFmtId="0" fontId="17" fillId="0" borderId="0" xfId="0" applyFont="1" applyAlignment="1" applyProtection="1">
      <alignment horizontal="left" vertical="top" wrapText="1"/>
      <protection locked="0"/>
    </xf>
    <xf numFmtId="0" fontId="18" fillId="2" borderId="0" xfId="0" applyFont="1" applyFill="1" applyAlignment="1">
      <alignment horizontal="left" wrapText="1"/>
    </xf>
    <xf numFmtId="2" fontId="7" fillId="0" borderId="5" xfId="7" applyNumberFormat="1" applyFill="1" applyBorder="1" applyAlignment="1" applyProtection="1">
      <alignment horizontal="center" vertical="center"/>
    </xf>
    <xf numFmtId="0" fontId="62" fillId="10" borderId="110" xfId="3" applyFont="1" applyFill="1" applyBorder="1" applyAlignment="1">
      <alignment horizontal="left" vertical="center" wrapText="1"/>
    </xf>
    <xf numFmtId="0" fontId="5" fillId="10" borderId="112" xfId="3" applyFill="1" applyBorder="1" applyAlignment="1">
      <alignment horizontal="left" vertical="center" wrapText="1"/>
    </xf>
    <xf numFmtId="0" fontId="5" fillId="10" borderId="111" xfId="3" applyFill="1" applyBorder="1" applyAlignment="1">
      <alignment horizontal="left" vertical="center" wrapText="1"/>
    </xf>
    <xf numFmtId="0" fontId="7" fillId="0" borderId="12" xfId="7" applyBorder="1" applyAlignment="1" applyProtection="1">
      <alignment horizontal="center" vertical="center" wrapText="1"/>
    </xf>
    <xf numFmtId="0" fontId="7" fillId="0" borderId="32" xfId="7" applyBorder="1" applyAlignment="1" applyProtection="1">
      <alignment horizontal="center" vertical="center" wrapText="1"/>
    </xf>
    <xf numFmtId="0" fontId="7" fillId="0" borderId="13" xfId="7" applyBorder="1" applyAlignment="1" applyProtection="1">
      <alignment horizontal="center" vertical="center" wrapText="1"/>
    </xf>
    <xf numFmtId="0" fontId="20" fillId="9" borderId="5" xfId="3" applyFont="1" applyFill="1" applyBorder="1" applyAlignment="1">
      <alignment horizontal="left" vertical="center"/>
    </xf>
    <xf numFmtId="0" fontId="87" fillId="0" borderId="5" xfId="7" applyFont="1" applyFill="1" applyBorder="1" applyAlignment="1" applyProtection="1">
      <alignment horizontal="left" vertical="center"/>
    </xf>
    <xf numFmtId="0" fontId="14" fillId="9" borderId="5" xfId="3" applyFont="1" applyFill="1" applyBorder="1" applyAlignment="1">
      <alignment horizontal="center"/>
    </xf>
    <xf numFmtId="0" fontId="87" fillId="0" borderId="7" xfId="7" applyFont="1" applyFill="1" applyBorder="1" applyAlignment="1" applyProtection="1">
      <alignment horizontal="left" vertical="center" wrapText="1"/>
    </xf>
    <xf numFmtId="0" fontId="87" fillId="0" borderId="8" xfId="7" applyFont="1" applyFill="1" applyBorder="1" applyAlignment="1" applyProtection="1">
      <alignment horizontal="left" vertical="center" wrapText="1"/>
    </xf>
    <xf numFmtId="0" fontId="23" fillId="10" borderId="110" xfId="6" applyFont="1" applyFill="1" applyBorder="1" applyAlignment="1">
      <alignment horizontal="left" vertical="center" wrapText="1"/>
    </xf>
    <xf numFmtId="0" fontId="23" fillId="10" borderId="112" xfId="6" applyFont="1" applyFill="1" applyBorder="1" applyAlignment="1">
      <alignment horizontal="left" vertical="center" wrapText="1"/>
    </xf>
    <xf numFmtId="0" fontId="23" fillId="10" borderId="111" xfId="6" applyFont="1" applyFill="1" applyBorder="1" applyAlignment="1">
      <alignment horizontal="left" vertical="center" wrapText="1"/>
    </xf>
    <xf numFmtId="0" fontId="5" fillId="0" borderId="7" xfId="3" applyBorder="1" applyAlignment="1">
      <alignment horizontal="left" vertical="center"/>
    </xf>
    <xf numFmtId="0" fontId="5" fillId="0" borderId="11" xfId="3" applyBorder="1" applyAlignment="1">
      <alignment horizontal="left" vertical="center"/>
    </xf>
    <xf numFmtId="0" fontId="5" fillId="0" borderId="8" xfId="3" applyBorder="1" applyAlignment="1">
      <alignment horizontal="left" vertical="center"/>
    </xf>
    <xf numFmtId="0" fontId="5" fillId="0" borderId="7" xfId="3" applyBorder="1" applyAlignment="1">
      <alignment horizontal="left" vertical="center" wrapText="1"/>
    </xf>
    <xf numFmtId="0" fontId="5" fillId="0" borderId="11" xfId="3" applyBorder="1" applyAlignment="1">
      <alignment horizontal="left" vertical="center" wrapText="1"/>
    </xf>
    <xf numFmtId="0" fontId="5" fillId="0" borderId="8" xfId="3" applyBorder="1" applyAlignment="1">
      <alignment horizontal="left" vertical="center" wrapText="1"/>
    </xf>
    <xf numFmtId="0" fontId="87" fillId="0" borderId="5" xfId="7" applyFont="1" applyBorder="1" applyAlignment="1" applyProtection="1">
      <alignment horizontal="center" vertical="center" wrapText="1"/>
    </xf>
    <xf numFmtId="0" fontId="20" fillId="9" borderId="5" xfId="6" applyFont="1" applyFill="1" applyBorder="1" applyAlignment="1">
      <alignment horizontal="center" vertical="center"/>
    </xf>
    <xf numFmtId="179" fontId="18" fillId="9" borderId="5" xfId="3" applyNumberFormat="1" applyFont="1" applyFill="1" applyBorder="1" applyAlignment="1">
      <alignment horizontal="left"/>
    </xf>
    <xf numFmtId="0" fontId="22" fillId="0" borderId="17" xfId="3" quotePrefix="1" applyFont="1" applyBorder="1" applyAlignment="1">
      <alignment horizontal="left" vertical="center" wrapText="1"/>
    </xf>
    <xf numFmtId="0" fontId="22" fillId="0" borderId="16" xfId="3" quotePrefix="1" applyFont="1" applyBorder="1" applyAlignment="1">
      <alignment horizontal="left" vertical="center" wrapText="1"/>
    </xf>
    <xf numFmtId="0" fontId="22" fillId="0" borderId="78" xfId="3" quotePrefix="1" applyFont="1" applyBorder="1" applyAlignment="1">
      <alignment horizontal="left" vertical="center" wrapText="1"/>
    </xf>
    <xf numFmtId="0" fontId="22" fillId="0" borderId="28" xfId="3" quotePrefix="1" applyFont="1" applyBorder="1" applyAlignment="1">
      <alignment horizontal="left" vertical="center" wrapText="1"/>
    </xf>
    <xf numFmtId="0" fontId="22" fillId="0" borderId="0" xfId="3" quotePrefix="1" applyFont="1" applyAlignment="1">
      <alignment horizontal="left" vertical="center" wrapText="1"/>
    </xf>
    <xf numFmtId="0" fontId="22" fillId="0" borderId="21" xfId="3" quotePrefix="1" applyFont="1" applyBorder="1" applyAlignment="1">
      <alignment horizontal="left" vertical="center" wrapText="1"/>
    </xf>
    <xf numFmtId="0" fontId="22" fillId="0" borderId="15" xfId="3" quotePrefix="1" applyFont="1" applyBorder="1" applyAlignment="1">
      <alignment horizontal="left" vertical="center" wrapText="1"/>
    </xf>
    <xf numFmtId="0" fontId="22" fillId="0" borderId="14" xfId="3" quotePrefix="1" applyFont="1" applyBorder="1" applyAlignment="1">
      <alignment horizontal="left" vertical="center" wrapText="1"/>
    </xf>
    <xf numFmtId="0" fontId="22" fillId="0" borderId="77" xfId="3" quotePrefix="1" applyFont="1" applyBorder="1" applyAlignment="1">
      <alignment horizontal="left" vertical="center" wrapText="1"/>
    </xf>
    <xf numFmtId="0" fontId="20" fillId="9" borderId="5" xfId="3" applyFont="1" applyFill="1" applyBorder="1" applyAlignment="1">
      <alignment horizontal="center" vertical="center"/>
    </xf>
    <xf numFmtId="0" fontId="60" fillId="0" borderId="5" xfId="3" applyFont="1" applyBorder="1" applyAlignment="1">
      <alignment horizontal="left" vertical="center"/>
    </xf>
    <xf numFmtId="1" fontId="87" fillId="0" borderId="5" xfId="7" applyNumberFormat="1" applyFont="1" applyFill="1" applyBorder="1" applyAlignment="1" applyProtection="1">
      <alignment horizontal="left" vertical="center" wrapText="1"/>
    </xf>
    <xf numFmtId="1" fontId="89" fillId="0" borderId="5" xfId="7" applyNumberFormat="1" applyFont="1" applyFill="1" applyBorder="1" applyAlignment="1" applyProtection="1">
      <alignment horizontal="left" vertical="center" wrapText="1"/>
    </xf>
    <xf numFmtId="0" fontId="20" fillId="9" borderId="5" xfId="3" applyFont="1" applyFill="1" applyBorder="1" applyAlignment="1">
      <alignment horizontal="center" vertical="center" wrapText="1"/>
    </xf>
    <xf numFmtId="0" fontId="5" fillId="10" borderId="68" xfId="3" applyFill="1" applyBorder="1" applyAlignment="1">
      <alignment horizontal="left" vertical="center" wrapText="1"/>
    </xf>
    <xf numFmtId="0" fontId="5" fillId="10" borderId="63" xfId="3" applyFill="1" applyBorder="1" applyAlignment="1">
      <alignment horizontal="left" vertical="center" wrapText="1"/>
    </xf>
    <xf numFmtId="0" fontId="5" fillId="10" borderId="64" xfId="3" applyFill="1" applyBorder="1" applyAlignment="1">
      <alignment horizontal="left" vertical="center" wrapText="1"/>
    </xf>
    <xf numFmtId="0" fontId="5" fillId="10" borderId="71" xfId="3" applyFill="1" applyBorder="1" applyAlignment="1">
      <alignment horizontal="left" vertical="center" wrapText="1"/>
    </xf>
    <xf numFmtId="0" fontId="5" fillId="10" borderId="0" xfId="3" applyFill="1" applyAlignment="1">
      <alignment horizontal="left" vertical="center" wrapText="1"/>
    </xf>
    <xf numFmtId="0" fontId="5" fillId="10" borderId="65" xfId="3" applyFill="1" applyBorder="1" applyAlignment="1">
      <alignment horizontal="left" vertical="center" wrapText="1"/>
    </xf>
    <xf numFmtId="0" fontId="5" fillId="10" borderId="69" xfId="3" applyFill="1" applyBorder="1" applyAlignment="1">
      <alignment horizontal="left" vertical="center" wrapText="1"/>
    </xf>
    <xf numFmtId="0" fontId="5" fillId="10" borderId="62" xfId="3" applyFill="1" applyBorder="1" applyAlignment="1">
      <alignment horizontal="left" vertical="center" wrapText="1"/>
    </xf>
    <xf numFmtId="0" fontId="5" fillId="10" borderId="66" xfId="3" applyFill="1" applyBorder="1" applyAlignment="1">
      <alignment horizontal="left" vertical="center" wrapText="1"/>
    </xf>
    <xf numFmtId="0" fontId="0" fillId="0" borderId="5" xfId="0" applyBorder="1" applyAlignment="1">
      <alignment horizontal="center" vertical="center"/>
    </xf>
    <xf numFmtId="0" fontId="5" fillId="10" borderId="110" xfId="3" applyFill="1" applyBorder="1" applyAlignment="1">
      <alignment horizontal="left" vertical="center" wrapText="1"/>
    </xf>
    <xf numFmtId="0" fontId="88" fillId="0" borderId="5" xfId="7" applyFont="1" applyBorder="1" applyAlignment="1" applyProtection="1">
      <alignment horizontal="left" vertical="center" wrapText="1"/>
    </xf>
    <xf numFmtId="0" fontId="87" fillId="0" borderId="5" xfId="7" applyFont="1" applyFill="1" applyBorder="1" applyAlignment="1" applyProtection="1">
      <alignment horizontal="center" vertical="center" wrapText="1"/>
    </xf>
    <xf numFmtId="179" fontId="18" fillId="9" borderId="7" xfId="3" applyNumberFormat="1" applyFont="1" applyFill="1" applyBorder="1" applyAlignment="1">
      <alignment horizontal="left"/>
    </xf>
    <xf numFmtId="179" fontId="18" fillId="9" borderId="8" xfId="3" applyNumberFormat="1" applyFont="1" applyFill="1" applyBorder="1" applyAlignment="1">
      <alignment horizontal="left"/>
    </xf>
    <xf numFmtId="0" fontId="18" fillId="9" borderId="7" xfId="3" applyFont="1" applyFill="1" applyBorder="1" applyAlignment="1">
      <alignment horizontal="left"/>
    </xf>
    <xf numFmtId="0" fontId="18" fillId="9" borderId="8" xfId="3" applyFont="1" applyFill="1" applyBorder="1" applyAlignment="1">
      <alignment horizontal="left"/>
    </xf>
    <xf numFmtId="0" fontId="22" fillId="0" borderId="5" xfId="3" quotePrefix="1" applyFont="1" applyBorder="1" applyAlignment="1">
      <alignment horizontal="left" vertical="center" wrapText="1"/>
    </xf>
    <xf numFmtId="0" fontId="22" fillId="0" borderId="5" xfId="3" applyFont="1" applyBorder="1" applyAlignment="1">
      <alignment horizontal="left" vertical="center" wrapText="1"/>
    </xf>
    <xf numFmtId="0" fontId="0" fillId="0" borderId="13" xfId="0" applyBorder="1" applyAlignment="1">
      <alignment horizontal="center" vertical="center"/>
    </xf>
    <xf numFmtId="0" fontId="13" fillId="5" borderId="15" xfId="0" applyFont="1" applyFill="1" applyBorder="1" applyAlignment="1">
      <alignment horizontal="center" vertical="center" wrapText="1"/>
    </xf>
    <xf numFmtId="0" fontId="13" fillId="5" borderId="14" xfId="0" applyFont="1" applyFill="1" applyBorder="1" applyAlignment="1">
      <alignment horizontal="center" vertical="center" wrapText="1"/>
    </xf>
    <xf numFmtId="0" fontId="13" fillId="5" borderId="12" xfId="0" applyFont="1" applyFill="1" applyBorder="1" applyAlignment="1">
      <alignment horizontal="center" vertical="center" wrapText="1"/>
    </xf>
    <xf numFmtId="0" fontId="13" fillId="5" borderId="13" xfId="0" applyFont="1" applyFill="1" applyBorder="1" applyAlignment="1">
      <alignment horizontal="center" vertical="center" wrapText="1"/>
    </xf>
    <xf numFmtId="0" fontId="122" fillId="11" borderId="88" xfId="0" applyFont="1" applyFill="1" applyBorder="1" applyAlignment="1" applyProtection="1">
      <alignment horizontal="center" vertical="top" wrapText="1"/>
      <protection locked="0"/>
    </xf>
    <xf numFmtId="0" fontId="122" fillId="11" borderId="89" xfId="0" applyFont="1" applyFill="1" applyBorder="1" applyAlignment="1" applyProtection="1">
      <alignment horizontal="center" vertical="top" wrapText="1"/>
      <protection locked="0"/>
    </xf>
    <xf numFmtId="0" fontId="122" fillId="11" borderId="90" xfId="0" applyFont="1" applyFill="1" applyBorder="1" applyAlignment="1" applyProtection="1">
      <alignment horizontal="center" vertical="top" wrapText="1"/>
      <protection locked="0"/>
    </xf>
    <xf numFmtId="0" fontId="122" fillId="11" borderId="91" xfId="0" applyFont="1" applyFill="1" applyBorder="1" applyAlignment="1" applyProtection="1">
      <alignment horizontal="center" vertical="top" wrapText="1"/>
      <protection locked="0"/>
    </xf>
    <xf numFmtId="0" fontId="122" fillId="11" borderId="92" xfId="0" applyFont="1" applyFill="1" applyBorder="1" applyAlignment="1" applyProtection="1">
      <alignment horizontal="center" vertical="top" wrapText="1"/>
      <protection locked="0"/>
    </xf>
    <xf numFmtId="0" fontId="122" fillId="11" borderId="93" xfId="0" applyFont="1" applyFill="1" applyBorder="1" applyAlignment="1" applyProtection="1">
      <alignment horizontal="center" vertical="top" wrapText="1"/>
      <protection locked="0"/>
    </xf>
    <xf numFmtId="0" fontId="5" fillId="11" borderId="94" xfId="0" applyFont="1" applyFill="1" applyBorder="1" applyAlignment="1" applyProtection="1">
      <alignment horizontal="center" vertical="top" wrapText="1"/>
      <protection locked="0"/>
    </xf>
    <xf numFmtId="0" fontId="5" fillId="11" borderId="95" xfId="0" applyFont="1" applyFill="1" applyBorder="1" applyAlignment="1" applyProtection="1">
      <alignment horizontal="center" vertical="top" wrapText="1"/>
      <protection locked="0"/>
    </xf>
    <xf numFmtId="0" fontId="5" fillId="11" borderId="96" xfId="0" applyFont="1" applyFill="1" applyBorder="1" applyAlignment="1" applyProtection="1">
      <alignment horizontal="center" vertical="top" wrapText="1"/>
      <protection locked="0"/>
    </xf>
    <xf numFmtId="0" fontId="28" fillId="0" borderId="0" xfId="0" applyFont="1" applyAlignment="1" applyProtection="1">
      <alignment horizontal="left" vertical="center"/>
      <protection locked="0"/>
    </xf>
    <xf numFmtId="0" fontId="14" fillId="0" borderId="0" xfId="0" applyFont="1" applyAlignment="1" applyProtection="1">
      <alignment horizontal="left" vertical="center"/>
      <protection locked="0"/>
    </xf>
    <xf numFmtId="49" fontId="20" fillId="6" borderId="76" xfId="0" applyNumberFormat="1" applyFont="1" applyFill="1" applyBorder="1" applyAlignment="1">
      <alignment horizontal="center" vertical="center" textRotation="90" wrapText="1"/>
    </xf>
    <xf numFmtId="49" fontId="20" fillId="6" borderId="21" xfId="0" applyNumberFormat="1" applyFont="1" applyFill="1" applyBorder="1" applyAlignment="1">
      <alignment horizontal="center" vertical="center" textRotation="90" wrapText="1"/>
    </xf>
    <xf numFmtId="49" fontId="20" fillId="6" borderId="29" xfId="0" applyNumberFormat="1" applyFont="1" applyFill="1" applyBorder="1" applyAlignment="1">
      <alignment horizontal="center" vertical="center" textRotation="90" wrapText="1"/>
    </xf>
    <xf numFmtId="0" fontId="20" fillId="6" borderId="24" xfId="0" applyFont="1" applyFill="1" applyBorder="1" applyAlignment="1">
      <alignment horizontal="center" vertical="center" textRotation="90" wrapText="1"/>
    </xf>
    <xf numFmtId="0" fontId="20" fillId="6" borderId="23" xfId="0" applyFont="1" applyFill="1" applyBorder="1" applyAlignment="1">
      <alignment horizontal="center" vertical="center" textRotation="90" wrapText="1"/>
    </xf>
    <xf numFmtId="0" fontId="20" fillId="6" borderId="22" xfId="0" applyFont="1" applyFill="1" applyBorder="1" applyAlignment="1">
      <alignment horizontal="center" vertical="center" textRotation="90" wrapText="1"/>
    </xf>
    <xf numFmtId="0" fontId="79" fillId="12" borderId="60" xfId="0" applyFont="1" applyFill="1" applyBorder="1" applyAlignment="1">
      <alignment horizontal="center" vertical="center"/>
    </xf>
    <xf numFmtId="0" fontId="79" fillId="12" borderId="58" xfId="0" applyFont="1" applyFill="1" applyBorder="1" applyAlignment="1">
      <alignment horizontal="center" vertical="center"/>
    </xf>
    <xf numFmtId="0" fontId="79" fillId="12" borderId="113" xfId="0" applyFont="1" applyFill="1" applyBorder="1" applyAlignment="1">
      <alignment horizontal="center" vertical="center"/>
    </xf>
    <xf numFmtId="0" fontId="21" fillId="10" borderId="68" xfId="0" applyFont="1" applyFill="1" applyBorder="1" applyAlignment="1">
      <alignment horizontal="left" vertical="center" wrapText="1"/>
    </xf>
    <xf numFmtId="0" fontId="21" fillId="10" borderId="63" xfId="0" applyFont="1" applyFill="1" applyBorder="1" applyAlignment="1">
      <alignment horizontal="left" vertical="center" wrapText="1"/>
    </xf>
    <xf numFmtId="0" fontId="21" fillId="10" borderId="64" xfId="0" applyFont="1" applyFill="1" applyBorder="1" applyAlignment="1">
      <alignment horizontal="left" vertical="center" wrapText="1"/>
    </xf>
    <xf numFmtId="0" fontId="21" fillId="10" borderId="71" xfId="0" applyFont="1" applyFill="1" applyBorder="1" applyAlignment="1">
      <alignment horizontal="left" vertical="center" wrapText="1"/>
    </xf>
    <xf numFmtId="0" fontId="21" fillId="10" borderId="0" xfId="0" applyFont="1" applyFill="1" applyAlignment="1">
      <alignment horizontal="left" vertical="center" wrapText="1"/>
    </xf>
    <xf numFmtId="0" fontId="21" fillId="10" borderId="65" xfId="0" applyFont="1" applyFill="1" applyBorder="1" applyAlignment="1">
      <alignment horizontal="left" vertical="center" wrapText="1"/>
    </xf>
    <xf numFmtId="0" fontId="21" fillId="10" borderId="69" xfId="0" applyFont="1" applyFill="1" applyBorder="1" applyAlignment="1">
      <alignment horizontal="left" vertical="center" wrapText="1"/>
    </xf>
    <xf numFmtId="0" fontId="21" fillId="10" borderId="62" xfId="0" applyFont="1" applyFill="1" applyBorder="1" applyAlignment="1">
      <alignment horizontal="left" vertical="center" wrapText="1"/>
    </xf>
    <xf numFmtId="0" fontId="21" fillId="10" borderId="66" xfId="0" applyFont="1" applyFill="1" applyBorder="1" applyAlignment="1">
      <alignment horizontal="left" vertical="center" wrapText="1"/>
    </xf>
    <xf numFmtId="49" fontId="20" fillId="6" borderId="99" xfId="0" applyNumberFormat="1" applyFont="1" applyFill="1" applyBorder="1" applyAlignment="1">
      <alignment horizontal="center" vertical="center" textRotation="90" wrapText="1"/>
    </xf>
    <xf numFmtId="49" fontId="20" fillId="6" borderId="100" xfId="0" applyNumberFormat="1" applyFont="1" applyFill="1" applyBorder="1" applyAlignment="1">
      <alignment horizontal="center" vertical="center" textRotation="90" wrapText="1"/>
    </xf>
    <xf numFmtId="0" fontId="37" fillId="10" borderId="106" xfId="0" applyFont="1" applyFill="1" applyBorder="1" applyAlignment="1">
      <alignment horizontal="left" vertical="center" wrapText="1"/>
    </xf>
    <xf numFmtId="0" fontId="39" fillId="10" borderId="63" xfId="0" applyFont="1" applyFill="1" applyBorder="1" applyAlignment="1">
      <alignment horizontal="left" vertical="center" wrapText="1"/>
    </xf>
    <xf numFmtId="0" fontId="39" fillId="10" borderId="64" xfId="0" applyFont="1" applyFill="1" applyBorder="1" applyAlignment="1">
      <alignment horizontal="left" vertical="center" wrapText="1"/>
    </xf>
    <xf numFmtId="0" fontId="39" fillId="10" borderId="70" xfId="0" applyFont="1" applyFill="1" applyBorder="1" applyAlignment="1">
      <alignment horizontal="left" vertical="center" wrapText="1"/>
    </xf>
    <xf numFmtId="0" fontId="39" fillId="10" borderId="0" xfId="0" applyFont="1" applyFill="1" applyAlignment="1">
      <alignment horizontal="left" vertical="center" wrapText="1"/>
    </xf>
    <xf numFmtId="0" fontId="39" fillId="10" borderId="65" xfId="0" applyFont="1" applyFill="1" applyBorder="1" applyAlignment="1">
      <alignment horizontal="left" vertical="center" wrapText="1"/>
    </xf>
    <xf numFmtId="0" fontId="39" fillId="10" borderId="104" xfId="0" applyFont="1" applyFill="1" applyBorder="1" applyAlignment="1">
      <alignment horizontal="left" vertical="center" wrapText="1"/>
    </xf>
    <xf numFmtId="0" fontId="39" fillId="10" borderId="62" xfId="0" applyFont="1" applyFill="1" applyBorder="1" applyAlignment="1">
      <alignment horizontal="left" vertical="center" wrapText="1"/>
    </xf>
    <xf numFmtId="0" fontId="39" fillId="10" borderId="66" xfId="0" applyFont="1" applyFill="1" applyBorder="1" applyAlignment="1">
      <alignment horizontal="left" vertical="center" wrapText="1"/>
    </xf>
    <xf numFmtId="0" fontId="79" fillId="12" borderId="114" xfId="0" applyFont="1" applyFill="1" applyBorder="1" applyAlignment="1">
      <alignment horizontal="center" vertical="center"/>
    </xf>
    <xf numFmtId="0" fontId="20" fillId="6" borderId="76" xfId="0" applyFont="1" applyFill="1" applyBorder="1" applyAlignment="1">
      <alignment horizontal="center" vertical="center" textRotation="90" wrapText="1"/>
    </xf>
    <xf numFmtId="0" fontId="20" fillId="6" borderId="21" xfId="0" applyFont="1" applyFill="1" applyBorder="1" applyAlignment="1">
      <alignment horizontal="center" vertical="center" textRotation="90" wrapText="1"/>
    </xf>
    <xf numFmtId="0" fontId="20" fillId="6" borderId="29" xfId="0" applyFont="1" applyFill="1" applyBorder="1" applyAlignment="1">
      <alignment horizontal="center" vertical="center" textRotation="90" wrapText="1"/>
    </xf>
    <xf numFmtId="0" fontId="76" fillId="10" borderId="68" xfId="0" applyFont="1" applyFill="1" applyBorder="1" applyAlignment="1">
      <alignment horizontal="left" vertical="center" wrapText="1"/>
    </xf>
    <xf numFmtId="0" fontId="76" fillId="10" borderId="63" xfId="0" applyFont="1" applyFill="1" applyBorder="1" applyAlignment="1">
      <alignment horizontal="left" vertical="center" wrapText="1"/>
    </xf>
    <xf numFmtId="0" fontId="76" fillId="10" borderId="64" xfId="0" applyFont="1" applyFill="1" applyBorder="1" applyAlignment="1">
      <alignment horizontal="left" vertical="center" wrapText="1"/>
    </xf>
    <xf numFmtId="0" fontId="76" fillId="10" borderId="69" xfId="0" applyFont="1" applyFill="1" applyBorder="1" applyAlignment="1">
      <alignment horizontal="left" vertical="center" wrapText="1"/>
    </xf>
    <xf numFmtId="0" fontId="76" fillId="10" borderId="62" xfId="0" applyFont="1" applyFill="1" applyBorder="1" applyAlignment="1">
      <alignment horizontal="left" vertical="center" wrapText="1"/>
    </xf>
    <xf numFmtId="0" fontId="76" fillId="10" borderId="66" xfId="0" applyFont="1" applyFill="1" applyBorder="1" applyAlignment="1">
      <alignment horizontal="left" vertical="center" wrapText="1"/>
    </xf>
    <xf numFmtId="0" fontId="22" fillId="10" borderId="68" xfId="0" applyFont="1" applyFill="1" applyBorder="1" applyAlignment="1">
      <alignment horizontal="left" vertical="center" wrapText="1"/>
    </xf>
    <xf numFmtId="0" fontId="22" fillId="10" borderId="63" xfId="0" applyFont="1" applyFill="1" applyBorder="1" applyAlignment="1">
      <alignment horizontal="left" vertical="center" wrapText="1"/>
    </xf>
    <xf numFmtId="0" fontId="22" fillId="10" borderId="64" xfId="0" applyFont="1" applyFill="1" applyBorder="1" applyAlignment="1">
      <alignment horizontal="left" vertical="center" wrapText="1"/>
    </xf>
    <xf numFmtId="0" fontId="22" fillId="10" borderId="69" xfId="0" applyFont="1" applyFill="1" applyBorder="1" applyAlignment="1">
      <alignment horizontal="left" vertical="center" wrapText="1"/>
    </xf>
    <xf numFmtId="0" fontId="22" fillId="10" borderId="62" xfId="0" applyFont="1" applyFill="1" applyBorder="1" applyAlignment="1">
      <alignment horizontal="left" vertical="center" wrapText="1"/>
    </xf>
    <xf numFmtId="0" fontId="22" fillId="10" borderId="66" xfId="0" applyFont="1" applyFill="1" applyBorder="1" applyAlignment="1">
      <alignment horizontal="left" vertical="center" wrapText="1"/>
    </xf>
    <xf numFmtId="0" fontId="79" fillId="12" borderId="61" xfId="0" applyFont="1" applyFill="1" applyBorder="1" applyAlignment="1">
      <alignment horizontal="center" vertical="center"/>
    </xf>
    <xf numFmtId="0" fontId="79" fillId="12" borderId="59" xfId="0" applyFont="1" applyFill="1" applyBorder="1" applyAlignment="1">
      <alignment horizontal="center" vertical="center"/>
    </xf>
    <xf numFmtId="0" fontId="23" fillId="10" borderId="68" xfId="3" applyFont="1" applyFill="1" applyBorder="1" applyAlignment="1" applyProtection="1">
      <alignment horizontal="left" vertical="center" wrapText="1"/>
      <protection locked="0"/>
    </xf>
    <xf numFmtId="0" fontId="23" fillId="10" borderId="63" xfId="3" applyFont="1" applyFill="1" applyBorder="1" applyAlignment="1" applyProtection="1">
      <alignment horizontal="left" vertical="center" wrapText="1"/>
      <protection locked="0"/>
    </xf>
    <xf numFmtId="0" fontId="23" fillId="10" borderId="64" xfId="3" applyFont="1" applyFill="1" applyBorder="1" applyAlignment="1" applyProtection="1">
      <alignment horizontal="left" vertical="center" wrapText="1"/>
      <protection locked="0"/>
    </xf>
    <xf numFmtId="0" fontId="23" fillId="10" borderId="71" xfId="3" applyFont="1" applyFill="1" applyBorder="1" applyAlignment="1" applyProtection="1">
      <alignment horizontal="left" vertical="center" wrapText="1"/>
      <protection locked="0"/>
    </xf>
    <xf numFmtId="0" fontId="23" fillId="10" borderId="0" xfId="3" applyFont="1" applyFill="1" applyAlignment="1" applyProtection="1">
      <alignment horizontal="left" vertical="center" wrapText="1"/>
      <protection locked="0"/>
    </xf>
    <xf numFmtId="0" fontId="23" fillId="10" borderId="65" xfId="3" applyFont="1" applyFill="1" applyBorder="1" applyAlignment="1" applyProtection="1">
      <alignment horizontal="left" vertical="center" wrapText="1"/>
      <protection locked="0"/>
    </xf>
    <xf numFmtId="0" fontId="23" fillId="10" borderId="69" xfId="3" applyFont="1" applyFill="1" applyBorder="1" applyAlignment="1" applyProtection="1">
      <alignment horizontal="left" vertical="center" wrapText="1"/>
      <protection locked="0"/>
    </xf>
    <xf numFmtId="0" fontId="23" fillId="10" borderId="62" xfId="3" applyFont="1" applyFill="1" applyBorder="1" applyAlignment="1" applyProtection="1">
      <alignment horizontal="left" vertical="center" wrapText="1"/>
      <protection locked="0"/>
    </xf>
    <xf numFmtId="0" fontId="23" fillId="10" borderId="66" xfId="3" applyFont="1" applyFill="1" applyBorder="1" applyAlignment="1" applyProtection="1">
      <alignment horizontal="left" vertical="center" wrapText="1"/>
      <protection locked="0"/>
    </xf>
    <xf numFmtId="0" fontId="18" fillId="0" borderId="0" xfId="0" applyFont="1" applyAlignment="1" applyProtection="1">
      <alignment horizontal="left" vertical="top" wrapText="1"/>
      <protection locked="0"/>
    </xf>
    <xf numFmtId="0" fontId="19" fillId="6" borderId="21" xfId="0" applyFont="1" applyFill="1" applyBorder="1" applyAlignment="1">
      <alignment horizontal="center" vertical="center" textRotation="90" wrapText="1"/>
    </xf>
    <xf numFmtId="0" fontId="19" fillId="6" borderId="77" xfId="0" applyFont="1" applyFill="1" applyBorder="1" applyAlignment="1">
      <alignment horizontal="center" vertical="center" textRotation="90" wrapText="1"/>
    </xf>
    <xf numFmtId="0" fontId="57" fillId="6" borderId="78" xfId="0" applyFont="1" applyFill="1" applyBorder="1" applyAlignment="1">
      <alignment horizontal="center" vertical="center" textRotation="90"/>
    </xf>
    <xf numFmtId="0" fontId="57" fillId="6" borderId="21" xfId="0" applyFont="1" applyFill="1" applyBorder="1" applyAlignment="1">
      <alignment horizontal="center" vertical="center" textRotation="90"/>
    </xf>
    <xf numFmtId="0" fontId="57" fillId="6" borderId="77" xfId="0" applyFont="1" applyFill="1" applyBorder="1" applyAlignment="1">
      <alignment horizontal="center" vertical="center" textRotation="90"/>
    </xf>
    <xf numFmtId="0" fontId="5" fillId="11" borderId="1" xfId="0" applyFont="1" applyFill="1" applyBorder="1" applyAlignment="1" applyProtection="1">
      <alignment horizontal="left" vertical="center" wrapText="1"/>
      <protection locked="0"/>
    </xf>
    <xf numFmtId="0" fontId="5" fillId="11" borderId="6" xfId="0" applyFont="1" applyFill="1" applyBorder="1" applyAlignment="1" applyProtection="1">
      <alignment horizontal="left" vertical="center" wrapText="1"/>
      <protection locked="0"/>
    </xf>
    <xf numFmtId="0" fontId="5" fillId="11" borderId="2" xfId="0" applyFont="1" applyFill="1" applyBorder="1" applyAlignment="1" applyProtection="1">
      <alignment horizontal="left" vertical="center" wrapText="1"/>
      <protection locked="0"/>
    </xf>
    <xf numFmtId="0" fontId="5" fillId="11" borderId="3" xfId="0" applyFont="1" applyFill="1" applyBorder="1" applyAlignment="1" applyProtection="1">
      <alignment horizontal="left" vertical="center" wrapText="1"/>
      <protection locked="0"/>
    </xf>
    <xf numFmtId="0" fontId="5" fillId="11" borderId="0" xfId="0" applyFont="1" applyFill="1" applyAlignment="1" applyProtection="1">
      <alignment horizontal="left" vertical="center" wrapText="1"/>
      <protection locked="0"/>
    </xf>
    <xf numFmtId="0" fontId="5" fillId="11" borderId="4" xfId="0" applyFont="1" applyFill="1" applyBorder="1" applyAlignment="1" applyProtection="1">
      <alignment horizontal="left" vertical="center" wrapText="1"/>
      <protection locked="0"/>
    </xf>
    <xf numFmtId="0" fontId="5" fillId="11" borderId="9" xfId="0" applyFont="1" applyFill="1" applyBorder="1" applyAlignment="1" applyProtection="1">
      <alignment horizontal="left" vertical="center" wrapText="1"/>
      <protection locked="0"/>
    </xf>
    <xf numFmtId="0" fontId="5" fillId="11" borderId="10" xfId="0" applyFont="1" applyFill="1" applyBorder="1" applyAlignment="1" applyProtection="1">
      <alignment horizontal="left" vertical="center" wrapText="1"/>
      <protection locked="0"/>
    </xf>
    <xf numFmtId="0" fontId="5" fillId="11" borderId="38" xfId="0" applyFont="1" applyFill="1" applyBorder="1" applyAlignment="1" applyProtection="1">
      <alignment horizontal="left" vertical="center" wrapText="1"/>
      <protection locked="0"/>
    </xf>
    <xf numFmtId="0" fontId="14" fillId="7" borderId="47" xfId="0" applyFont="1" applyFill="1" applyBorder="1" applyAlignment="1">
      <alignment horizontal="center" vertical="center" wrapText="1"/>
    </xf>
    <xf numFmtId="0" fontId="14" fillId="7" borderId="25" xfId="0" applyFont="1" applyFill="1" applyBorder="1" applyAlignment="1">
      <alignment horizontal="center" vertical="center" wrapText="1"/>
    </xf>
    <xf numFmtId="0" fontId="14" fillId="7" borderId="37" xfId="0" applyFont="1" applyFill="1" applyBorder="1" applyAlignment="1">
      <alignment horizontal="center" vertical="center" wrapText="1"/>
    </xf>
    <xf numFmtId="168" fontId="5" fillId="11" borderId="3" xfId="0" applyNumberFormat="1" applyFont="1" applyFill="1" applyBorder="1" applyAlignment="1" applyProtection="1">
      <alignment horizontal="left" vertical="center" wrapText="1"/>
      <protection locked="0"/>
    </xf>
    <xf numFmtId="168" fontId="5" fillId="11" borderId="0" xfId="0" applyNumberFormat="1" applyFont="1" applyFill="1" applyAlignment="1" applyProtection="1">
      <alignment horizontal="left" vertical="center" wrapText="1"/>
      <protection locked="0"/>
    </xf>
    <xf numFmtId="168" fontId="5" fillId="11" borderId="4" xfId="0" applyNumberFormat="1" applyFont="1" applyFill="1" applyBorder="1" applyAlignment="1" applyProtection="1">
      <alignment horizontal="left" vertical="center" wrapText="1"/>
      <protection locked="0"/>
    </xf>
    <xf numFmtId="168" fontId="5" fillId="11" borderId="9" xfId="0" applyNumberFormat="1" applyFont="1" applyFill="1" applyBorder="1" applyAlignment="1" applyProtection="1">
      <alignment horizontal="left" vertical="center" wrapText="1"/>
      <protection locked="0"/>
    </xf>
    <xf numFmtId="168" fontId="5" fillId="11" borderId="10" xfId="0" applyNumberFormat="1" applyFont="1" applyFill="1" applyBorder="1" applyAlignment="1" applyProtection="1">
      <alignment horizontal="left" vertical="center" wrapText="1"/>
      <protection locked="0"/>
    </xf>
    <xf numFmtId="168" fontId="5" fillId="11" borderId="38" xfId="0" applyNumberFormat="1" applyFont="1" applyFill="1" applyBorder="1" applyAlignment="1" applyProtection="1">
      <alignment horizontal="left" vertical="center" wrapText="1"/>
      <protection locked="0"/>
    </xf>
    <xf numFmtId="0" fontId="14" fillId="7" borderId="1" xfId="0" applyFont="1" applyFill="1" applyBorder="1" applyAlignment="1">
      <alignment horizontal="center" vertical="center"/>
    </xf>
    <xf numFmtId="0" fontId="14" fillId="7" borderId="6" xfId="0" applyFont="1" applyFill="1" applyBorder="1" applyAlignment="1">
      <alignment horizontal="center" vertical="center"/>
    </xf>
    <xf numFmtId="0" fontId="14" fillId="7" borderId="2" xfId="0" applyFont="1" applyFill="1" applyBorder="1" applyAlignment="1">
      <alignment horizontal="center" vertical="center"/>
    </xf>
    <xf numFmtId="49" fontId="19" fillId="6" borderId="21" xfId="0" applyNumberFormat="1" applyFont="1" applyFill="1" applyBorder="1" applyAlignment="1">
      <alignment horizontal="center" vertical="center" textRotation="90" wrapText="1"/>
    </xf>
    <xf numFmtId="49" fontId="19" fillId="6" borderId="29" xfId="0" applyNumberFormat="1" applyFont="1" applyFill="1" applyBorder="1" applyAlignment="1">
      <alignment horizontal="center" vertical="center" textRotation="90" wrapText="1"/>
    </xf>
    <xf numFmtId="49" fontId="19" fillId="6" borderId="76" xfId="0" applyNumberFormat="1" applyFont="1" applyFill="1" applyBorder="1" applyAlignment="1">
      <alignment horizontal="center" vertical="center" textRotation="90" wrapText="1"/>
    </xf>
    <xf numFmtId="49" fontId="19" fillId="6" borderId="99" xfId="0" applyNumberFormat="1" applyFont="1" applyFill="1" applyBorder="1" applyAlignment="1">
      <alignment horizontal="center" vertical="center" textRotation="90" wrapText="1"/>
    </xf>
    <xf numFmtId="49" fontId="19" fillId="6" borderId="100" xfId="0" applyNumberFormat="1" applyFont="1" applyFill="1" applyBorder="1" applyAlignment="1">
      <alignment horizontal="center" vertical="center" textRotation="90" wrapText="1"/>
    </xf>
    <xf numFmtId="0" fontId="22" fillId="10" borderId="68" xfId="0" applyFont="1" applyFill="1" applyBorder="1" applyAlignment="1">
      <alignment horizontal="center" vertical="center" wrapText="1"/>
    </xf>
    <xf numFmtId="0" fontId="22" fillId="10" borderId="64" xfId="0" applyFont="1" applyFill="1" applyBorder="1" applyAlignment="1">
      <alignment horizontal="center" vertical="center" wrapText="1"/>
    </xf>
    <xf numFmtId="0" fontId="22" fillId="10" borderId="71" xfId="0" applyFont="1" applyFill="1" applyBorder="1" applyAlignment="1">
      <alignment horizontal="center" vertical="center" wrapText="1"/>
    </xf>
    <xf numFmtId="0" fontId="22" fillId="10" borderId="65" xfId="0" applyFont="1" applyFill="1" applyBorder="1" applyAlignment="1">
      <alignment horizontal="center" vertical="center" wrapText="1"/>
    </xf>
    <xf numFmtId="0" fontId="22" fillId="10" borderId="69" xfId="0" applyFont="1" applyFill="1" applyBorder="1" applyAlignment="1">
      <alignment horizontal="center" vertical="center" wrapText="1"/>
    </xf>
    <xf numFmtId="0" fontId="22" fillId="10" borderId="66" xfId="0" applyFont="1" applyFill="1" applyBorder="1" applyAlignment="1">
      <alignment horizontal="center" vertical="center" wrapText="1"/>
    </xf>
    <xf numFmtId="0" fontId="32" fillId="7" borderId="25" xfId="0" applyFont="1" applyFill="1" applyBorder="1" applyAlignment="1">
      <alignment horizontal="center" vertical="center"/>
    </xf>
    <xf numFmtId="0" fontId="32" fillId="7" borderId="37" xfId="0" applyFont="1" applyFill="1" applyBorder="1" applyAlignment="1">
      <alignment horizontal="center" vertical="center"/>
    </xf>
    <xf numFmtId="0" fontId="5" fillId="0" borderId="0" xfId="0" applyFont="1" applyAlignment="1" applyProtection="1">
      <alignment horizontal="left" vertical="top" wrapText="1"/>
      <protection locked="0"/>
    </xf>
    <xf numFmtId="0" fontId="5" fillId="0" borderId="0" xfId="0" applyFont="1" applyAlignment="1" applyProtection="1">
      <alignment horizontal="left" vertical="top"/>
      <protection locked="0"/>
    </xf>
    <xf numFmtId="0" fontId="0" fillId="0" borderId="0" xfId="0" applyAlignment="1">
      <alignment horizontal="left" vertical="top" wrapText="1"/>
    </xf>
    <xf numFmtId="0" fontId="5" fillId="0" borderId="0" xfId="0" applyFont="1" applyAlignment="1" applyProtection="1">
      <alignment horizontal="left" wrapText="1"/>
      <protection locked="0"/>
    </xf>
    <xf numFmtId="0" fontId="5" fillId="0" borderId="21" xfId="0" applyFont="1" applyBorder="1" applyAlignment="1" applyProtection="1">
      <alignment horizontal="left" wrapText="1"/>
      <protection locked="0"/>
    </xf>
    <xf numFmtId="0" fontId="127" fillId="0" borderId="0" xfId="0" applyFont="1" applyAlignment="1" applyProtection="1">
      <alignment horizontal="left" wrapText="1"/>
      <protection locked="0"/>
    </xf>
    <xf numFmtId="0" fontId="127" fillId="0" borderId="21" xfId="0" applyFont="1" applyBorder="1" applyAlignment="1" applyProtection="1">
      <alignment horizontal="left" wrapText="1"/>
      <protection locked="0"/>
    </xf>
    <xf numFmtId="0" fontId="18" fillId="2" borderId="50" xfId="0" applyFont="1" applyFill="1" applyBorder="1" applyAlignment="1">
      <alignment horizontal="center" vertical="center" wrapText="1"/>
    </xf>
    <xf numFmtId="0" fontId="18" fillId="2" borderId="51" xfId="0" applyFont="1" applyFill="1" applyBorder="1" applyAlignment="1">
      <alignment horizontal="center" vertical="center" wrapText="1"/>
    </xf>
    <xf numFmtId="0" fontId="18" fillId="2" borderId="52" xfId="0" applyFont="1" applyFill="1" applyBorder="1" applyAlignment="1">
      <alignment horizontal="center" vertical="center" wrapText="1"/>
    </xf>
    <xf numFmtId="0" fontId="18" fillId="2" borderId="49" xfId="0" applyFont="1" applyFill="1" applyBorder="1" applyAlignment="1">
      <alignment horizontal="center" vertical="center" wrapText="1"/>
    </xf>
    <xf numFmtId="0" fontId="18" fillId="2" borderId="0" xfId="0" applyFont="1" applyFill="1" applyAlignment="1">
      <alignment horizontal="center" vertical="center" wrapText="1"/>
    </xf>
    <xf numFmtId="0" fontId="18" fillId="2" borderId="53" xfId="0" applyFont="1" applyFill="1" applyBorder="1" applyAlignment="1">
      <alignment horizontal="center" vertical="center" wrapText="1"/>
    </xf>
    <xf numFmtId="0" fontId="18" fillId="2" borderId="54" xfId="0" applyFont="1" applyFill="1" applyBorder="1" applyAlignment="1">
      <alignment horizontal="center" vertical="center" wrapText="1"/>
    </xf>
    <xf numFmtId="0" fontId="18" fillId="2" borderId="55" xfId="0" applyFont="1" applyFill="1" applyBorder="1" applyAlignment="1">
      <alignment horizontal="center" vertical="center" wrapText="1"/>
    </xf>
    <xf numFmtId="0" fontId="18" fillId="2" borderId="56" xfId="0" applyFont="1" applyFill="1" applyBorder="1" applyAlignment="1">
      <alignment horizontal="center" vertical="center" wrapText="1"/>
    </xf>
    <xf numFmtId="0" fontId="18" fillId="2" borderId="116" xfId="0" applyFont="1" applyFill="1" applyBorder="1" applyAlignment="1">
      <alignment horizontal="left" vertical="center"/>
    </xf>
    <xf numFmtId="0" fontId="18" fillId="2" borderId="11" xfId="0" applyFont="1" applyFill="1" applyBorder="1" applyAlignment="1">
      <alignment horizontal="left" vertical="center"/>
    </xf>
    <xf numFmtId="0" fontId="18" fillId="7" borderId="0" xfId="0" applyFont="1" applyFill="1" applyAlignment="1" applyProtection="1">
      <alignment horizontal="center" vertical="center" wrapText="1"/>
      <protection locked="0"/>
    </xf>
    <xf numFmtId="0" fontId="22" fillId="2" borderId="50" xfId="0" applyFont="1" applyFill="1" applyBorder="1" applyAlignment="1">
      <alignment horizontal="center" vertical="center" wrapText="1"/>
    </xf>
    <xf numFmtId="0" fontId="22" fillId="2" borderId="51" xfId="0" applyFont="1" applyFill="1" applyBorder="1" applyAlignment="1">
      <alignment horizontal="center" vertical="center" wrapText="1"/>
    </xf>
    <xf numFmtId="0" fontId="22" fillId="2" borderId="52" xfId="0" applyFont="1" applyFill="1" applyBorder="1" applyAlignment="1">
      <alignment horizontal="center" vertical="center" wrapText="1"/>
    </xf>
    <xf numFmtId="0" fontId="22" fillId="2" borderId="49" xfId="0" applyFont="1" applyFill="1" applyBorder="1" applyAlignment="1">
      <alignment horizontal="center" vertical="center" wrapText="1"/>
    </xf>
    <xf numFmtId="0" fontId="22" fillId="2" borderId="0" xfId="0" applyFont="1" applyFill="1" applyAlignment="1">
      <alignment horizontal="center" vertical="center" wrapText="1"/>
    </xf>
    <xf numFmtId="0" fontId="22" fillId="2" borderId="53" xfId="0" applyFont="1" applyFill="1" applyBorder="1" applyAlignment="1">
      <alignment horizontal="center" vertical="center" wrapText="1"/>
    </xf>
    <xf numFmtId="0" fontId="22" fillId="2" borderId="54" xfId="0" applyFont="1" applyFill="1" applyBorder="1" applyAlignment="1">
      <alignment horizontal="center" vertical="center" wrapText="1"/>
    </xf>
    <xf numFmtId="0" fontId="22" fillId="2" borderId="55" xfId="0" applyFont="1" applyFill="1" applyBorder="1" applyAlignment="1">
      <alignment horizontal="center" vertical="center" wrapText="1"/>
    </xf>
    <xf numFmtId="0" fontId="22" fillId="2" borderId="56" xfId="0" applyFont="1" applyFill="1" applyBorder="1" applyAlignment="1">
      <alignment horizontal="center" vertical="center" wrapText="1"/>
    </xf>
    <xf numFmtId="0" fontId="50" fillId="2" borderId="0" xfId="0" applyFont="1" applyFill="1" applyAlignment="1" applyProtection="1">
      <alignment horizontal="center"/>
      <protection locked="0"/>
    </xf>
    <xf numFmtId="0" fontId="21" fillId="2" borderId="43" xfId="0" applyFont="1" applyFill="1" applyBorder="1" applyAlignment="1">
      <alignment horizontal="left" vertical="center" wrapText="1"/>
    </xf>
    <xf numFmtId="0" fontId="21" fillId="2" borderId="14" xfId="0" applyFont="1" applyFill="1" applyBorder="1" applyAlignment="1">
      <alignment horizontal="left" vertical="center" wrapText="1"/>
    </xf>
    <xf numFmtId="0" fontId="37" fillId="2" borderId="47" xfId="0" applyFont="1" applyFill="1" applyBorder="1" applyAlignment="1">
      <alignment horizontal="center" vertical="center" wrapText="1"/>
    </xf>
    <xf numFmtId="0" fontId="37" fillId="2" borderId="37" xfId="0" applyFont="1" applyFill="1" applyBorder="1" applyAlignment="1">
      <alignment horizontal="center" vertical="center" wrapText="1"/>
    </xf>
    <xf numFmtId="0" fontId="18" fillId="2" borderId="3" xfId="0" applyFont="1" applyFill="1" applyBorder="1" applyAlignment="1">
      <alignment horizontal="left" vertical="center"/>
    </xf>
    <xf numFmtId="0" fontId="18" fillId="2" borderId="0" xfId="0" applyFont="1" applyFill="1" applyAlignment="1">
      <alignment horizontal="left" vertical="center"/>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18" fillId="0" borderId="116" xfId="0" applyFont="1" applyBorder="1" applyAlignment="1">
      <alignment horizontal="center" vertical="center"/>
    </xf>
    <xf numFmtId="0" fontId="18" fillId="0" borderId="74" xfId="0" applyFont="1" applyBorder="1" applyAlignment="1">
      <alignment horizontal="center" vertical="center"/>
    </xf>
    <xf numFmtId="0" fontId="18" fillId="2" borderId="44" xfId="0" applyFont="1" applyFill="1" applyBorder="1" applyAlignment="1">
      <alignment horizontal="left" vertical="center"/>
    </xf>
    <xf numFmtId="0" fontId="18" fillId="2" borderId="16" xfId="0" applyFont="1" applyFill="1" applyBorder="1" applyAlignment="1">
      <alignment horizontal="left" vertical="center"/>
    </xf>
    <xf numFmtId="0" fontId="19" fillId="2" borderId="47" xfId="0" applyFont="1" applyFill="1" applyBorder="1" applyAlignment="1">
      <alignment horizontal="left" vertical="center" wrapText="1"/>
    </xf>
    <xf numFmtId="0" fontId="19" fillId="2" borderId="25" xfId="0" applyFont="1" applyFill="1" applyBorder="1" applyAlignment="1">
      <alignment horizontal="left" vertical="center" wrapText="1"/>
    </xf>
    <xf numFmtId="0" fontId="115" fillId="2" borderId="47" xfId="0" applyFont="1" applyFill="1" applyBorder="1" applyAlignment="1">
      <alignment horizontal="center" vertical="center"/>
    </xf>
    <xf numFmtId="0" fontId="115" fillId="2" borderId="37" xfId="0" applyFont="1" applyFill="1" applyBorder="1" applyAlignment="1">
      <alignment horizontal="center" vertical="center"/>
    </xf>
    <xf numFmtId="0" fontId="21" fillId="2" borderId="44" xfId="0" applyFont="1" applyFill="1" applyBorder="1" applyAlignment="1">
      <alignment horizontal="left" vertical="center" wrapText="1"/>
    </xf>
    <xf numFmtId="0" fontId="21" fillId="2" borderId="16" xfId="0" applyFont="1" applyFill="1" applyBorder="1" applyAlignment="1">
      <alignment horizontal="left" vertical="center" wrapText="1"/>
    </xf>
    <xf numFmtId="0" fontId="18" fillId="2" borderId="44" xfId="0" applyFont="1" applyFill="1" applyBorder="1" applyAlignment="1">
      <alignment horizontal="left" vertical="center" wrapText="1"/>
    </xf>
    <xf numFmtId="0" fontId="18" fillId="2" borderId="16" xfId="0" applyFont="1" applyFill="1" applyBorder="1" applyAlignment="1">
      <alignment horizontal="left" vertical="center" wrapText="1"/>
    </xf>
    <xf numFmtId="0" fontId="18" fillId="2" borderId="9" xfId="0" applyFont="1" applyFill="1" applyBorder="1" applyAlignment="1">
      <alignment horizontal="left" vertical="center"/>
    </xf>
    <xf numFmtId="0" fontId="18" fillId="2" borderId="10" xfId="0" applyFont="1" applyFill="1" applyBorder="1" applyAlignment="1">
      <alignment horizontal="left" vertical="center"/>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21" fillId="0" borderId="116" xfId="0" applyFont="1" applyBorder="1" applyAlignment="1">
      <alignment horizontal="center" vertical="center" wrapText="1"/>
    </xf>
    <xf numFmtId="0" fontId="21" fillId="0" borderId="74" xfId="0" applyFont="1" applyBorder="1" applyAlignment="1">
      <alignment horizontal="center" vertical="center" wrapText="1"/>
    </xf>
    <xf numFmtId="0" fontId="18" fillId="0" borderId="9" xfId="0" applyFont="1" applyBorder="1" applyAlignment="1">
      <alignment horizontal="center" vertical="center"/>
    </xf>
    <xf numFmtId="0" fontId="18" fillId="0" borderId="38" xfId="0" applyFont="1" applyBorder="1" applyAlignment="1">
      <alignment horizontal="center" vertical="center"/>
    </xf>
    <xf numFmtId="0" fontId="18" fillId="0" borderId="43" xfId="0" applyFont="1" applyBorder="1" applyAlignment="1">
      <alignment horizontal="center" vertical="center"/>
    </xf>
    <xf numFmtId="0" fontId="18" fillId="0" borderId="36" xfId="0" applyFont="1" applyBorder="1" applyAlignment="1">
      <alignment horizontal="center" vertical="center"/>
    </xf>
    <xf numFmtId="0" fontId="71" fillId="16" borderId="17" xfId="0" applyFont="1" applyFill="1" applyBorder="1" applyAlignment="1">
      <alignment horizontal="center" vertical="center" textRotation="90"/>
    </xf>
    <xf numFmtId="0" fontId="71" fillId="16" borderId="28" xfId="0" applyFont="1" applyFill="1" applyBorder="1" applyAlignment="1">
      <alignment horizontal="center" vertical="center" textRotation="90"/>
    </xf>
    <xf numFmtId="0" fontId="71" fillId="16" borderId="15" xfId="0" applyFont="1" applyFill="1" applyBorder="1" applyAlignment="1">
      <alignment horizontal="center" vertical="center" textRotation="90"/>
    </xf>
    <xf numFmtId="0" fontId="24" fillId="17" borderId="47" xfId="0" applyFont="1" applyFill="1" applyBorder="1" applyAlignment="1">
      <alignment horizontal="center" vertical="center"/>
    </xf>
    <xf numFmtId="0" fontId="24" fillId="17" borderId="25" xfId="0" applyFont="1" applyFill="1" applyBorder="1" applyAlignment="1">
      <alignment horizontal="center" vertical="center"/>
    </xf>
    <xf numFmtId="0" fontId="24" fillId="17" borderId="37" xfId="0" applyFont="1" applyFill="1" applyBorder="1" applyAlignment="1">
      <alignment horizontal="center" vertical="center"/>
    </xf>
    <xf numFmtId="0" fontId="14" fillId="17" borderId="5" xfId="0" applyFont="1" applyFill="1" applyBorder="1" applyAlignment="1">
      <alignment horizontal="center" vertical="center"/>
    </xf>
    <xf numFmtId="0" fontId="33" fillId="0" borderId="10" xfId="0" applyFont="1" applyBorder="1" applyAlignment="1">
      <alignment horizontal="center"/>
    </xf>
    <xf numFmtId="0" fontId="20" fillId="17" borderId="5" xfId="0" applyFont="1" applyFill="1" applyBorder="1" applyAlignment="1">
      <alignment horizontal="center" vertical="center"/>
    </xf>
    <xf numFmtId="0" fontId="71" fillId="16" borderId="12" xfId="0" applyFont="1" applyFill="1" applyBorder="1" applyAlignment="1">
      <alignment horizontal="center" vertical="center" textRotation="90"/>
    </xf>
    <xf numFmtId="0" fontId="71" fillId="16" borderId="32" xfId="0" applyFont="1" applyFill="1" applyBorder="1" applyAlignment="1">
      <alignment horizontal="center" vertical="center" textRotation="90"/>
    </xf>
    <xf numFmtId="0" fontId="71" fillId="16" borderId="13" xfId="0" applyFont="1" applyFill="1" applyBorder="1" applyAlignment="1">
      <alignment horizontal="center" vertical="center" textRotation="90"/>
    </xf>
    <xf numFmtId="0" fontId="24" fillId="17" borderId="1" xfId="0" applyFont="1" applyFill="1" applyBorder="1" applyAlignment="1">
      <alignment horizontal="center" vertical="center"/>
    </xf>
    <xf numFmtId="0" fontId="24" fillId="17" borderId="6" xfId="0" applyFont="1" applyFill="1" applyBorder="1" applyAlignment="1">
      <alignment horizontal="center" vertical="center"/>
    </xf>
    <xf numFmtId="0" fontId="24" fillId="17" borderId="2" xfId="0" applyFont="1" applyFill="1" applyBorder="1" applyAlignment="1">
      <alignment horizontal="center" vertical="center"/>
    </xf>
    <xf numFmtId="0" fontId="19" fillId="17" borderId="86" xfId="0" applyFont="1" applyFill="1" applyBorder="1" applyAlignment="1">
      <alignment horizontal="center" vertical="center"/>
    </xf>
    <xf numFmtId="0" fontId="19" fillId="17" borderId="87" xfId="0" applyFont="1" applyFill="1" applyBorder="1" applyAlignment="1">
      <alignment horizontal="center" vertical="center"/>
    </xf>
    <xf numFmtId="0" fontId="78" fillId="19" borderId="47" xfId="0" applyFont="1" applyFill="1" applyBorder="1" applyAlignment="1">
      <alignment horizontal="center" vertical="center"/>
    </xf>
    <xf numFmtId="0" fontId="78" fillId="19" borderId="25" xfId="0" applyFont="1" applyFill="1" applyBorder="1" applyAlignment="1">
      <alignment horizontal="center" vertical="center"/>
    </xf>
    <xf numFmtId="0" fontId="78" fillId="19" borderId="37" xfId="0" applyFont="1" applyFill="1" applyBorder="1" applyAlignment="1">
      <alignment horizontal="center" vertical="center"/>
    </xf>
    <xf numFmtId="0" fontId="5" fillId="0" borderId="0" xfId="0" applyFont="1" applyAlignment="1">
      <alignment horizontal="center" vertical="center"/>
    </xf>
    <xf numFmtId="0" fontId="36" fillId="0" borderId="0" xfId="0" applyFont="1" applyAlignment="1">
      <alignment horizontal="center"/>
    </xf>
    <xf numFmtId="0" fontId="98" fillId="0" borderId="0" xfId="0" applyFont="1" applyAlignment="1">
      <alignment horizontal="center"/>
    </xf>
    <xf numFmtId="0" fontId="5" fillId="0" borderId="69" xfId="0" applyFont="1" applyBorder="1" applyAlignment="1"/>
    <xf numFmtId="0" fontId="5" fillId="0" borderId="62" xfId="0" applyFont="1" applyBorder="1" applyAlignment="1"/>
    <xf numFmtId="0" fontId="5" fillId="0" borderId="66" xfId="0" applyFont="1" applyBorder="1" applyAlignment="1"/>
  </cellXfs>
  <cellStyles count="20">
    <cellStyle name="% 100" xfId="5" xr:uid="{3B0F2B80-1729-47EB-94B6-D16F03189B80}"/>
    <cellStyle name="Calculation" xfId="16" builtinId="22"/>
    <cellStyle name="Comma" xfId="10" builtinId="3"/>
    <cellStyle name="Currency 2" xfId="9" xr:uid="{89F1DCB1-CF4D-4B31-A998-39E6577B8EEE}"/>
    <cellStyle name="Currency 2 2" xfId="14" xr:uid="{AB30C117-9F31-4DC6-B54B-5FD00266EFCE}"/>
    <cellStyle name="Currency 3" xfId="13" xr:uid="{7E81E435-3D0F-4BD1-ACCD-D857B60A0A99}"/>
    <cellStyle name="Hyperlink" xfId="7" builtinId="8"/>
    <cellStyle name="Input" xfId="15" builtinId="20"/>
    <cellStyle name="Level 2" xfId="17" xr:uid="{F3CF3C3E-43FE-4B39-A4F8-91851C207DA0}"/>
    <cellStyle name="Normal" xfId="0" builtinId="0"/>
    <cellStyle name="Normal 11 26" xfId="2" xr:uid="{12399BBA-A23A-4917-AEBF-37B3FCA5364B}"/>
    <cellStyle name="Normal 11 28 2 2" xfId="3" xr:uid="{785B853F-9C4A-4806-B60A-B6CF8207FC14}"/>
    <cellStyle name="Normal 11 28 2 2 2 2" xfId="4" xr:uid="{582A5163-3757-4E1E-8097-797BB204263E}"/>
    <cellStyle name="Normal 11 28 2 2_CBA Fixed Data" xfId="18" xr:uid="{C2CFED59-0DF2-45DB-8F09-F72782360A79}"/>
    <cellStyle name="Normal 2" xfId="12" xr:uid="{8BFF74CC-5C47-41C8-8BB2-AC374A1A879E}"/>
    <cellStyle name="Normal 2 2" xfId="6" xr:uid="{9525E8B5-ABB8-45C9-AACC-F71D12C6A63E}"/>
    <cellStyle name="Normal 2_CBA Fixed Data" xfId="19" xr:uid="{88B7CE29-7823-4492-9465-0EF600933464}"/>
    <cellStyle name="Normal 4" xfId="11" xr:uid="{21B773F1-28E1-470A-9473-A649A3EF8DFD}"/>
    <cellStyle name="Per cent" xfId="1" builtinId="5"/>
    <cellStyle name="Percent 2" xfId="8" xr:uid="{12CCA92B-529A-4158-8A5F-20DD4033D765}"/>
  </cellStyles>
  <dxfs count="79">
    <dxf>
      <fill>
        <patternFill>
          <bgColor theme="8" tint="0.39994506668294322"/>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rgb="FFFFD8B1"/>
        </patternFill>
      </fill>
    </dxf>
    <dxf>
      <fill>
        <patternFill>
          <bgColor rgb="FF000075"/>
        </patternFill>
      </fill>
    </dxf>
    <dxf>
      <fill>
        <patternFill>
          <bgColor rgb="FF808000"/>
        </patternFill>
      </fill>
    </dxf>
    <dxf>
      <fill>
        <patternFill>
          <bgColor rgb="FFAAFFC3"/>
        </patternFill>
      </fill>
    </dxf>
    <dxf>
      <fill>
        <patternFill>
          <bgColor rgb="FF800000"/>
        </patternFill>
      </fill>
    </dxf>
    <dxf>
      <fill>
        <patternFill>
          <bgColor rgb="FFE6194B"/>
        </patternFill>
      </fill>
    </dxf>
    <dxf>
      <fill>
        <patternFill>
          <bgColor rgb="FF3CB44B"/>
        </patternFill>
      </fill>
    </dxf>
    <dxf>
      <fill>
        <patternFill>
          <bgColor rgb="FFFFE119"/>
        </patternFill>
      </fill>
    </dxf>
    <dxf>
      <fill>
        <patternFill>
          <bgColor rgb="FF4363D8"/>
        </patternFill>
      </fill>
    </dxf>
    <dxf>
      <fill>
        <patternFill>
          <bgColor rgb="FFF58231"/>
        </patternFill>
      </fill>
    </dxf>
    <dxf>
      <fill>
        <patternFill>
          <bgColor rgb="FF911EB4"/>
        </patternFill>
      </fill>
    </dxf>
    <dxf>
      <fill>
        <patternFill>
          <bgColor rgb="FF42D4F4"/>
        </patternFill>
      </fill>
    </dxf>
    <dxf>
      <fill>
        <patternFill>
          <bgColor rgb="FFF032E6"/>
        </patternFill>
      </fill>
    </dxf>
    <dxf>
      <fill>
        <patternFill>
          <bgColor rgb="FFBFEF45"/>
        </patternFill>
      </fill>
    </dxf>
    <dxf>
      <fill>
        <patternFill>
          <bgColor rgb="FFFABED4"/>
        </patternFill>
      </fill>
    </dxf>
    <dxf>
      <fill>
        <patternFill>
          <bgColor rgb="FF469990"/>
        </patternFill>
      </fill>
    </dxf>
    <dxf>
      <fill>
        <patternFill>
          <bgColor rgb="FFDCBEFF"/>
        </patternFill>
      </fill>
    </dxf>
    <dxf>
      <fill>
        <patternFill>
          <bgColor rgb="FF9A6324"/>
        </patternFill>
      </fill>
    </dxf>
    <dxf>
      <fill>
        <patternFill>
          <bgColor rgb="FFA9A9A9"/>
        </patternFill>
      </fill>
    </dxf>
    <dxf>
      <fill>
        <patternFill>
          <bgColor rgb="FFA9A9A9"/>
        </patternFill>
      </fill>
    </dxf>
    <dxf>
      <fill>
        <patternFill>
          <bgColor rgb="FF42D4F4"/>
        </patternFill>
      </fill>
    </dxf>
    <dxf>
      <fill>
        <patternFill>
          <bgColor rgb="FF911EB4"/>
        </patternFill>
      </fill>
    </dxf>
    <dxf>
      <fill>
        <patternFill>
          <bgColor rgb="FFF032E6"/>
        </patternFill>
      </fill>
    </dxf>
    <dxf>
      <fill>
        <patternFill>
          <bgColor rgb="FFBFEF45"/>
        </patternFill>
      </fill>
    </dxf>
    <dxf>
      <fill>
        <patternFill>
          <bgColor rgb="FFFABED4"/>
        </patternFill>
      </fill>
    </dxf>
    <dxf>
      <fill>
        <patternFill>
          <bgColor rgb="FF469990"/>
        </patternFill>
      </fill>
    </dxf>
    <dxf>
      <fill>
        <patternFill>
          <bgColor rgb="FFDCBEFF"/>
        </patternFill>
      </fill>
    </dxf>
    <dxf>
      <fill>
        <patternFill>
          <bgColor rgb="FF9A6324"/>
        </patternFill>
      </fill>
    </dxf>
    <dxf>
      <fill>
        <patternFill>
          <bgColor rgb="FFFFD8B1"/>
        </patternFill>
      </fill>
    </dxf>
    <dxf>
      <fill>
        <patternFill>
          <bgColor rgb="FF800000"/>
        </patternFill>
      </fill>
    </dxf>
    <dxf>
      <fill>
        <patternFill>
          <bgColor rgb="FFAAFFC3"/>
        </patternFill>
      </fill>
    </dxf>
    <dxf>
      <fill>
        <patternFill>
          <bgColor rgb="FF808000"/>
        </patternFill>
      </fill>
    </dxf>
    <dxf>
      <fill>
        <patternFill>
          <bgColor rgb="FF00007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FF0000"/>
      </font>
      <border>
        <vertical/>
        <horizontal/>
      </border>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FF0000"/>
      </font>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rgb="FFFFFF00"/>
        </patternFill>
      </fill>
    </dxf>
    <dxf>
      <fill>
        <patternFill>
          <bgColor theme="2"/>
        </patternFill>
      </fill>
    </dxf>
    <dxf>
      <font>
        <color theme="0" tint="-0.24994659260841701"/>
      </font>
    </dxf>
  </dxfs>
  <tableStyles count="0" defaultTableStyle="TableStyleMedium2" defaultPivotStyle="PivotStyleLight16"/>
  <colors>
    <mruColors>
      <color rgb="FFA9A9A9"/>
      <color rgb="FF000075"/>
      <color rgb="FF808000"/>
      <color rgb="FFAAFFC3"/>
      <color rgb="FF800000"/>
      <color rgb="FFFFD8B1"/>
      <color rgb="FF9A6324"/>
      <color rgb="FFDCBEFF"/>
      <color rgb="FF469990"/>
      <color rgb="FFFABE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11.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12.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400" b="0" i="0" u="none" strike="noStrike" baseline="0"/>
              <a:t>Base electricity generation conversion factors - Table 8, 2010-2021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exp"/>
            <c:dispRSqr val="1"/>
            <c:dispEq val="1"/>
            <c:trendlineLbl>
              <c:layout>
                <c:manualLayout>
                  <c:x val="6.7833332109503486E-2"/>
                  <c:y val="-0.4941402097133043"/>
                </c:manualLayout>
              </c:layout>
              <c:numFmt formatCode="0.0000000000E+00" sourceLinked="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trendlineLbl>
          </c:trendline>
          <c:xVal>
            <c:numLit>
              <c:formatCode>General</c:formatCode>
              <c:ptCount val="12"/>
              <c:pt idx="0">
                <c:v>2010</c:v>
              </c:pt>
              <c:pt idx="1">
                <c:v>2011</c:v>
              </c:pt>
              <c:pt idx="2">
                <c:v>2012</c:v>
              </c:pt>
              <c:pt idx="3">
                <c:v>2013</c:v>
              </c:pt>
              <c:pt idx="4">
                <c:v>2014</c:v>
              </c:pt>
              <c:pt idx="5">
                <c:v>2015</c:v>
              </c:pt>
              <c:pt idx="6">
                <c:v>2016</c:v>
              </c:pt>
              <c:pt idx="7">
                <c:v>2017</c:v>
              </c:pt>
              <c:pt idx="8">
                <c:v>2018</c:v>
              </c:pt>
              <c:pt idx="9">
                <c:v>2019</c:v>
              </c:pt>
              <c:pt idx="10">
                <c:v>2020</c:v>
              </c:pt>
              <c:pt idx="11">
                <c:v>2021</c:v>
              </c:pt>
            </c:numLit>
          </c:xVal>
          <c:yVal>
            <c:numLit>
              <c:formatCode>0.00000</c:formatCode>
              <c:ptCount val="12"/>
              <c:pt idx="0">
                <c:v>0.49933</c:v>
              </c:pt>
              <c:pt idx="1">
                <c:v>0.49056</c:v>
              </c:pt>
              <c:pt idx="2">
                <c:v>0.55388999999999999</c:v>
              </c:pt>
              <c:pt idx="3">
                <c:v>0.51871</c:v>
              </c:pt>
              <c:pt idx="4">
                <c:v>0.46533999999999998</c:v>
              </c:pt>
              <c:pt idx="5">
                <c:v>0.39412000000000003</c:v>
              </c:pt>
              <c:pt idx="6">
                <c:v>0.30913000000000002</c:v>
              </c:pt>
              <c:pt idx="7">
                <c:v>0.27660000000000001</c:v>
              </c:pt>
              <c:pt idx="8">
                <c:v>0.25791999999999998</c:v>
              </c:pt>
              <c:pt idx="9">
                <c:v>0.23571</c:v>
              </c:pt>
              <c:pt idx="10">
                <c:v>0.21554999999999999</c:v>
              </c:pt>
              <c:pt idx="11">
                <c:v>0.23583000000000001</c:v>
              </c:pt>
            </c:numLit>
          </c:yVal>
          <c:smooth val="0"/>
          <c:extLst>
            <c:ext xmlns:c16="http://schemas.microsoft.com/office/drawing/2014/chart" uri="{C3380CC4-5D6E-409C-BE32-E72D297353CC}">
              <c16:uniqueId val="{00000001-495E-4C54-B18E-2E858831F3C4}"/>
            </c:ext>
          </c:extLst>
        </c:ser>
        <c:ser>
          <c:idx val="1"/>
          <c:order val="1"/>
          <c:spPr>
            <a:ln w="25400" cap="rnd">
              <a:noFill/>
              <a:round/>
            </a:ln>
            <a:effectLst/>
          </c:spPr>
          <c:marker>
            <c:symbol val="circle"/>
            <c:size val="5"/>
            <c:spPr>
              <a:solidFill>
                <a:schemeClr val="accent2"/>
              </a:solidFill>
              <a:ln w="9525">
                <a:solidFill>
                  <a:schemeClr val="accent2"/>
                </a:solidFill>
              </a:ln>
              <a:effectLst/>
            </c:spPr>
          </c:marker>
          <c:xVal>
            <c:numLit>
              <c:formatCode>General</c:formatCode>
              <c:ptCount val="12"/>
              <c:pt idx="0">
                <c:v>2010</c:v>
              </c:pt>
              <c:pt idx="1">
                <c:v>2011</c:v>
              </c:pt>
              <c:pt idx="2">
                <c:v>2012</c:v>
              </c:pt>
              <c:pt idx="3">
                <c:v>2013</c:v>
              </c:pt>
              <c:pt idx="4">
                <c:v>2014</c:v>
              </c:pt>
              <c:pt idx="5">
                <c:v>2015</c:v>
              </c:pt>
              <c:pt idx="6">
                <c:v>2016</c:v>
              </c:pt>
              <c:pt idx="7">
                <c:v>2017</c:v>
              </c:pt>
              <c:pt idx="8">
                <c:v>2018</c:v>
              </c:pt>
              <c:pt idx="9">
                <c:v>2019</c:v>
              </c:pt>
              <c:pt idx="10">
                <c:v>2020</c:v>
              </c:pt>
              <c:pt idx="11">
                <c:v>2021</c:v>
              </c:pt>
            </c:numLit>
          </c:xVal>
          <c:yVal>
            <c:numLit>
              <c:formatCode>0.00000</c:formatCode>
              <c:ptCount val="12"/>
              <c:pt idx="0">
                <c:v>0.35699999999999998</c:v>
              </c:pt>
              <c:pt idx="1">
                <c:v>0.35099999999999998</c:v>
              </c:pt>
              <c:pt idx="2">
                <c:v>0.34399999999999997</c:v>
              </c:pt>
              <c:pt idx="3">
                <c:v>0.33700000000000002</c:v>
              </c:pt>
              <c:pt idx="4">
                <c:v>0.32900000000000001</c:v>
              </c:pt>
              <c:pt idx="5">
                <c:v>0.32</c:v>
              </c:pt>
              <c:pt idx="6">
                <c:v>0.311</c:v>
              </c:pt>
              <c:pt idx="7">
                <c:v>0.30199999999999999</c:v>
              </c:pt>
              <c:pt idx="8">
                <c:v>0.29099999999999998</c:v>
              </c:pt>
              <c:pt idx="9">
                <c:v>0.28000000000000003</c:v>
              </c:pt>
              <c:pt idx="10">
                <c:v>0.26800000000000002</c:v>
              </c:pt>
              <c:pt idx="11">
                <c:v>0.255</c:v>
              </c:pt>
            </c:numLit>
          </c:yVal>
          <c:smooth val="0"/>
          <c:extLst>
            <c:ext xmlns:c16="http://schemas.microsoft.com/office/drawing/2014/chart" uri="{C3380CC4-5D6E-409C-BE32-E72D297353CC}">
              <c16:uniqueId val="{00000002-495E-4C54-B18E-2E858831F3C4}"/>
            </c:ext>
          </c:extLst>
        </c:ser>
        <c:dLbls>
          <c:showLegendKey val="0"/>
          <c:showVal val="0"/>
          <c:showCatName val="0"/>
          <c:showSerName val="0"/>
          <c:showPercent val="0"/>
          <c:showBubbleSize val="0"/>
        </c:dLbls>
        <c:axId val="193659967"/>
        <c:axId val="40072911"/>
      </c:scatterChart>
      <c:valAx>
        <c:axId val="19365996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072911"/>
        <c:crosses val="autoZero"/>
        <c:crossBetween val="midCat"/>
      </c:valAx>
      <c:valAx>
        <c:axId val="40072911"/>
        <c:scaling>
          <c:orientation val="minMax"/>
        </c:scaling>
        <c:delete val="0"/>
        <c:axPos val="l"/>
        <c:majorGridlines>
          <c:spPr>
            <a:ln w="9525" cap="flat" cmpd="sng" algn="ctr">
              <a:solidFill>
                <a:schemeClr val="tx1">
                  <a:lumMod val="15000"/>
                  <a:lumOff val="85000"/>
                </a:schemeClr>
              </a:solidFill>
              <a:round/>
            </a:ln>
            <a:effectLst/>
          </c:spPr>
        </c:majorGridlines>
        <c:numFmt formatCode="0.0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3659967"/>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Calculations!$AA$300</c:f>
              <c:strCache>
                <c:ptCount val="1"/>
                <c:pt idx="0">
                  <c:v>Other 10 (specify)</c:v>
                </c:pt>
              </c:strCache>
            </c:strRef>
          </c:tx>
          <c:spPr>
            <a:solidFill>
              <a:schemeClr val="accent1"/>
            </a:solidFill>
            <a:ln>
              <a:noFill/>
            </a:ln>
            <a:effectLst/>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Lit>
          </c:val>
          <c:extLst>
            <c:ext xmlns:c16="http://schemas.microsoft.com/office/drawing/2014/chart" uri="{C3380CC4-5D6E-409C-BE32-E72D297353CC}">
              <c16:uniqueId val="{00000004-470F-434A-BDB9-DB28F694AD5B}"/>
            </c:ext>
          </c:extLst>
        </c:ser>
        <c:ser>
          <c:idx val="1"/>
          <c:order val="1"/>
          <c:tx>
            <c:strRef>
              <c:f>Calculations!$Z$300</c:f>
              <c:strCache>
                <c:ptCount val="1"/>
                <c:pt idx="0">
                  <c:v>Other 9 (specify)</c:v>
                </c:pt>
              </c:strCache>
            </c:strRef>
          </c:tx>
          <c:spPr>
            <a:solidFill>
              <a:schemeClr val="accent2"/>
            </a:solidFill>
            <a:ln>
              <a:noFill/>
            </a:ln>
            <a:effectLst/>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Lit>
          </c:val>
          <c:extLst>
            <c:ext xmlns:c16="http://schemas.microsoft.com/office/drawing/2014/chart" uri="{C3380CC4-5D6E-409C-BE32-E72D297353CC}">
              <c16:uniqueId val="{00000005-470F-434A-BDB9-DB28F694AD5B}"/>
            </c:ext>
          </c:extLst>
        </c:ser>
        <c:ser>
          <c:idx val="2"/>
          <c:order val="2"/>
          <c:tx>
            <c:strRef>
              <c:f>Calculations!$Y$300</c:f>
              <c:strCache>
                <c:ptCount val="1"/>
                <c:pt idx="0">
                  <c:v>Other 8 (specify)</c:v>
                </c:pt>
              </c:strCache>
            </c:strRef>
          </c:tx>
          <c:spPr>
            <a:solidFill>
              <a:schemeClr val="accent3"/>
            </a:solidFill>
            <a:ln>
              <a:noFill/>
            </a:ln>
            <a:effectLst/>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Lit>
          </c:val>
          <c:extLst>
            <c:ext xmlns:c16="http://schemas.microsoft.com/office/drawing/2014/chart" uri="{C3380CC4-5D6E-409C-BE32-E72D297353CC}">
              <c16:uniqueId val="{00000006-470F-434A-BDB9-DB28F694AD5B}"/>
            </c:ext>
          </c:extLst>
        </c:ser>
        <c:ser>
          <c:idx val="3"/>
          <c:order val="3"/>
          <c:tx>
            <c:strRef>
              <c:f>Calculations!$X$300</c:f>
              <c:strCache>
                <c:ptCount val="1"/>
                <c:pt idx="0">
                  <c:v>Other 7 (specify)</c:v>
                </c:pt>
              </c:strCache>
            </c:strRef>
          </c:tx>
          <c:spPr>
            <a:solidFill>
              <a:schemeClr val="accent4"/>
            </a:solidFill>
            <a:ln>
              <a:noFill/>
            </a:ln>
            <a:effectLst/>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Lit>
          </c:val>
          <c:extLst>
            <c:ext xmlns:c16="http://schemas.microsoft.com/office/drawing/2014/chart" uri="{C3380CC4-5D6E-409C-BE32-E72D297353CC}">
              <c16:uniqueId val="{00000007-470F-434A-BDB9-DB28F694AD5B}"/>
            </c:ext>
          </c:extLst>
        </c:ser>
        <c:ser>
          <c:idx val="4"/>
          <c:order val="4"/>
          <c:tx>
            <c:strRef>
              <c:f>Calculations!$W$300</c:f>
              <c:strCache>
                <c:ptCount val="1"/>
                <c:pt idx="0">
                  <c:v>Other 6 (specify)</c:v>
                </c:pt>
              </c:strCache>
            </c:strRef>
          </c:tx>
          <c:spPr>
            <a:solidFill>
              <a:schemeClr val="accent5"/>
            </a:solidFill>
            <a:ln>
              <a:noFill/>
            </a:ln>
            <a:effectLst/>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Lit>
          </c:val>
          <c:extLst>
            <c:ext xmlns:c16="http://schemas.microsoft.com/office/drawing/2014/chart" uri="{C3380CC4-5D6E-409C-BE32-E72D297353CC}">
              <c16:uniqueId val="{00000008-470F-434A-BDB9-DB28F694AD5B}"/>
            </c:ext>
          </c:extLst>
        </c:ser>
        <c:ser>
          <c:idx val="5"/>
          <c:order val="5"/>
          <c:tx>
            <c:strRef>
              <c:f>Calculations!$V$300</c:f>
              <c:strCache>
                <c:ptCount val="1"/>
                <c:pt idx="0">
                  <c:v>Other 5 (specify)</c:v>
                </c:pt>
              </c:strCache>
            </c:strRef>
          </c:tx>
          <c:spPr>
            <a:solidFill>
              <a:schemeClr val="accent6"/>
            </a:solidFill>
            <a:ln>
              <a:noFill/>
            </a:ln>
            <a:effectLst/>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Lit>
          </c:val>
          <c:extLst>
            <c:ext xmlns:c16="http://schemas.microsoft.com/office/drawing/2014/chart" uri="{C3380CC4-5D6E-409C-BE32-E72D297353CC}">
              <c16:uniqueId val="{00000009-470F-434A-BDB9-DB28F694AD5B}"/>
            </c:ext>
          </c:extLst>
        </c:ser>
        <c:ser>
          <c:idx val="6"/>
          <c:order val="6"/>
          <c:tx>
            <c:strRef>
              <c:f>Calculations!$U$300</c:f>
              <c:strCache>
                <c:ptCount val="1"/>
                <c:pt idx="0">
                  <c:v>Other 4 (specify)</c:v>
                </c:pt>
              </c:strCache>
            </c:strRef>
          </c:tx>
          <c:spPr>
            <a:solidFill>
              <a:schemeClr val="accent1">
                <a:lumMod val="60000"/>
              </a:schemeClr>
            </a:solidFill>
            <a:ln>
              <a:noFill/>
            </a:ln>
            <a:effectLst/>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Lit>
          </c:val>
          <c:extLst>
            <c:ext xmlns:c16="http://schemas.microsoft.com/office/drawing/2014/chart" uri="{C3380CC4-5D6E-409C-BE32-E72D297353CC}">
              <c16:uniqueId val="{0000000A-470F-434A-BDB9-DB28F694AD5B}"/>
            </c:ext>
          </c:extLst>
        </c:ser>
        <c:ser>
          <c:idx val="7"/>
          <c:order val="7"/>
          <c:tx>
            <c:strRef>
              <c:f>Calculations!$T$300</c:f>
              <c:strCache>
                <c:ptCount val="1"/>
                <c:pt idx="0">
                  <c:v>0</c:v>
                </c:pt>
              </c:strCache>
            </c:strRef>
          </c:tx>
          <c:spPr>
            <a:solidFill>
              <a:schemeClr val="accent2">
                <a:lumMod val="60000"/>
              </a:schemeClr>
            </a:solidFill>
            <a:ln>
              <a:noFill/>
            </a:ln>
            <a:effectLst/>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Lit>
          </c:val>
          <c:extLst>
            <c:ext xmlns:c16="http://schemas.microsoft.com/office/drawing/2014/chart" uri="{C3380CC4-5D6E-409C-BE32-E72D297353CC}">
              <c16:uniqueId val="{0000000B-470F-434A-BDB9-DB28F694AD5B}"/>
            </c:ext>
          </c:extLst>
        </c:ser>
        <c:ser>
          <c:idx val="8"/>
          <c:order val="8"/>
          <c:tx>
            <c:strRef>
              <c:f>Calculations!$S$300</c:f>
              <c:strCache>
                <c:ptCount val="1"/>
                <c:pt idx="0">
                  <c:v>0</c:v>
                </c:pt>
              </c:strCache>
            </c:strRef>
          </c:tx>
          <c:spPr>
            <a:solidFill>
              <a:schemeClr val="accent3">
                <a:lumMod val="60000"/>
              </a:schemeClr>
            </a:solidFill>
            <a:ln>
              <a:noFill/>
            </a:ln>
            <a:effectLst/>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Lit>
          </c:val>
          <c:extLst>
            <c:ext xmlns:c16="http://schemas.microsoft.com/office/drawing/2014/chart" uri="{C3380CC4-5D6E-409C-BE32-E72D297353CC}">
              <c16:uniqueId val="{0000000C-470F-434A-BDB9-DB28F694AD5B}"/>
            </c:ext>
          </c:extLst>
        </c:ser>
        <c:ser>
          <c:idx val="9"/>
          <c:order val="9"/>
          <c:tx>
            <c:strRef>
              <c:f>Calculations!$R$300</c:f>
              <c:strCache>
                <c:ptCount val="1"/>
                <c:pt idx="0">
                  <c:v>Carbon savings</c:v>
                </c:pt>
              </c:strCache>
            </c:strRef>
          </c:tx>
          <c:spPr>
            <a:solidFill>
              <a:schemeClr val="accent4">
                <a:lumMod val="60000"/>
              </a:schemeClr>
            </a:solidFill>
            <a:ln>
              <a:noFill/>
            </a:ln>
            <a:effectLst/>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1148.4484782098309</c:v>
              </c:pt>
              <c:pt idx="11">
                <c:v>2258.0605344512137</c:v>
              </c:pt>
              <c:pt idx="12">
                <c:v>3330.1494776796026</c:v>
              </c:pt>
              <c:pt idx="13">
                <c:v>4365.9842054364999</c:v>
              </c:pt>
              <c:pt idx="14">
                <c:v>5366.7907056847098</c:v>
              </c:pt>
              <c:pt idx="15">
                <c:v>6333.7535078568935</c:v>
              </c:pt>
              <c:pt idx="16">
                <c:v>7268.0170848348498</c:v>
              </c:pt>
              <c:pt idx="17">
                <c:v>8170.6872075188649</c:v>
              </c:pt>
              <c:pt idx="18">
                <c:v>9042.8322535903771</c:v>
              </c:pt>
              <c:pt idx="19">
                <c:v>9885.4844720169585</c:v>
              </c:pt>
              <c:pt idx="20">
                <c:v>10699.641204796266</c:v>
              </c:pt>
              <c:pt idx="21">
                <c:v>11486.266067384968</c:v>
              </c:pt>
              <c:pt idx="22">
                <c:v>12246.2900892098</c:v>
              </c:pt>
              <c:pt idx="23">
                <c:v>12980.612815610606</c:v>
              </c:pt>
              <c:pt idx="24">
                <c:v>13690.103372519596</c:v>
              </c:pt>
              <c:pt idx="25">
                <c:v>14375.601495136978</c:v>
              </c:pt>
              <c:pt idx="26">
                <c:v>15037.918521820438</c:v>
              </c:pt>
              <c:pt idx="27">
                <c:v>15677.838354364845</c:v>
              </c:pt>
              <c:pt idx="28">
                <c:v>16296.118385808717</c:v>
              </c:pt>
              <c:pt idx="29">
                <c:v>16893.490396865596</c:v>
              </c:pt>
              <c:pt idx="30">
                <c:v>17470.661422041325</c:v>
              </c:pt>
              <c:pt idx="31">
                <c:v>18031.021640658539</c:v>
              </c:pt>
              <c:pt idx="32">
                <c:v>18575.060687859717</c:v>
              </c:pt>
              <c:pt idx="33">
                <c:v>19103.2539375696</c:v>
              </c:pt>
              <c:pt idx="34">
                <c:v>19616.062917870455</c:v>
              </c:pt>
              <c:pt idx="35">
                <c:v>20113.935714279054</c:v>
              </c:pt>
              <c:pt idx="36">
                <c:v>20597.307361277693</c:v>
              </c:pt>
              <c:pt idx="37">
                <c:v>21066.600222441419</c:v>
              </c:pt>
              <c:pt idx="38">
                <c:v>21522.224359493583</c:v>
              </c:pt>
              <c:pt idx="39">
                <c:v>21964.577890612185</c:v>
              </c:pt>
              <c:pt idx="40">
                <c:v>22394.047338300152</c:v>
              </c:pt>
              <c:pt idx="41">
                <c:v>22811.00796712342</c:v>
              </c:pt>
              <c:pt idx="42">
                <c:v>23215.82411161203</c:v>
              </c:pt>
              <c:pt idx="43">
                <c:v>23608.84949461068</c:v>
              </c:pt>
              <c:pt idx="44">
                <c:v>23990.427536356943</c:v>
              </c:pt>
              <c:pt idx="45">
                <c:v>24360.891654557196</c:v>
              </c:pt>
              <c:pt idx="46">
                <c:v>24720.565555722489</c:v>
              </c:pt>
              <c:pt idx="47">
                <c:v>25069.763518018892</c:v>
              </c:pt>
              <c:pt idx="48">
                <c:v>25408.790665879478</c:v>
              </c:pt>
              <c:pt idx="49">
                <c:v>25737.94323661791</c:v>
              </c:pt>
              <c:pt idx="50">
                <c:v>26057.508839276583</c:v>
              </c:pt>
              <c:pt idx="51">
                <c:v>26367.766705935486</c:v>
              </c:pt>
              <c:pt idx="52">
                <c:v>26668.987935701414</c:v>
              </c:pt>
              <c:pt idx="53">
                <c:v>26961.435731590664</c:v>
              </c:pt>
              <c:pt idx="54">
                <c:v>27245.365630512264</c:v>
              </c:pt>
              <c:pt idx="55">
                <c:v>27521.025726552652</c:v>
              </c:pt>
              <c:pt idx="56">
                <c:v>27788.656887756915</c:v>
              </c:pt>
            </c:numLit>
          </c:val>
          <c:extLst>
            <c:ext xmlns:c16="http://schemas.microsoft.com/office/drawing/2014/chart" uri="{C3380CC4-5D6E-409C-BE32-E72D297353CC}">
              <c16:uniqueId val="{0000000D-470F-434A-BDB9-DB28F694AD5B}"/>
            </c:ext>
          </c:extLst>
        </c:ser>
        <c:ser>
          <c:idx val="10"/>
          <c:order val="10"/>
          <c:tx>
            <c:strRef>
              <c:f>Calculations!$Q$300</c:f>
              <c:strCache>
                <c:ptCount val="1"/>
                <c:pt idx="0">
                  <c:v>Reduced/Increased oil leakage</c:v>
                </c:pt>
              </c:strCache>
            </c:strRef>
          </c:tx>
          <c:spPr>
            <a:solidFill>
              <a:schemeClr val="accent5">
                <a:lumMod val="60000"/>
              </a:schemeClr>
            </a:solidFill>
            <a:ln>
              <a:noFill/>
            </a:ln>
            <a:effectLst/>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Lit>
          </c:val>
          <c:extLst>
            <c:ext xmlns:c16="http://schemas.microsoft.com/office/drawing/2014/chart" uri="{C3380CC4-5D6E-409C-BE32-E72D297353CC}">
              <c16:uniqueId val="{0000000E-470F-434A-BDB9-DB28F694AD5B}"/>
            </c:ext>
          </c:extLst>
        </c:ser>
        <c:ser>
          <c:idx val="11"/>
          <c:order val="11"/>
          <c:tx>
            <c:strRef>
              <c:f>Calculations!$P$300</c:f>
              <c:strCache>
                <c:ptCount val="1"/>
                <c:pt idx="0">
                  <c:v>Other gas leakage 3 (specify) (e.g. SF6, H2, CH4, N2O, etc.)   </c:v>
                </c:pt>
              </c:strCache>
            </c:strRef>
          </c:tx>
          <c:spPr>
            <a:solidFill>
              <a:schemeClr val="accent6">
                <a:lumMod val="60000"/>
              </a:schemeClr>
            </a:solidFill>
            <a:ln>
              <a:noFill/>
            </a:ln>
            <a:effectLst/>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Lit>
          </c:val>
          <c:extLst>
            <c:ext xmlns:c16="http://schemas.microsoft.com/office/drawing/2014/chart" uri="{C3380CC4-5D6E-409C-BE32-E72D297353CC}">
              <c16:uniqueId val="{0000000F-470F-434A-BDB9-DB28F694AD5B}"/>
            </c:ext>
          </c:extLst>
        </c:ser>
        <c:ser>
          <c:idx val="12"/>
          <c:order val="12"/>
          <c:tx>
            <c:strRef>
              <c:f>Calculations!$O$300</c:f>
              <c:strCache>
                <c:ptCount val="1"/>
                <c:pt idx="0">
                  <c:v>Other gas leakage 2 (specify) (e.g. SF6, H2, CH4, N2O, etc.)  </c:v>
                </c:pt>
              </c:strCache>
            </c:strRef>
          </c:tx>
          <c:spPr>
            <a:solidFill>
              <a:schemeClr val="accent1">
                <a:lumMod val="80000"/>
                <a:lumOff val="20000"/>
              </a:schemeClr>
            </a:solidFill>
            <a:ln>
              <a:noFill/>
            </a:ln>
            <a:effectLst/>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Lit>
          </c:val>
          <c:extLst>
            <c:ext xmlns:c16="http://schemas.microsoft.com/office/drawing/2014/chart" uri="{C3380CC4-5D6E-409C-BE32-E72D297353CC}">
              <c16:uniqueId val="{00000010-470F-434A-BDB9-DB28F694AD5B}"/>
            </c:ext>
          </c:extLst>
        </c:ser>
        <c:ser>
          <c:idx val="13"/>
          <c:order val="13"/>
          <c:tx>
            <c:strRef>
              <c:f>Calculations!$N$300</c:f>
              <c:strCache>
                <c:ptCount val="1"/>
                <c:pt idx="0">
                  <c:v>Other gas leakage 1 (specify) (e.g. SF6, H2, CH4, N2O, etc.)</c:v>
                </c:pt>
              </c:strCache>
            </c:strRef>
          </c:tx>
          <c:spPr>
            <a:solidFill>
              <a:schemeClr val="accent2">
                <a:lumMod val="80000"/>
                <a:lumOff val="20000"/>
              </a:schemeClr>
            </a:solidFill>
            <a:ln>
              <a:noFill/>
            </a:ln>
            <a:effectLst/>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Lit>
          </c:val>
          <c:extLst>
            <c:ext xmlns:c16="http://schemas.microsoft.com/office/drawing/2014/chart" uri="{C3380CC4-5D6E-409C-BE32-E72D297353CC}">
              <c16:uniqueId val="{00000011-470F-434A-BDB9-DB28F694AD5B}"/>
            </c:ext>
          </c:extLst>
        </c:ser>
        <c:ser>
          <c:idx val="14"/>
          <c:order val="14"/>
          <c:tx>
            <c:strRef>
              <c:f>Calculations!$M$300</c:f>
              <c:strCache>
                <c:ptCount val="1"/>
                <c:pt idx="0">
                  <c:v>Shrinkage - theft of gas &amp; own use gas</c:v>
                </c:pt>
              </c:strCache>
            </c:strRef>
          </c:tx>
          <c:spPr>
            <a:solidFill>
              <a:schemeClr val="accent3">
                <a:lumMod val="80000"/>
                <a:lumOff val="20000"/>
              </a:schemeClr>
            </a:solidFill>
            <a:ln>
              <a:noFill/>
            </a:ln>
            <a:effectLst/>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Lit>
          </c:val>
          <c:extLst>
            <c:ext xmlns:c16="http://schemas.microsoft.com/office/drawing/2014/chart" uri="{C3380CC4-5D6E-409C-BE32-E72D297353CC}">
              <c16:uniqueId val="{00000012-470F-434A-BDB9-DB28F694AD5B}"/>
            </c:ext>
          </c:extLst>
        </c:ser>
        <c:ser>
          <c:idx val="15"/>
          <c:order val="15"/>
          <c:tx>
            <c:strRef>
              <c:f>Calculations!$L$300</c:f>
              <c:strCache>
                <c:ptCount val="1"/>
                <c:pt idx="0">
                  <c:v>Reduced/Increased indirect emissions (not associated with losses)</c:v>
                </c:pt>
              </c:strCache>
            </c:strRef>
          </c:tx>
          <c:spPr>
            <a:solidFill>
              <a:schemeClr val="accent4">
                <a:lumMod val="80000"/>
                <a:lumOff val="20000"/>
              </a:schemeClr>
            </a:solidFill>
            <a:ln>
              <a:noFill/>
            </a:ln>
            <a:effectLst/>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Lit>
          </c:val>
          <c:extLst>
            <c:ext xmlns:c16="http://schemas.microsoft.com/office/drawing/2014/chart" uri="{C3380CC4-5D6E-409C-BE32-E72D297353CC}">
              <c16:uniqueId val="{00000013-470F-434A-BDB9-DB28F694AD5B}"/>
            </c:ext>
          </c:extLst>
        </c:ser>
        <c:ser>
          <c:idx val="16"/>
          <c:order val="16"/>
          <c:tx>
            <c:strRef>
              <c:f>Calculations!$K$300</c:f>
              <c:strCache>
                <c:ptCount val="1"/>
                <c:pt idx="0">
                  <c:v>Reduced/Increased direct emissions (not associated with losses)</c:v>
                </c:pt>
              </c:strCache>
            </c:strRef>
          </c:tx>
          <c:spPr>
            <a:solidFill>
              <a:schemeClr val="accent5">
                <a:lumMod val="80000"/>
                <a:lumOff val="20000"/>
              </a:schemeClr>
            </a:solidFill>
            <a:ln>
              <a:noFill/>
            </a:ln>
            <a:effectLst/>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Lit>
          </c:val>
          <c:extLst>
            <c:ext xmlns:c16="http://schemas.microsoft.com/office/drawing/2014/chart" uri="{C3380CC4-5D6E-409C-BE32-E72D297353CC}">
              <c16:uniqueId val="{00000014-470F-434A-BDB9-DB28F694AD5B}"/>
            </c:ext>
          </c:extLst>
        </c:ser>
        <c:ser>
          <c:idx val="17"/>
          <c:order val="17"/>
          <c:tx>
            <c:strRef>
              <c:f>Calculations!$J$300</c:f>
              <c:strCache>
                <c:ptCount val="1"/>
                <c:pt idx="0">
                  <c:v>Reduced/Increased emissions associated with losses</c:v>
                </c:pt>
              </c:strCache>
            </c:strRef>
          </c:tx>
          <c:spPr>
            <a:solidFill>
              <a:schemeClr val="accent6">
                <a:lumMod val="80000"/>
                <a:lumOff val="20000"/>
              </a:schemeClr>
            </a:solidFill>
            <a:ln>
              <a:noFill/>
            </a:ln>
            <a:effectLst/>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Lit>
          </c:val>
          <c:extLst>
            <c:ext xmlns:c16="http://schemas.microsoft.com/office/drawing/2014/chart" uri="{C3380CC4-5D6E-409C-BE32-E72D297353CC}">
              <c16:uniqueId val="{00000015-470F-434A-BDB9-DB28F694AD5B}"/>
            </c:ext>
          </c:extLst>
        </c:ser>
        <c:ser>
          <c:idx val="18"/>
          <c:order val="18"/>
          <c:tx>
            <c:strRef>
              <c:f>Calculations!$I$300</c:f>
              <c:strCache>
                <c:ptCount val="1"/>
                <c:pt idx="0">
                  <c:v>Reduced/Increased electrical losses</c:v>
                </c:pt>
              </c:strCache>
            </c:strRef>
          </c:tx>
          <c:spPr>
            <a:solidFill>
              <a:schemeClr val="accent1">
                <a:lumMod val="80000"/>
              </a:schemeClr>
            </a:solidFill>
            <a:ln>
              <a:noFill/>
            </a:ln>
            <a:effectLst/>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Lit>
          </c:val>
          <c:extLst>
            <c:ext xmlns:c16="http://schemas.microsoft.com/office/drawing/2014/chart" uri="{C3380CC4-5D6E-409C-BE32-E72D297353CC}">
              <c16:uniqueId val="{00000016-470F-434A-BDB9-DB28F694AD5B}"/>
            </c:ext>
          </c:extLst>
        </c:ser>
        <c:dLbls>
          <c:showLegendKey val="0"/>
          <c:showVal val="0"/>
          <c:showCatName val="0"/>
          <c:showSerName val="0"/>
          <c:showPercent val="0"/>
          <c:showBubbleSize val="0"/>
        </c:dLbls>
        <c:gapWidth val="150"/>
        <c:overlap val="100"/>
        <c:axId val="1108646480"/>
        <c:axId val="389158447"/>
      </c:barChart>
      <c:catAx>
        <c:axId val="1108646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9158447"/>
        <c:crosses val="autoZero"/>
        <c:auto val="1"/>
        <c:lblAlgn val="ctr"/>
        <c:lblOffset val="100"/>
        <c:noMultiLvlLbl val="0"/>
      </c:catAx>
      <c:valAx>
        <c:axId val="389158447"/>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0864648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Calculations!$AR$300</c:f>
              <c:strCache>
                <c:ptCount val="1"/>
                <c:pt idx="0">
                  <c:v>Other 10 (specify)</c:v>
                </c:pt>
              </c:strCache>
            </c:strRef>
          </c:tx>
          <c:spPr>
            <a:solidFill>
              <a:schemeClr val="accent1"/>
            </a:solidFill>
            <a:ln>
              <a:noFill/>
            </a:ln>
            <a:effectLst/>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formatCode="General">
                <c:v>0</c:v>
              </c:pt>
              <c:pt idx="53" formatCode="General">
                <c:v>0</c:v>
              </c:pt>
              <c:pt idx="54" formatCode="General">
                <c:v>0</c:v>
              </c:pt>
              <c:pt idx="55" formatCode="General">
                <c:v>0</c:v>
              </c:pt>
              <c:pt idx="56" formatCode="General">
                <c:v>0</c:v>
              </c:pt>
            </c:numLit>
          </c:val>
          <c:extLst>
            <c:ext xmlns:c16="http://schemas.microsoft.com/office/drawing/2014/chart" uri="{C3380CC4-5D6E-409C-BE32-E72D297353CC}">
              <c16:uniqueId val="{00000000-0644-4AA8-BEE5-449901B35995}"/>
            </c:ext>
          </c:extLst>
        </c:ser>
        <c:ser>
          <c:idx val="1"/>
          <c:order val="1"/>
          <c:tx>
            <c:strRef>
              <c:f>Calculations!$AQ$300</c:f>
              <c:strCache>
                <c:ptCount val="1"/>
                <c:pt idx="0">
                  <c:v>Other 9 (specify)</c:v>
                </c:pt>
              </c:strCache>
            </c:strRef>
          </c:tx>
          <c:spPr>
            <a:solidFill>
              <a:schemeClr val="accent2"/>
            </a:solidFill>
            <a:ln>
              <a:noFill/>
            </a:ln>
            <a:effectLst/>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formatCode="General">
                <c:v>0</c:v>
              </c:pt>
              <c:pt idx="53" formatCode="General">
                <c:v>0</c:v>
              </c:pt>
              <c:pt idx="54" formatCode="General">
                <c:v>0</c:v>
              </c:pt>
              <c:pt idx="55" formatCode="General">
                <c:v>0</c:v>
              </c:pt>
              <c:pt idx="56" formatCode="General">
                <c:v>0</c:v>
              </c:pt>
            </c:numLit>
          </c:val>
          <c:extLst>
            <c:ext xmlns:c16="http://schemas.microsoft.com/office/drawing/2014/chart" uri="{C3380CC4-5D6E-409C-BE32-E72D297353CC}">
              <c16:uniqueId val="{00000001-0644-4AA8-BEE5-449901B35995}"/>
            </c:ext>
          </c:extLst>
        </c:ser>
        <c:ser>
          <c:idx val="2"/>
          <c:order val="2"/>
          <c:tx>
            <c:strRef>
              <c:f>Calculations!$AP$300</c:f>
              <c:strCache>
                <c:ptCount val="1"/>
                <c:pt idx="0">
                  <c:v>Other 8 (specify)</c:v>
                </c:pt>
              </c:strCache>
            </c:strRef>
          </c:tx>
          <c:spPr>
            <a:solidFill>
              <a:schemeClr val="accent3"/>
            </a:solidFill>
            <a:ln>
              <a:noFill/>
            </a:ln>
            <a:effectLst/>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formatCode="General">
                <c:v>0</c:v>
              </c:pt>
              <c:pt idx="53" formatCode="General">
                <c:v>0</c:v>
              </c:pt>
              <c:pt idx="54" formatCode="General">
                <c:v>0</c:v>
              </c:pt>
              <c:pt idx="55" formatCode="General">
                <c:v>0</c:v>
              </c:pt>
              <c:pt idx="56" formatCode="General">
                <c:v>0</c:v>
              </c:pt>
            </c:numLit>
          </c:val>
          <c:extLst>
            <c:ext xmlns:c16="http://schemas.microsoft.com/office/drawing/2014/chart" uri="{C3380CC4-5D6E-409C-BE32-E72D297353CC}">
              <c16:uniqueId val="{00000002-0644-4AA8-BEE5-449901B35995}"/>
            </c:ext>
          </c:extLst>
        </c:ser>
        <c:ser>
          <c:idx val="3"/>
          <c:order val="3"/>
          <c:tx>
            <c:strRef>
              <c:f>Calculations!$AO$300</c:f>
              <c:strCache>
                <c:ptCount val="1"/>
                <c:pt idx="0">
                  <c:v>Other 7 (specify)</c:v>
                </c:pt>
              </c:strCache>
            </c:strRef>
          </c:tx>
          <c:spPr>
            <a:solidFill>
              <a:schemeClr val="accent4"/>
            </a:solidFill>
            <a:ln>
              <a:noFill/>
            </a:ln>
            <a:effectLst/>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Lit>
          </c:val>
          <c:extLst>
            <c:ext xmlns:c16="http://schemas.microsoft.com/office/drawing/2014/chart" uri="{C3380CC4-5D6E-409C-BE32-E72D297353CC}">
              <c16:uniqueId val="{00000003-0644-4AA8-BEE5-449901B35995}"/>
            </c:ext>
          </c:extLst>
        </c:ser>
        <c:ser>
          <c:idx val="4"/>
          <c:order val="4"/>
          <c:tx>
            <c:strRef>
              <c:f>Calculations!$AN$300</c:f>
              <c:strCache>
                <c:ptCount val="1"/>
                <c:pt idx="0">
                  <c:v>Other 6 (specify)</c:v>
                </c:pt>
              </c:strCache>
            </c:strRef>
          </c:tx>
          <c:spPr>
            <a:solidFill>
              <a:schemeClr val="accent5"/>
            </a:solidFill>
            <a:ln>
              <a:noFill/>
            </a:ln>
            <a:effectLst/>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Lit>
          </c:val>
          <c:extLst>
            <c:ext xmlns:c16="http://schemas.microsoft.com/office/drawing/2014/chart" uri="{C3380CC4-5D6E-409C-BE32-E72D297353CC}">
              <c16:uniqueId val="{00000004-0644-4AA8-BEE5-449901B35995}"/>
            </c:ext>
          </c:extLst>
        </c:ser>
        <c:ser>
          <c:idx val="5"/>
          <c:order val="5"/>
          <c:tx>
            <c:strRef>
              <c:f>Calculations!$AM$300</c:f>
              <c:strCache>
                <c:ptCount val="1"/>
                <c:pt idx="0">
                  <c:v>Other 5 (specify)</c:v>
                </c:pt>
              </c:strCache>
            </c:strRef>
          </c:tx>
          <c:spPr>
            <a:solidFill>
              <a:schemeClr val="accent6"/>
            </a:solidFill>
            <a:ln>
              <a:noFill/>
            </a:ln>
            <a:effectLst/>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Lit>
          </c:val>
          <c:extLst>
            <c:ext xmlns:c16="http://schemas.microsoft.com/office/drawing/2014/chart" uri="{C3380CC4-5D6E-409C-BE32-E72D297353CC}">
              <c16:uniqueId val="{00000005-0644-4AA8-BEE5-449901B35995}"/>
            </c:ext>
          </c:extLst>
        </c:ser>
        <c:ser>
          <c:idx val="6"/>
          <c:order val="6"/>
          <c:tx>
            <c:strRef>
              <c:f>Calculations!$AL$300</c:f>
              <c:strCache>
                <c:ptCount val="1"/>
                <c:pt idx="0">
                  <c:v>Other 4 (specify)</c:v>
                </c:pt>
              </c:strCache>
            </c:strRef>
          </c:tx>
          <c:spPr>
            <a:solidFill>
              <a:schemeClr val="accent1">
                <a:lumMod val="60000"/>
              </a:schemeClr>
            </a:solidFill>
            <a:ln>
              <a:noFill/>
            </a:ln>
            <a:effectLst/>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formatCode="General">
                <c:v>0</c:v>
              </c:pt>
              <c:pt idx="53" formatCode="General">
                <c:v>0</c:v>
              </c:pt>
              <c:pt idx="54" formatCode="General">
                <c:v>0</c:v>
              </c:pt>
              <c:pt idx="55" formatCode="General">
                <c:v>0</c:v>
              </c:pt>
              <c:pt idx="56" formatCode="General">
                <c:v>0</c:v>
              </c:pt>
            </c:numLit>
          </c:val>
          <c:extLst>
            <c:ext xmlns:c16="http://schemas.microsoft.com/office/drawing/2014/chart" uri="{C3380CC4-5D6E-409C-BE32-E72D297353CC}">
              <c16:uniqueId val="{00000006-0644-4AA8-BEE5-449901B35995}"/>
            </c:ext>
          </c:extLst>
        </c:ser>
        <c:ser>
          <c:idx val="7"/>
          <c:order val="7"/>
          <c:tx>
            <c:strRef>
              <c:f>Calculations!$AK$300</c:f>
              <c:strCache>
                <c:ptCount val="1"/>
                <c:pt idx="0">
                  <c:v>Other 3 (specify)</c:v>
                </c:pt>
              </c:strCache>
            </c:strRef>
          </c:tx>
          <c:spPr>
            <a:solidFill>
              <a:schemeClr val="accent2">
                <a:lumMod val="60000"/>
              </a:schemeClr>
            </a:solidFill>
            <a:ln>
              <a:noFill/>
            </a:ln>
            <a:effectLst/>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formatCode="General">
                <c:v>0</c:v>
              </c:pt>
              <c:pt idx="53" formatCode="General">
                <c:v>0</c:v>
              </c:pt>
              <c:pt idx="54" formatCode="General">
                <c:v>0</c:v>
              </c:pt>
              <c:pt idx="55" formatCode="General">
                <c:v>0</c:v>
              </c:pt>
              <c:pt idx="56" formatCode="General">
                <c:v>0</c:v>
              </c:pt>
            </c:numLit>
          </c:val>
          <c:extLst>
            <c:ext xmlns:c16="http://schemas.microsoft.com/office/drawing/2014/chart" uri="{C3380CC4-5D6E-409C-BE32-E72D297353CC}">
              <c16:uniqueId val="{00000007-0644-4AA8-BEE5-449901B35995}"/>
            </c:ext>
          </c:extLst>
        </c:ser>
        <c:ser>
          <c:idx val="8"/>
          <c:order val="8"/>
          <c:tx>
            <c:strRef>
              <c:f>Calculations!$AJ$300</c:f>
              <c:strCache>
                <c:ptCount val="1"/>
                <c:pt idx="0">
                  <c:v>Lower balancing costs</c:v>
                </c:pt>
              </c:strCache>
            </c:strRef>
          </c:tx>
          <c:spPr>
            <a:solidFill>
              <a:schemeClr val="accent3">
                <a:lumMod val="60000"/>
              </a:schemeClr>
            </a:solidFill>
            <a:ln>
              <a:noFill/>
            </a:ln>
            <a:effectLst/>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93362.871783530369</c:v>
              </c:pt>
              <c:pt idx="10">
                <c:v>183568.54500433267</c:v>
              </c:pt>
              <c:pt idx="11">
                <c:v>270723.78483119479</c:v>
              </c:pt>
              <c:pt idx="12">
                <c:v>354931.7460165688</c:v>
              </c:pt>
              <c:pt idx="13">
                <c:v>436292.0949879447</c:v>
              </c:pt>
              <c:pt idx="14">
                <c:v>514901.12781053007</c:v>
              </c:pt>
              <c:pt idx="15">
                <c:v>590851.88416085416</c:v>
              </c:pt>
              <c:pt idx="16">
                <c:v>664234.25744619139</c:v>
              </c:pt>
              <c:pt idx="17">
                <c:v>735135.10120014043</c:v>
              </c:pt>
              <c:pt idx="18">
                <c:v>803638.33188028447</c:v>
              </c:pt>
              <c:pt idx="19">
                <c:v>869825.02818960242</c:v>
              </c:pt>
              <c:pt idx="20">
                <c:v>933773.52703918493</c:v>
              </c:pt>
              <c:pt idx="21">
                <c:v>995559.51626583468</c:v>
              </c:pt>
              <c:pt idx="22">
                <c:v>1055256.1242142885</c:v>
              </c:pt>
              <c:pt idx="23">
                <c:v>1112934.0062900893</c:v>
              </c:pt>
              <c:pt idx="24">
                <c:v>1168661.4285855491</c:v>
              </c:pt>
              <c:pt idx="25">
                <c:v>1222504.3486777807</c:v>
              </c:pt>
              <c:pt idx="26">
                <c:v>1274526.4936944298</c:v>
              </c:pt>
              <c:pt idx="27">
                <c:v>1324789.4357395011</c:v>
              </c:pt>
              <c:pt idx="28">
                <c:v>1373352.6647685557</c:v>
              </c:pt>
              <c:pt idx="29">
                <c:v>1420273.6589995262</c:v>
              </c:pt>
              <c:pt idx="30">
                <c:v>1465607.9529424929</c:v>
              </c:pt>
              <c:pt idx="31">
                <c:v>1509621.8305570236</c:v>
              </c:pt>
              <c:pt idx="32">
                <c:v>1552353.7505711312</c:v>
              </c:pt>
              <c:pt idx="33">
                <c:v>1593841.0515557018</c:v>
              </c:pt>
              <c:pt idx="34">
                <c:v>1634119.9845504304</c:v>
              </c:pt>
              <c:pt idx="35">
                <c:v>1673225.7447394873</c:v>
              </c:pt>
              <c:pt idx="36">
                <c:v>1711192.5022045912</c:v>
              </c:pt>
              <c:pt idx="37">
                <c:v>1748053.4317823618</c:v>
              </c:pt>
              <c:pt idx="38">
                <c:v>1783840.7420520422</c:v>
              </c:pt>
              <c:pt idx="39">
                <c:v>1818585.7034789163</c:v>
              </c:pt>
              <c:pt idx="40">
                <c:v>1852318.6757380173</c:v>
              </c:pt>
              <c:pt idx="41">
                <c:v>1885069.1342419989</c:v>
              </c:pt>
              <c:pt idx="42">
                <c:v>1916865.6958963498</c:v>
              </c:pt>
              <c:pt idx="43">
                <c:v>1947736.1441044577</c:v>
              </c:pt>
              <c:pt idx="44">
                <c:v>1977707.4530443682</c:v>
              </c:pt>
              <c:pt idx="45">
                <c:v>2006805.8112384561</c:v>
              </c:pt>
              <c:pt idx="46">
                <c:v>2035056.6444365997</c:v>
              </c:pt>
              <c:pt idx="47">
                <c:v>2062484.6378328556</c:v>
              </c:pt>
              <c:pt idx="48">
                <c:v>2089113.7576350458</c:v>
              </c:pt>
              <c:pt idx="49">
                <c:v>2114967.2720061042</c:v>
              </c:pt>
              <c:pt idx="50">
                <c:v>2140067.7713954812</c:v>
              </c:pt>
              <c:pt idx="51">
                <c:v>2164437.1882783715</c:v>
              </c:pt>
              <c:pt idx="52" formatCode="General">
                <c:v>2188096.8163200128</c:v>
              </c:pt>
              <c:pt idx="53" formatCode="General">
                <c:v>2211067.3289818005</c:v>
              </c:pt>
              <c:pt idx="54" formatCode="General">
                <c:v>2233368.7975854776</c:v>
              </c:pt>
              <c:pt idx="55" formatCode="General">
                <c:v>2255020.7088511838</c:v>
              </c:pt>
              <c:pt idx="56" formatCode="General">
                <c:v>2276041.9819246847</c:v>
              </c:pt>
            </c:numLit>
          </c:val>
          <c:extLst>
            <c:ext xmlns:c16="http://schemas.microsoft.com/office/drawing/2014/chart" uri="{C3380CC4-5D6E-409C-BE32-E72D297353CC}">
              <c16:uniqueId val="{00000008-0644-4AA8-BEE5-449901B35995}"/>
            </c:ext>
          </c:extLst>
        </c:ser>
        <c:ser>
          <c:idx val="9"/>
          <c:order val="9"/>
          <c:tx>
            <c:strRef>
              <c:f>Calculations!$AI$300</c:f>
              <c:strCache>
                <c:ptCount val="1"/>
                <c:pt idx="0">
                  <c:v>Lower cost electricity generation sources supply the grid</c:v>
                </c:pt>
              </c:strCache>
            </c:strRef>
          </c:tx>
          <c:spPr>
            <a:solidFill>
              <a:schemeClr val="accent4">
                <a:lumMod val="60000"/>
              </a:schemeClr>
            </a:solidFill>
            <a:ln>
              <a:noFill/>
            </a:ln>
            <a:effectLst/>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formatCode="General">
                <c:v>0</c:v>
              </c:pt>
              <c:pt idx="53" formatCode="General">
                <c:v>0</c:v>
              </c:pt>
              <c:pt idx="54" formatCode="General">
                <c:v>0</c:v>
              </c:pt>
              <c:pt idx="55" formatCode="General">
                <c:v>0</c:v>
              </c:pt>
              <c:pt idx="56" formatCode="General">
                <c:v>0</c:v>
              </c:pt>
            </c:numLit>
          </c:val>
          <c:extLst>
            <c:ext xmlns:c16="http://schemas.microsoft.com/office/drawing/2014/chart" uri="{C3380CC4-5D6E-409C-BE32-E72D297353CC}">
              <c16:uniqueId val="{00000009-0644-4AA8-BEE5-449901B35995}"/>
            </c:ext>
          </c:extLst>
        </c:ser>
        <c:ser>
          <c:idx val="10"/>
          <c:order val="10"/>
          <c:tx>
            <c:strRef>
              <c:f>Calculations!$AH$300</c:f>
              <c:strCache>
                <c:ptCount val="1"/>
                <c:pt idx="0">
                  <c:v>Non-Fatal/ Major injury</c:v>
                </c:pt>
              </c:strCache>
            </c:strRef>
          </c:tx>
          <c:spPr>
            <a:solidFill>
              <a:schemeClr val="accent5">
                <a:lumMod val="60000"/>
              </a:schemeClr>
            </a:solidFill>
            <a:ln>
              <a:noFill/>
            </a:ln>
            <a:effectLst/>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formatCode="General">
                <c:v>0</c:v>
              </c:pt>
              <c:pt idx="53" formatCode="General">
                <c:v>0</c:v>
              </c:pt>
              <c:pt idx="54" formatCode="General">
                <c:v>0</c:v>
              </c:pt>
              <c:pt idx="55" formatCode="General">
                <c:v>0</c:v>
              </c:pt>
              <c:pt idx="56" formatCode="General">
                <c:v>0</c:v>
              </c:pt>
            </c:numLit>
          </c:val>
          <c:extLst>
            <c:ext xmlns:c16="http://schemas.microsoft.com/office/drawing/2014/chart" uri="{C3380CC4-5D6E-409C-BE32-E72D297353CC}">
              <c16:uniqueId val="{0000000A-0644-4AA8-BEE5-449901B35995}"/>
            </c:ext>
          </c:extLst>
        </c:ser>
        <c:ser>
          <c:idx val="11"/>
          <c:order val="11"/>
          <c:tx>
            <c:strRef>
              <c:f>Calculations!$AG$300</c:f>
              <c:strCache>
                <c:ptCount val="1"/>
                <c:pt idx="0">
                  <c:v>Fatality</c:v>
                </c:pt>
              </c:strCache>
            </c:strRef>
          </c:tx>
          <c:spPr>
            <a:solidFill>
              <a:schemeClr val="accent6">
                <a:lumMod val="60000"/>
              </a:schemeClr>
            </a:solidFill>
            <a:ln>
              <a:noFill/>
            </a:ln>
            <a:effectLst/>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formatCode="General">
                <c:v>0</c:v>
              </c:pt>
              <c:pt idx="53" formatCode="General">
                <c:v>0</c:v>
              </c:pt>
              <c:pt idx="54" formatCode="General">
                <c:v>0</c:v>
              </c:pt>
              <c:pt idx="55" formatCode="General">
                <c:v>0</c:v>
              </c:pt>
              <c:pt idx="56" formatCode="General">
                <c:v>0</c:v>
              </c:pt>
            </c:numLit>
          </c:val>
          <c:extLst>
            <c:ext xmlns:c16="http://schemas.microsoft.com/office/drawing/2014/chart" uri="{C3380CC4-5D6E-409C-BE32-E72D297353CC}">
              <c16:uniqueId val="{0000000B-0644-4AA8-BEE5-449901B35995}"/>
            </c:ext>
          </c:extLst>
        </c:ser>
        <c:ser>
          <c:idx val="12"/>
          <c:order val="12"/>
          <c:tx>
            <c:strRef>
              <c:f>Calculations!$AF$300</c:f>
              <c:strCache>
                <c:ptCount val="1"/>
                <c:pt idx="0">
                  <c:v>Customer minutes lost (CML)</c:v>
                </c:pt>
              </c:strCache>
            </c:strRef>
          </c:tx>
          <c:spPr>
            <a:solidFill>
              <a:schemeClr val="accent1">
                <a:lumMod val="80000"/>
                <a:lumOff val="20000"/>
              </a:schemeClr>
            </a:solidFill>
            <a:ln>
              <a:noFill/>
            </a:ln>
            <a:effectLst/>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formatCode="General">
                <c:v>0</c:v>
              </c:pt>
              <c:pt idx="53" formatCode="General">
                <c:v>0</c:v>
              </c:pt>
              <c:pt idx="54" formatCode="General">
                <c:v>0</c:v>
              </c:pt>
              <c:pt idx="55" formatCode="General">
                <c:v>0</c:v>
              </c:pt>
              <c:pt idx="56" formatCode="General">
                <c:v>0</c:v>
              </c:pt>
            </c:numLit>
          </c:val>
          <c:extLst>
            <c:ext xmlns:c16="http://schemas.microsoft.com/office/drawing/2014/chart" uri="{C3380CC4-5D6E-409C-BE32-E72D297353CC}">
              <c16:uniqueId val="{0000000C-0644-4AA8-BEE5-449901B35995}"/>
            </c:ext>
          </c:extLst>
        </c:ser>
        <c:ser>
          <c:idx val="13"/>
          <c:order val="13"/>
          <c:tx>
            <c:strRef>
              <c:f>Calculations!$AE$300</c:f>
              <c:strCache>
                <c:ptCount val="1"/>
                <c:pt idx="0">
                  <c:v>Customer interruptions (CI)</c:v>
                </c:pt>
              </c:strCache>
            </c:strRef>
          </c:tx>
          <c:spPr>
            <a:solidFill>
              <a:schemeClr val="accent2">
                <a:lumMod val="80000"/>
                <a:lumOff val="20000"/>
              </a:schemeClr>
            </a:solidFill>
            <a:ln>
              <a:noFill/>
            </a:ln>
            <a:effectLst/>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formatCode="General">
                <c:v>0</c:v>
              </c:pt>
              <c:pt idx="53" formatCode="General">
                <c:v>0</c:v>
              </c:pt>
              <c:pt idx="54" formatCode="General">
                <c:v>0</c:v>
              </c:pt>
              <c:pt idx="55" formatCode="General">
                <c:v>0</c:v>
              </c:pt>
              <c:pt idx="56" formatCode="General">
                <c:v>0</c:v>
              </c:pt>
            </c:numLit>
          </c:val>
          <c:extLst>
            <c:ext xmlns:c16="http://schemas.microsoft.com/office/drawing/2014/chart" uri="{C3380CC4-5D6E-409C-BE32-E72D297353CC}">
              <c16:uniqueId val="{0000000D-0644-4AA8-BEE5-449901B35995}"/>
            </c:ext>
          </c:extLst>
        </c:ser>
        <c:dLbls>
          <c:showLegendKey val="0"/>
          <c:showVal val="0"/>
          <c:showCatName val="0"/>
          <c:showSerName val="0"/>
          <c:showPercent val="0"/>
          <c:showBubbleSize val="0"/>
        </c:dLbls>
        <c:gapWidth val="150"/>
        <c:overlap val="100"/>
        <c:axId val="1685882640"/>
        <c:axId val="767721919"/>
      </c:barChart>
      <c:catAx>
        <c:axId val="1685882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67721919"/>
        <c:crosses val="autoZero"/>
        <c:auto val="1"/>
        <c:lblAlgn val="ctr"/>
        <c:lblOffset val="100"/>
        <c:noMultiLvlLbl val="0"/>
      </c:catAx>
      <c:valAx>
        <c:axId val="767721919"/>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8588264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Calculations!$D$300</c:f>
              <c:strCache>
                <c:ptCount val="1"/>
                <c:pt idx="0">
                  <c:v>Net discounted financial benefits</c:v>
                </c:pt>
              </c:strCache>
            </c:strRef>
          </c:tx>
          <c:spPr>
            <a:solidFill>
              <a:schemeClr val="accent1"/>
            </a:solidFill>
            <a:ln>
              <a:noFill/>
            </a:ln>
            <a:effectLst/>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-4500</c:v>
              </c:pt>
              <c:pt idx="1">
                <c:v>-8847.826086956522</c:v>
              </c:pt>
              <c:pt idx="2">
                <c:v>-13048.624238605335</c:v>
              </c:pt>
              <c:pt idx="3">
                <c:v>-17107.366414111435</c:v>
              </c:pt>
              <c:pt idx="4">
                <c:v>-21028.85643875501</c:v>
              </c:pt>
              <c:pt idx="5">
                <c:v>-22291.816189042798</c:v>
              </c:pt>
              <c:pt idx="6">
                <c:v>-23512.067155504428</c:v>
              </c:pt>
              <c:pt idx="7">
                <c:v>-24691.053596530157</c:v>
              </c:pt>
              <c:pt idx="8">
                <c:v>-25830.170930854532</c:v>
              </c:pt>
              <c:pt idx="9">
                <c:v>-26930.767389138953</c:v>
              </c:pt>
              <c:pt idx="10">
                <c:v>-27994.14560970361</c:v>
              </c:pt>
              <c:pt idx="11">
                <c:v>-29021.564180297482</c:v>
              </c:pt>
              <c:pt idx="12">
                <c:v>-30014.239127731176</c:v>
              </c:pt>
              <c:pt idx="13">
                <c:v>-30973.345357135709</c:v>
              </c:pt>
              <c:pt idx="14">
                <c:v>-31900.018042550721</c:v>
              </c:pt>
              <c:pt idx="15">
                <c:v>-32795.353970487929</c:v>
              </c:pt>
              <c:pt idx="16">
                <c:v>-33660.412838060111</c:v>
              </c:pt>
              <c:pt idx="17">
                <c:v>-34496.218507211976</c:v>
              </c:pt>
              <c:pt idx="18">
                <c:v>-35303.760216537448</c:v>
              </c:pt>
              <c:pt idx="19">
                <c:v>-36083.993752117618</c:v>
              </c:pt>
              <c:pt idx="20">
                <c:v>-36837.842578765121</c:v>
              </c:pt>
              <c:pt idx="21">
                <c:v>-37566.198933013919</c:v>
              </c:pt>
              <c:pt idx="22">
                <c:v>-38269.92487914802</c:v>
              </c:pt>
              <c:pt idx="23">
                <c:v>-38949.853329519137</c:v>
              </c:pt>
              <c:pt idx="24">
                <c:v>-39606.789030360793</c:v>
              </c:pt>
              <c:pt idx="25">
                <c:v>-40241.509514265774</c:v>
              </c:pt>
              <c:pt idx="26">
                <c:v>-40854.766020454161</c:v>
              </c:pt>
              <c:pt idx="27">
                <c:v>-41447.284383921207</c:v>
              </c:pt>
              <c:pt idx="28">
                <c:v>-42019.765894517383</c:v>
              </c:pt>
              <c:pt idx="29">
                <c:v>-42572.888126977457</c:v>
              </c:pt>
              <c:pt idx="30">
                <c:v>-43107.305742880912</c:v>
              </c:pt>
              <c:pt idx="31">
                <c:v>-43626.157797156106</c:v>
              </c:pt>
              <c:pt idx="32">
                <c:v>-44129.897655675712</c:v>
              </c:pt>
              <c:pt idx="33">
                <c:v>-44618.965479481158</c:v>
              </c:pt>
              <c:pt idx="34">
                <c:v>-45093.788609389361</c:v>
              </c:pt>
              <c:pt idx="35">
                <c:v>-45554.781939397319</c:v>
              </c:pt>
              <c:pt idx="36">
                <c:v>-46002.34827921087</c:v>
              </c:pt>
              <c:pt idx="37">
                <c:v>-46436.878706214324</c:v>
              </c:pt>
              <c:pt idx="38">
                <c:v>-46858.752907188551</c:v>
              </c:pt>
              <c:pt idx="39">
                <c:v>-47268.339510076148</c:v>
              </c:pt>
              <c:pt idx="40">
                <c:v>-47665.996406083526</c:v>
              </c:pt>
              <c:pt idx="41">
                <c:v>-48052.071062401366</c:v>
              </c:pt>
              <c:pt idx="42">
                <c:v>-48426.900825816745</c:v>
              </c:pt>
              <c:pt idx="43">
                <c:v>-48790.813217482159</c:v>
              </c:pt>
              <c:pt idx="44">
                <c:v>-49144.126219099067</c:v>
              </c:pt>
              <c:pt idx="45">
                <c:v>-49487.148550765967</c:v>
              </c:pt>
              <c:pt idx="46">
                <c:v>-49820.179940733833</c:v>
              </c:pt>
              <c:pt idx="47">
                <c:v>-50143.511387304578</c:v>
              </c:pt>
              <c:pt idx="48">
                <c:v>-50457.425413101417</c:v>
              </c:pt>
              <c:pt idx="49">
                <c:v>-50762.196311933301</c:v>
              </c:pt>
              <c:pt idx="50">
                <c:v>-51058.090388469107</c:v>
              </c:pt>
              <c:pt idx="51">
                <c:v>-51345.366190931054</c:v>
              </c:pt>
              <c:pt idx="52">
                <c:v>-51624.274737010615</c:v>
              </c:pt>
              <c:pt idx="53">
                <c:v>-51895.059733204362</c:v>
              </c:pt>
              <c:pt idx="54">
                <c:v>-52157.957787761399</c:v>
              </c:pt>
              <c:pt idx="55">
                <c:v>-52413.198617428425</c:v>
              </c:pt>
              <c:pt idx="56">
                <c:v>-52661.005248173111</c:v>
              </c:pt>
            </c:numLit>
          </c:val>
          <c:extLst>
            <c:ext xmlns:c16="http://schemas.microsoft.com/office/drawing/2014/chart" uri="{C3380CC4-5D6E-409C-BE32-E72D297353CC}">
              <c16:uniqueId val="{00000000-2668-4C36-BC66-8D2E81C01562}"/>
            </c:ext>
          </c:extLst>
        </c:ser>
        <c:ser>
          <c:idx val="1"/>
          <c:order val="1"/>
          <c:tx>
            <c:strRef>
              <c:f>Calculations!$E$300</c:f>
              <c:strCache>
                <c:ptCount val="1"/>
                <c:pt idx="0">
                  <c:v>Net discounted environmental benefits</c:v>
                </c:pt>
              </c:strCache>
            </c:strRef>
          </c:tx>
          <c:spPr>
            <a:solidFill>
              <a:schemeClr val="accent2"/>
            </a:solidFill>
            <a:ln>
              <a:noFill/>
            </a:ln>
            <a:effectLst/>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1148.4484782098309</c:v>
              </c:pt>
              <c:pt idx="11">
                <c:v>2258.0605344512137</c:v>
              </c:pt>
              <c:pt idx="12">
                <c:v>3330.1494776796026</c:v>
              </c:pt>
              <c:pt idx="13">
                <c:v>4365.9842054364999</c:v>
              </c:pt>
              <c:pt idx="14">
                <c:v>5366.7907056847098</c:v>
              </c:pt>
              <c:pt idx="15">
                <c:v>6333.7535078568935</c:v>
              </c:pt>
              <c:pt idx="16">
                <c:v>7268.0170848348498</c:v>
              </c:pt>
              <c:pt idx="17">
                <c:v>8170.6872075188649</c:v>
              </c:pt>
              <c:pt idx="18">
                <c:v>9042.8322535903771</c:v>
              </c:pt>
              <c:pt idx="19">
                <c:v>9885.4844720169585</c:v>
              </c:pt>
              <c:pt idx="20">
                <c:v>10699.641204796266</c:v>
              </c:pt>
              <c:pt idx="21">
                <c:v>11486.266067384968</c:v>
              </c:pt>
              <c:pt idx="22">
                <c:v>12246.2900892098</c:v>
              </c:pt>
              <c:pt idx="23">
                <c:v>12980.612815610606</c:v>
              </c:pt>
              <c:pt idx="24">
                <c:v>13690.103372519596</c:v>
              </c:pt>
              <c:pt idx="25">
                <c:v>14375.601495136978</c:v>
              </c:pt>
              <c:pt idx="26">
                <c:v>15037.918521820438</c:v>
              </c:pt>
              <c:pt idx="27">
                <c:v>15677.838354364845</c:v>
              </c:pt>
              <c:pt idx="28">
                <c:v>16296.118385808717</c:v>
              </c:pt>
              <c:pt idx="29">
                <c:v>16893.490396865596</c:v>
              </c:pt>
              <c:pt idx="30">
                <c:v>17470.661422041325</c:v>
              </c:pt>
              <c:pt idx="31">
                <c:v>18031.021640658539</c:v>
              </c:pt>
              <c:pt idx="32">
                <c:v>18575.060687859717</c:v>
              </c:pt>
              <c:pt idx="33">
                <c:v>19103.2539375696</c:v>
              </c:pt>
              <c:pt idx="34">
                <c:v>19616.062917870455</c:v>
              </c:pt>
              <c:pt idx="35">
                <c:v>20113.935714279054</c:v>
              </c:pt>
              <c:pt idx="36">
                <c:v>20597.307361277693</c:v>
              </c:pt>
              <c:pt idx="37">
                <c:v>21066.600222441419</c:v>
              </c:pt>
              <c:pt idx="38">
                <c:v>21522.224359493583</c:v>
              </c:pt>
              <c:pt idx="39">
                <c:v>21964.577890612185</c:v>
              </c:pt>
              <c:pt idx="40">
                <c:v>22394.047338300152</c:v>
              </c:pt>
              <c:pt idx="41">
                <c:v>22811.00796712342</c:v>
              </c:pt>
              <c:pt idx="42">
                <c:v>23215.82411161203</c:v>
              </c:pt>
              <c:pt idx="43">
                <c:v>23608.84949461068</c:v>
              </c:pt>
              <c:pt idx="44">
                <c:v>23990.427536356943</c:v>
              </c:pt>
              <c:pt idx="45">
                <c:v>24360.891654557196</c:v>
              </c:pt>
              <c:pt idx="46">
                <c:v>24720.565555722489</c:v>
              </c:pt>
              <c:pt idx="47">
                <c:v>25069.763518018892</c:v>
              </c:pt>
              <c:pt idx="48">
                <c:v>25408.790665879478</c:v>
              </c:pt>
              <c:pt idx="49">
                <c:v>25737.94323661791</c:v>
              </c:pt>
              <c:pt idx="50">
                <c:v>26057.508839276583</c:v>
              </c:pt>
              <c:pt idx="51">
                <c:v>26367.766705935486</c:v>
              </c:pt>
              <c:pt idx="52">
                <c:v>26668.987935701414</c:v>
              </c:pt>
              <c:pt idx="53">
                <c:v>26961.435731590664</c:v>
              </c:pt>
              <c:pt idx="54">
                <c:v>27245.365630512264</c:v>
              </c:pt>
              <c:pt idx="55">
                <c:v>27521.025726552652</c:v>
              </c:pt>
              <c:pt idx="56">
                <c:v>27788.656887756915</c:v>
              </c:pt>
            </c:numLit>
          </c:val>
          <c:extLst>
            <c:ext xmlns:c16="http://schemas.microsoft.com/office/drawing/2014/chart" uri="{C3380CC4-5D6E-409C-BE32-E72D297353CC}">
              <c16:uniqueId val="{00000001-2668-4C36-BC66-8D2E81C01562}"/>
            </c:ext>
          </c:extLst>
        </c:ser>
        <c:ser>
          <c:idx val="2"/>
          <c:order val="2"/>
          <c:tx>
            <c:strRef>
              <c:f>Calculations!$F$300</c:f>
              <c:strCache>
                <c:ptCount val="1"/>
                <c:pt idx="0">
                  <c:v>Net discounted societal benefits</c:v>
                </c:pt>
              </c:strCache>
            </c:strRef>
          </c:tx>
          <c:spPr>
            <a:solidFill>
              <a:schemeClr val="accent3"/>
            </a:solidFill>
            <a:ln>
              <a:noFill/>
            </a:ln>
            <a:effectLst/>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93362.871783530369</c:v>
              </c:pt>
              <c:pt idx="10">
                <c:v>183568.54500433267</c:v>
              </c:pt>
              <c:pt idx="11">
                <c:v>270723.78483119479</c:v>
              </c:pt>
              <c:pt idx="12">
                <c:v>354931.7460165688</c:v>
              </c:pt>
              <c:pt idx="13">
                <c:v>436292.0949879447</c:v>
              </c:pt>
              <c:pt idx="14">
                <c:v>514901.12781053007</c:v>
              </c:pt>
              <c:pt idx="15">
                <c:v>590851.88416085416</c:v>
              </c:pt>
              <c:pt idx="16">
                <c:v>664234.25744619139</c:v>
              </c:pt>
              <c:pt idx="17">
                <c:v>735135.10120014043</c:v>
              </c:pt>
              <c:pt idx="18">
                <c:v>803638.33188028447</c:v>
              </c:pt>
              <c:pt idx="19">
                <c:v>869825.02818960242</c:v>
              </c:pt>
              <c:pt idx="20">
                <c:v>933773.52703918493</c:v>
              </c:pt>
              <c:pt idx="21">
                <c:v>995559.51626583468</c:v>
              </c:pt>
              <c:pt idx="22">
                <c:v>1055256.1242142885</c:v>
              </c:pt>
              <c:pt idx="23">
                <c:v>1112934.0062900893</c:v>
              </c:pt>
              <c:pt idx="24">
                <c:v>1168661.4285855491</c:v>
              </c:pt>
              <c:pt idx="25">
                <c:v>1222504.3486777807</c:v>
              </c:pt>
              <c:pt idx="26">
                <c:v>1274526.4936944298</c:v>
              </c:pt>
              <c:pt idx="27">
                <c:v>1324789.4357395011</c:v>
              </c:pt>
              <c:pt idx="28">
                <c:v>1373352.6647685557</c:v>
              </c:pt>
              <c:pt idx="29">
                <c:v>1420273.6589995262</c:v>
              </c:pt>
              <c:pt idx="30">
                <c:v>1465607.9529424929</c:v>
              </c:pt>
              <c:pt idx="31">
                <c:v>1509621.8305570236</c:v>
              </c:pt>
              <c:pt idx="32">
                <c:v>1552353.7505711312</c:v>
              </c:pt>
              <c:pt idx="33">
                <c:v>1593841.0515557018</c:v>
              </c:pt>
              <c:pt idx="34">
                <c:v>1634119.9845504304</c:v>
              </c:pt>
              <c:pt idx="35">
                <c:v>1673225.7447394873</c:v>
              </c:pt>
              <c:pt idx="36">
                <c:v>1711192.5022045912</c:v>
              </c:pt>
              <c:pt idx="37">
                <c:v>1748053.4317823618</c:v>
              </c:pt>
              <c:pt idx="38">
                <c:v>1783840.7420520422</c:v>
              </c:pt>
              <c:pt idx="39">
                <c:v>1818585.7034789163</c:v>
              </c:pt>
              <c:pt idx="40">
                <c:v>1852318.6757380173</c:v>
              </c:pt>
              <c:pt idx="41">
                <c:v>1885069.1342419989</c:v>
              </c:pt>
              <c:pt idx="42">
                <c:v>1916865.6958963498</c:v>
              </c:pt>
              <c:pt idx="43">
                <c:v>1947736.1441044577</c:v>
              </c:pt>
              <c:pt idx="44">
                <c:v>1977707.4530443682</c:v>
              </c:pt>
              <c:pt idx="45">
                <c:v>2006805.8112384561</c:v>
              </c:pt>
              <c:pt idx="46">
                <c:v>2035056.6444365997</c:v>
              </c:pt>
              <c:pt idx="47">
                <c:v>2062484.6378328556</c:v>
              </c:pt>
              <c:pt idx="48">
                <c:v>2089113.7576350458</c:v>
              </c:pt>
              <c:pt idx="49">
                <c:v>2114967.2720061042</c:v>
              </c:pt>
              <c:pt idx="50">
                <c:v>2140067.7713954812</c:v>
              </c:pt>
              <c:pt idx="51">
                <c:v>2164437.1882783715</c:v>
              </c:pt>
              <c:pt idx="52">
                <c:v>2188096.8163200128</c:v>
              </c:pt>
              <c:pt idx="53">
                <c:v>2211067.3289818005</c:v>
              </c:pt>
              <c:pt idx="54">
                <c:v>2233368.7975854776</c:v>
              </c:pt>
              <c:pt idx="55">
                <c:v>2255020.7088511838</c:v>
              </c:pt>
              <c:pt idx="56">
                <c:v>2276041.9819246847</c:v>
              </c:pt>
            </c:numLit>
          </c:val>
          <c:extLst>
            <c:ext xmlns:c16="http://schemas.microsoft.com/office/drawing/2014/chart" uri="{C3380CC4-5D6E-409C-BE32-E72D297353CC}">
              <c16:uniqueId val="{00000002-2668-4C36-BC66-8D2E81C01562}"/>
            </c:ext>
          </c:extLst>
        </c:ser>
        <c:dLbls>
          <c:showLegendKey val="0"/>
          <c:showVal val="0"/>
          <c:showCatName val="0"/>
          <c:showSerName val="0"/>
          <c:showPercent val="0"/>
          <c:showBubbleSize val="0"/>
        </c:dLbls>
        <c:gapWidth val="150"/>
        <c:overlap val="100"/>
        <c:axId val="1123219456"/>
        <c:axId val="1241506383"/>
      </c:barChart>
      <c:catAx>
        <c:axId val="1123219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41506383"/>
        <c:crosses val="autoZero"/>
        <c:auto val="1"/>
        <c:lblAlgn val="ctr"/>
        <c:lblOffset val="100"/>
        <c:noMultiLvlLbl val="0"/>
      </c:catAx>
      <c:valAx>
        <c:axId val="124150638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321945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400" b="0" i="0" u="none" strike="noStrike" kern="1200" spc="0" baseline="0">
                <a:solidFill>
                  <a:sysClr val="windowText" lastClr="000000">
                    <a:lumMod val="65000"/>
                    <a:lumOff val="35000"/>
                  </a:sysClr>
                </a:solidFill>
              </a:rPr>
              <a:t>Base electricity generation conversion factors - extrapolated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xVal>
            <c:numLit>
              <c:formatCode>General</c:formatCode>
              <c:ptCount val="53"/>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pt idx="25">
                <c:v>2046</c:v>
              </c:pt>
              <c:pt idx="26">
                <c:v>2047</c:v>
              </c:pt>
              <c:pt idx="27">
                <c:v>2048</c:v>
              </c:pt>
              <c:pt idx="28">
                <c:v>2049</c:v>
              </c:pt>
              <c:pt idx="29">
                <c:v>2050</c:v>
              </c:pt>
              <c:pt idx="30">
                <c:v>2051</c:v>
              </c:pt>
              <c:pt idx="31">
                <c:v>2052</c:v>
              </c:pt>
              <c:pt idx="32">
                <c:v>2053</c:v>
              </c:pt>
              <c:pt idx="33">
                <c:v>2054</c:v>
              </c:pt>
              <c:pt idx="34">
                <c:v>2055</c:v>
              </c:pt>
              <c:pt idx="35">
                <c:v>2056</c:v>
              </c:pt>
              <c:pt idx="36">
                <c:v>2057</c:v>
              </c:pt>
              <c:pt idx="37">
                <c:v>2058</c:v>
              </c:pt>
              <c:pt idx="38">
                <c:v>2059</c:v>
              </c:pt>
              <c:pt idx="39">
                <c:v>2060</c:v>
              </c:pt>
              <c:pt idx="40">
                <c:v>2061</c:v>
              </c:pt>
              <c:pt idx="41">
                <c:v>2062</c:v>
              </c:pt>
              <c:pt idx="42">
                <c:v>2063</c:v>
              </c:pt>
              <c:pt idx="43">
                <c:v>2064</c:v>
              </c:pt>
              <c:pt idx="44">
                <c:v>2065</c:v>
              </c:pt>
              <c:pt idx="45">
                <c:v>2066</c:v>
              </c:pt>
              <c:pt idx="46">
                <c:v>2067</c:v>
              </c:pt>
              <c:pt idx="47">
                <c:v>2068</c:v>
              </c:pt>
              <c:pt idx="48">
                <c:v>2069</c:v>
              </c:pt>
              <c:pt idx="49">
                <c:v>2070</c:v>
              </c:pt>
              <c:pt idx="50">
                <c:v>2071</c:v>
              </c:pt>
              <c:pt idx="51">
                <c:v>2072</c:v>
              </c:pt>
              <c:pt idx="52">
                <c:v>2073</c:v>
              </c:pt>
            </c:numLit>
          </c:xVal>
          <c:yVal>
            <c:numLit>
              <c:formatCode>0.00000</c:formatCode>
              <c:ptCount val="53"/>
              <c:pt idx="0">
                <c:v>0.23583000000000001</c:v>
              </c:pt>
              <c:pt idx="1">
                <c:v>0.18992863312282626</c:v>
              </c:pt>
              <c:pt idx="2">
                <c:v>0.17286070548319196</c:v>
              </c:pt>
              <c:pt idx="3">
                <c:v>0.15732658635427021</c:v>
              </c:pt>
              <c:pt idx="4">
                <c:v>0.14318844010673298</c:v>
              </c:pt>
              <c:pt idx="5">
                <c:v>0.13032081770356777</c:v>
              </c:pt>
              <c:pt idx="6">
                <c:v>0.11860954357954448</c:v>
              </c:pt>
              <c:pt idx="7">
                <c:v>0.1079507025512066</c:v>
              </c:pt>
              <c:pt idx="8">
                <c:v>9.8249717768147879E-2</c:v>
              </c:pt>
              <c:pt idx="9">
                <c:v>8.9420511524154228E-2</c:v>
              </c:pt>
              <c:pt idx="10">
                <c:v>8.1384741482012413E-2</c:v>
              </c:pt>
              <c:pt idx="11">
                <c:v>7.4071105534940521E-2</c:v>
              </c:pt>
              <c:pt idx="12">
                <c:v>6.7414709136612849E-2</c:v>
              </c:pt>
              <c:pt idx="13">
                <c:v>6.1356489486042345E-2</c:v>
              </c:pt>
              <c:pt idx="14">
                <c:v>5.5842691458061415E-2</c:v>
              </c:pt>
              <c:pt idx="15">
                <c:v>5.0824390629285184E-2</c:v>
              </c:pt>
              <c:pt idx="16">
                <c:v>4.6257059167324109E-2</c:v>
              </c:pt>
              <c:pt idx="17">
                <c:v>4.2100170731343166E-2</c:v>
              </c:pt>
              <c:pt idx="18">
                <c:v>3.8316840878207636E-2</c:v>
              </c:pt>
              <c:pt idx="19">
                <c:v>3.4873499783525524E-2</c:v>
              </c:pt>
              <c:pt idx="20">
                <c:v>3.1739594373586151E-2</c:v>
              </c:pt>
              <c:pt idx="21">
                <c:v>2.8887317225203907E-2</c:v>
              </c:pt>
              <c:pt idx="22">
                <c:v>2.6291359827963597E-2</c:v>
              </c:pt>
              <c:pt idx="23">
                <c:v>2.3928688019542423E-2</c:v>
              </c:pt>
              <c:pt idx="24">
                <c:v>2.1778337601526122E-2</c:v>
              </c:pt>
              <c:pt idx="25">
                <c:v>1.9821228322200186E-2</c:v>
              </c:pt>
              <c:pt idx="26">
                <c:v>1.80399945757687E-2</c:v>
              </c:pt>
              <c:pt idx="27">
                <c:v>1.6418831315779914E-2</c:v>
              </c:pt>
              <c:pt idx="28">
                <c:v>1.4943353815534516E-2</c:v>
              </c:pt>
              <c:pt idx="29">
                <c:v>1.3600470031118216E-2</c:v>
              </c:pt>
              <c:pt idx="30">
                <c:v>1.2378264434524354E-2</c:v>
              </c:pt>
              <c:pt idx="31">
                <c:v>1.1265892286107471E-2</c:v>
              </c:pt>
              <c:pt idx="32">
                <c:v>1.0253483408237821E-2</c:v>
              </c:pt>
              <c:pt idx="33">
                <c:v>9.3320546063319076E-3</c:v>
              </c:pt>
              <c:pt idx="34">
                <c:v>8.4934299601629234E-3</c:v>
              </c:pt>
              <c:pt idx="35">
                <c:v>7.7301682781888625E-3</c:v>
              </c:pt>
              <c:pt idx="36">
                <c:v>7.0354970711939699E-3</c:v>
              </c:pt>
              <c:pt idx="37">
                <c:v>6.4032524593857993E-3</c:v>
              </c:pt>
              <c:pt idx="38">
                <c:v>5.8278244797383173E-3</c:v>
              </c:pt>
              <c:pt idx="39">
                <c:v>5.3041073082872037E-3</c:v>
              </c:pt>
              <c:pt idx="40">
                <c:v>4.8274539556978878E-3</c:v>
              </c:pt>
              <c:pt idx="41">
                <c:v>4.3936350341125703E-3</c:v>
              </c:pt>
              <c:pt idx="42">
                <c:v>3.9988012294134151E-3</c:v>
              </c:pt>
              <c:pt idx="43">
                <c:v>3.6394491459138673E-3</c:v>
              </c:pt>
              <c:pt idx="44">
                <c:v>3.3123902204151758E-3</c:v>
              </c:pt>
              <c:pt idx="45">
                <c:v>3.0147224297997553E-3</c:v>
              </c:pt>
              <c:pt idx="46">
                <c:v>2.7438045411203324E-3</c:v>
              </c:pt>
              <c:pt idx="47">
                <c:v>2.4972326757036192E-3</c:v>
              </c:pt>
              <c:pt idx="48">
                <c:v>2.272818979319695E-3</c:v>
              </c:pt>
              <c:pt idx="49">
                <c:v>2.0685722091556137E-3</c:v>
              </c:pt>
              <c:pt idx="50">
                <c:v>1.8826800653397096E-3</c:v>
              </c:pt>
              <c:pt idx="51">
                <c:v>1.7134931102426364E-3</c:v>
              </c:pt>
              <c:pt idx="52">
                <c:v>1.5595101328696561E-3</c:v>
              </c:pt>
            </c:numLit>
          </c:yVal>
          <c:smooth val="0"/>
          <c:extLst>
            <c:ext xmlns:c16="http://schemas.microsoft.com/office/drawing/2014/chart" uri="{C3380CC4-5D6E-409C-BE32-E72D297353CC}">
              <c16:uniqueId val="{00000000-E7FB-498B-A524-5FFCF0594718}"/>
            </c:ext>
          </c:extLst>
        </c:ser>
        <c:ser>
          <c:idx val="1"/>
          <c:order val="1"/>
          <c:spPr>
            <a:ln w="25400" cap="rnd">
              <a:noFill/>
              <a:round/>
            </a:ln>
            <a:effectLst/>
          </c:spPr>
          <c:marker>
            <c:symbol val="circle"/>
            <c:size val="5"/>
            <c:spPr>
              <a:solidFill>
                <a:schemeClr val="accent2"/>
              </a:solidFill>
              <a:ln w="9525">
                <a:solidFill>
                  <a:schemeClr val="accent2"/>
                </a:solidFill>
              </a:ln>
              <a:effectLst/>
            </c:spPr>
          </c:marker>
          <c:xVal>
            <c:numLit>
              <c:formatCode>General</c:formatCode>
              <c:ptCount val="53"/>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pt idx="25">
                <c:v>2046</c:v>
              </c:pt>
              <c:pt idx="26">
                <c:v>2047</c:v>
              </c:pt>
              <c:pt idx="27">
                <c:v>2048</c:v>
              </c:pt>
              <c:pt idx="28">
                <c:v>2049</c:v>
              </c:pt>
              <c:pt idx="29">
                <c:v>2050</c:v>
              </c:pt>
              <c:pt idx="30">
                <c:v>2051</c:v>
              </c:pt>
              <c:pt idx="31">
                <c:v>2052</c:v>
              </c:pt>
              <c:pt idx="32">
                <c:v>2053</c:v>
              </c:pt>
              <c:pt idx="33">
                <c:v>2054</c:v>
              </c:pt>
              <c:pt idx="34">
                <c:v>2055</c:v>
              </c:pt>
              <c:pt idx="35">
                <c:v>2056</c:v>
              </c:pt>
              <c:pt idx="36">
                <c:v>2057</c:v>
              </c:pt>
              <c:pt idx="37">
                <c:v>2058</c:v>
              </c:pt>
              <c:pt idx="38">
                <c:v>2059</c:v>
              </c:pt>
              <c:pt idx="39">
                <c:v>2060</c:v>
              </c:pt>
              <c:pt idx="40">
                <c:v>2061</c:v>
              </c:pt>
              <c:pt idx="41">
                <c:v>2062</c:v>
              </c:pt>
              <c:pt idx="42">
                <c:v>2063</c:v>
              </c:pt>
              <c:pt idx="43">
                <c:v>2064</c:v>
              </c:pt>
              <c:pt idx="44">
                <c:v>2065</c:v>
              </c:pt>
              <c:pt idx="45">
                <c:v>2066</c:v>
              </c:pt>
              <c:pt idx="46">
                <c:v>2067</c:v>
              </c:pt>
              <c:pt idx="47">
                <c:v>2068</c:v>
              </c:pt>
              <c:pt idx="48">
                <c:v>2069</c:v>
              </c:pt>
              <c:pt idx="49">
                <c:v>2070</c:v>
              </c:pt>
              <c:pt idx="50">
                <c:v>2071</c:v>
              </c:pt>
              <c:pt idx="51">
                <c:v>2072</c:v>
              </c:pt>
              <c:pt idx="52">
                <c:v>2073</c:v>
              </c:pt>
            </c:numLit>
          </c:xVal>
          <c:yVal>
            <c:numLit>
              <c:formatCode>0.00000</c:formatCode>
              <c:ptCount val="53"/>
              <c:pt idx="0">
                <c:v>0.255</c:v>
              </c:pt>
              <c:pt idx="1">
                <c:v>0.24099999999999999</c:v>
              </c:pt>
              <c:pt idx="2">
                <c:v>0.22600000000000001</c:v>
              </c:pt>
              <c:pt idx="3">
                <c:v>0.21</c:v>
              </c:pt>
              <c:pt idx="4">
                <c:v>0.193</c:v>
              </c:pt>
              <c:pt idx="5">
                <c:v>0.17399999999999999</c:v>
              </c:pt>
              <c:pt idx="6">
                <c:v>0.154</c:v>
              </c:pt>
              <c:pt idx="7">
                <c:v>0.13300000000000001</c:v>
              </c:pt>
              <c:pt idx="8">
                <c:v>0.11</c:v>
              </c:pt>
              <c:pt idx="9">
                <c:v>8.5000000000000006E-2</c:v>
              </c:pt>
              <c:pt idx="10">
                <c:v>6.5000000000000002E-2</c:v>
              </c:pt>
              <c:pt idx="11">
                <c:v>0.05</c:v>
              </c:pt>
              <c:pt idx="12">
                <c:v>3.7999999999999999E-2</c:v>
              </c:pt>
              <c:pt idx="13">
                <c:v>2.9000000000000001E-2</c:v>
              </c:pt>
              <c:pt idx="14">
                <c:v>2.3E-2</c:v>
              </c:pt>
              <c:pt idx="15">
                <c:v>1.7000000000000001E-2</c:v>
              </c:pt>
              <c:pt idx="16">
                <c:v>1.2999999999999999E-2</c:v>
              </c:pt>
              <c:pt idx="17">
                <c:v>0.01</c:v>
              </c:pt>
              <c:pt idx="18">
                <c:v>8.0000000000000002E-3</c:v>
              </c:pt>
              <c:pt idx="19">
                <c:v>6.0000000000000001E-3</c:v>
              </c:pt>
              <c:pt idx="20">
                <c:v>6.0000000000000001E-3</c:v>
              </c:pt>
              <c:pt idx="21">
                <c:v>4.0000000000000001E-3</c:v>
              </c:pt>
              <c:pt idx="22">
                <c:v>3.0000000000000001E-3</c:v>
              </c:pt>
              <c:pt idx="23">
                <c:v>2E-3</c:v>
              </c:pt>
              <c:pt idx="24">
                <c:v>1E-3</c:v>
              </c:pt>
              <c:pt idx="25">
                <c:v>1E-3</c:v>
              </c:pt>
              <c:pt idx="26">
                <c:v>1E-3</c:v>
              </c:pt>
              <c:pt idx="27">
                <c:v>1E-3</c:v>
              </c:pt>
              <c:pt idx="28">
                <c:v>1E-3</c:v>
              </c:pt>
              <c:pt idx="29">
                <c:v>1E-3</c:v>
              </c:pt>
              <c:pt idx="30">
                <c:v>2E-3</c:v>
              </c:pt>
              <c:pt idx="31">
                <c:v>2E-3</c:v>
              </c:pt>
              <c:pt idx="32">
                <c:v>2E-3</c:v>
              </c:pt>
              <c:pt idx="33">
                <c:v>2E-3</c:v>
              </c:pt>
              <c:pt idx="34">
                <c:v>2E-3</c:v>
              </c:pt>
              <c:pt idx="35">
                <c:v>2E-3</c:v>
              </c:pt>
              <c:pt idx="36">
                <c:v>2E-3</c:v>
              </c:pt>
              <c:pt idx="37">
                <c:v>2E-3</c:v>
              </c:pt>
              <c:pt idx="38">
                <c:v>2E-3</c:v>
              </c:pt>
              <c:pt idx="39">
                <c:v>2E-3</c:v>
              </c:pt>
              <c:pt idx="40">
                <c:v>2E-3</c:v>
              </c:pt>
              <c:pt idx="41">
                <c:v>2E-3</c:v>
              </c:pt>
              <c:pt idx="42">
                <c:v>2E-3</c:v>
              </c:pt>
              <c:pt idx="43">
                <c:v>2E-3</c:v>
              </c:pt>
              <c:pt idx="44">
                <c:v>2E-3</c:v>
              </c:pt>
              <c:pt idx="45">
                <c:v>2E-3</c:v>
              </c:pt>
              <c:pt idx="46">
                <c:v>2E-3</c:v>
              </c:pt>
              <c:pt idx="47">
                <c:v>2E-3</c:v>
              </c:pt>
              <c:pt idx="48">
                <c:v>2E-3</c:v>
              </c:pt>
              <c:pt idx="49">
                <c:v>2E-3</c:v>
              </c:pt>
              <c:pt idx="50">
                <c:v>2E-3</c:v>
              </c:pt>
              <c:pt idx="51">
                <c:v>2E-3</c:v>
              </c:pt>
              <c:pt idx="52">
                <c:v>2E-3</c:v>
              </c:pt>
            </c:numLit>
          </c:yVal>
          <c:smooth val="0"/>
          <c:extLst>
            <c:ext xmlns:c16="http://schemas.microsoft.com/office/drawing/2014/chart" uri="{C3380CC4-5D6E-409C-BE32-E72D297353CC}">
              <c16:uniqueId val="{00000001-E7FB-498B-A524-5FFCF0594718}"/>
            </c:ext>
          </c:extLst>
        </c:ser>
        <c:dLbls>
          <c:showLegendKey val="0"/>
          <c:showVal val="0"/>
          <c:showCatName val="0"/>
          <c:showSerName val="0"/>
          <c:showPercent val="0"/>
          <c:showBubbleSize val="0"/>
        </c:dLbls>
        <c:axId val="193659967"/>
        <c:axId val="40072911"/>
      </c:scatterChart>
      <c:valAx>
        <c:axId val="19365996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072911"/>
        <c:crosses val="autoZero"/>
        <c:crossBetween val="midCat"/>
      </c:valAx>
      <c:valAx>
        <c:axId val="40072911"/>
        <c:scaling>
          <c:orientation val="minMax"/>
        </c:scaling>
        <c:delete val="0"/>
        <c:axPos val="l"/>
        <c:majorGridlines>
          <c:spPr>
            <a:ln w="9525" cap="flat" cmpd="sng" algn="ctr">
              <a:solidFill>
                <a:schemeClr val="tx1">
                  <a:lumMod val="15000"/>
                  <a:lumOff val="85000"/>
                </a:schemeClr>
              </a:solidFill>
              <a:round/>
            </a:ln>
            <a:effectLst/>
          </c:spPr>
        </c:majorGridlines>
        <c:numFmt formatCode="0.0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3659967"/>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sz="1600"/>
            </a:pPr>
            <a:r>
              <a:rPr lang="en-GB" sz="1600"/>
              <a:t>Net benefits by confidence  level</a:t>
            </a:r>
          </a:p>
        </c:rich>
      </c:tx>
      <c:layout>
        <c:manualLayout>
          <c:xMode val="edge"/>
          <c:yMode val="edge"/>
          <c:x val="0.28895641613225032"/>
          <c:y val="3.0663491280693924E-2"/>
        </c:manualLayout>
      </c:layout>
      <c:overlay val="0"/>
      <c:spPr>
        <a:noFill/>
        <a:ln>
          <a:noFill/>
        </a:ln>
        <a:effectLst/>
      </c:spPr>
    </c:title>
    <c:autoTitleDeleted val="0"/>
    <c:plotArea>
      <c:layout>
        <c:manualLayout>
          <c:layoutTarget val="inner"/>
          <c:xMode val="edge"/>
          <c:yMode val="edge"/>
          <c:x val="0.12699956782359875"/>
          <c:y val="0.12475719013715961"/>
          <c:w val="0.83816121724718795"/>
          <c:h val="0.72360373707831893"/>
        </c:manualLayout>
      </c:layout>
      <c:barChart>
        <c:barDir val="col"/>
        <c:grouping val="stacked"/>
        <c:varyColors val="0"/>
        <c:ser>
          <c:idx val="1"/>
          <c:order val="0"/>
          <c:tx>
            <c:strRef>
              <c:f>Calculations!$BB$212</c:f>
              <c:strCache>
                <c:ptCount val="1"/>
                <c:pt idx="0">
                  <c:v>High confidence net benefits</c:v>
                </c:pt>
              </c:strCache>
            </c:strRef>
          </c:tx>
          <c:spPr>
            <a:solidFill>
              <a:schemeClr val="accent6"/>
            </a:solidFill>
            <a:ln>
              <a:noFill/>
            </a:ln>
            <a:effectLst/>
          </c:spPr>
          <c:invertIfNegative val="0"/>
          <c:cat>
            <c:strRef>
              <c:f>Calculations!$BA$213:$BA$217</c:f>
              <c:strCache>
                <c:ptCount val="5"/>
                <c:pt idx="0">
                  <c:v>10</c:v>
                </c:pt>
                <c:pt idx="1">
                  <c:v>20</c:v>
                </c:pt>
                <c:pt idx="2">
                  <c:v>30</c:v>
                </c:pt>
                <c:pt idx="3">
                  <c:v>45</c:v>
                </c:pt>
                <c:pt idx="4">
                  <c:v>Whole Life</c:v>
                </c:pt>
              </c:strCache>
            </c:strRef>
          </c:cat>
          <c:val>
            <c:numRef>
              <c:f>Calculations!$BB$213:$BB$217</c:f>
              <c:numCache>
                <c:formatCode>0.00</c:formatCode>
                <c:ptCount val="5"/>
                <c:pt idx="0">
                  <c:v>0</c:v>
                </c:pt>
                <c:pt idx="1">
                  <c:v>0</c:v>
                </c:pt>
                <c:pt idx="2">
                  <c:v>0</c:v>
                </c:pt>
                <c:pt idx="3">
                  <c:v>0</c:v>
                </c:pt>
                <c:pt idx="4">
                  <c:v>0</c:v>
                </c:pt>
              </c:numCache>
            </c:numRef>
          </c:val>
          <c:extLst>
            <c:ext xmlns:c16="http://schemas.microsoft.com/office/drawing/2014/chart" uri="{C3380CC4-5D6E-409C-BE32-E72D297353CC}">
              <c16:uniqueId val="{00000000-6A4E-4914-8615-A96BCDD64A97}"/>
            </c:ext>
          </c:extLst>
        </c:ser>
        <c:ser>
          <c:idx val="2"/>
          <c:order val="1"/>
          <c:tx>
            <c:strRef>
              <c:f>Calculations!$BC$212</c:f>
              <c:strCache>
                <c:ptCount val="1"/>
                <c:pt idx="0">
                  <c:v>Medium confidence net benefits</c:v>
                </c:pt>
              </c:strCache>
            </c:strRef>
          </c:tx>
          <c:spPr>
            <a:solidFill>
              <a:schemeClr val="accent4"/>
            </a:solidFill>
            <a:ln>
              <a:noFill/>
            </a:ln>
            <a:effectLst/>
          </c:spPr>
          <c:invertIfNegative val="0"/>
          <c:dPt>
            <c:idx val="1"/>
            <c:invertIfNegative val="0"/>
            <c:bubble3D val="0"/>
            <c:extLst>
              <c:ext xmlns:c16="http://schemas.microsoft.com/office/drawing/2014/chart" uri="{C3380CC4-5D6E-409C-BE32-E72D297353CC}">
                <c16:uniqueId val="{00000000-5D40-4A03-9FFD-F2339E2388D3}"/>
              </c:ext>
            </c:extLst>
          </c:dPt>
          <c:cat>
            <c:strRef>
              <c:f>Calculations!$BA$213:$BA$217</c:f>
              <c:strCache>
                <c:ptCount val="5"/>
                <c:pt idx="0">
                  <c:v>10</c:v>
                </c:pt>
                <c:pt idx="1">
                  <c:v>20</c:v>
                </c:pt>
                <c:pt idx="2">
                  <c:v>30</c:v>
                </c:pt>
                <c:pt idx="3">
                  <c:v>45</c:v>
                </c:pt>
                <c:pt idx="4">
                  <c:v>Whole Life</c:v>
                </c:pt>
              </c:strCache>
            </c:strRef>
          </c:cat>
          <c:val>
            <c:numRef>
              <c:f>Calculations!$BC$213:$BC$217</c:f>
              <c:numCache>
                <c:formatCode>0.00</c:formatCode>
                <c:ptCount val="5"/>
                <c:pt idx="0">
                  <c:v>1074147.7929698774</c:v>
                </c:pt>
                <c:pt idx="1">
                  <c:v>2740034.9910319946</c:v>
                </c:pt>
                <c:pt idx="2">
                  <c:v>3921013.7672564867</c:v>
                </c:pt>
                <c:pt idx="3">
                  <c:v>5116979.1000226215</c:v>
                </c:pt>
                <c:pt idx="4">
                  <c:v>5757051.0833140984</c:v>
                </c:pt>
              </c:numCache>
            </c:numRef>
          </c:val>
          <c:extLst>
            <c:ext xmlns:c16="http://schemas.microsoft.com/office/drawing/2014/chart" uri="{C3380CC4-5D6E-409C-BE32-E72D297353CC}">
              <c16:uniqueId val="{00000002-6A4E-4914-8615-A96BCDD64A97}"/>
            </c:ext>
          </c:extLst>
        </c:ser>
        <c:ser>
          <c:idx val="0"/>
          <c:order val="2"/>
          <c:tx>
            <c:strRef>
              <c:f>Calculations!$BD$212</c:f>
              <c:strCache>
                <c:ptCount val="1"/>
                <c:pt idx="0">
                  <c:v>Low confidence net benefits</c:v>
                </c:pt>
              </c:strCache>
            </c:strRef>
          </c:tx>
          <c:spPr>
            <a:solidFill>
              <a:srgbClr val="FF0000"/>
            </a:solidFill>
            <a:ln>
              <a:noFill/>
            </a:ln>
            <a:effectLst/>
          </c:spPr>
          <c:invertIfNegative val="0"/>
          <c:cat>
            <c:strRef>
              <c:f>Calculations!$BA$213:$BA$217</c:f>
              <c:strCache>
                <c:ptCount val="5"/>
                <c:pt idx="0">
                  <c:v>10</c:v>
                </c:pt>
                <c:pt idx="1">
                  <c:v>20</c:v>
                </c:pt>
                <c:pt idx="2">
                  <c:v>30</c:v>
                </c:pt>
                <c:pt idx="3">
                  <c:v>45</c:v>
                </c:pt>
                <c:pt idx="4">
                  <c:v>Whole Life</c:v>
                </c:pt>
              </c:strCache>
            </c:strRef>
          </c:cat>
          <c:val>
            <c:numRef>
              <c:f>Calculations!$BD$213:$BD$217</c:f>
              <c:numCache>
                <c:formatCode>0.00</c:formatCode>
                <c:ptCount val="5"/>
                <c:pt idx="0">
                  <c:v>1086563.0985832978</c:v>
                </c:pt>
                <c:pt idx="1">
                  <c:v>2804318.579368961</c:v>
                </c:pt>
                <c:pt idx="2">
                  <c:v>4022067.7570509929</c:v>
                </c:pt>
                <c:pt idx="3">
                  <c:v>5255270.1056724824</c:v>
                </c:pt>
                <c:pt idx="4">
                  <c:v>5915271.0701287119</c:v>
                </c:pt>
              </c:numCache>
            </c:numRef>
          </c:val>
          <c:extLst>
            <c:ext xmlns:c16="http://schemas.microsoft.com/office/drawing/2014/chart" uri="{C3380CC4-5D6E-409C-BE32-E72D297353CC}">
              <c16:uniqueId val="{00000003-6A4E-4914-8615-A96BCDD64A97}"/>
            </c:ext>
          </c:extLst>
        </c:ser>
        <c:dLbls>
          <c:showLegendKey val="0"/>
          <c:showVal val="0"/>
          <c:showCatName val="0"/>
          <c:showSerName val="0"/>
          <c:showPercent val="0"/>
          <c:showBubbleSize val="0"/>
        </c:dLbls>
        <c:gapWidth val="50"/>
        <c:overlap val="100"/>
        <c:axId val="410284256"/>
        <c:axId val="906213696"/>
      </c:barChart>
      <c:catAx>
        <c:axId val="41028425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3600000"/>
          <a:lstStyle/>
          <a:p>
            <a:pPr>
              <a:defRPr/>
            </a:pPr>
            <a:endParaRPr lang="en-US"/>
          </a:p>
        </c:txPr>
        <c:crossAx val="906213696"/>
        <c:crosses val="autoZero"/>
        <c:auto val="1"/>
        <c:lblAlgn val="ctr"/>
        <c:lblOffset val="100"/>
        <c:tickMarkSkip val="1"/>
        <c:noMultiLvlLbl val="0"/>
      </c:catAx>
      <c:valAx>
        <c:axId val="9062136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vert="horz"/>
              <a:lstStyle/>
              <a:p>
                <a:pPr>
                  <a:defRPr sz="1100"/>
                </a:pPr>
                <a:r>
                  <a:rPr lang="en-GB" sz="1100"/>
                  <a:t>Net Benefits (thousand £)</a:t>
                </a:r>
              </a:p>
            </c:rich>
          </c:tx>
          <c:layout>
            <c:manualLayout>
              <c:xMode val="edge"/>
              <c:yMode val="edge"/>
              <c:x val="9.3091135885242041E-3"/>
              <c:y val="0.20352304126026047"/>
            </c:manualLayout>
          </c:layout>
          <c:overlay val="0"/>
          <c:spPr>
            <a:noFill/>
            <a:ln>
              <a:noFill/>
            </a:ln>
            <a:effectLst/>
          </c:spPr>
        </c:title>
        <c:numFmt formatCode="#,##0" sourceLinked="0"/>
        <c:majorTickMark val="none"/>
        <c:minorTickMark val="none"/>
        <c:tickLblPos val="nextTo"/>
        <c:spPr>
          <a:noFill/>
          <a:ln>
            <a:noFill/>
          </a:ln>
          <a:effectLst/>
        </c:spPr>
        <c:txPr>
          <a:bodyPr rot="-60000000" vert="horz"/>
          <a:lstStyle/>
          <a:p>
            <a:pPr>
              <a:defRPr/>
            </a:pPr>
            <a:endParaRPr lang="en-US"/>
          </a:p>
        </c:txPr>
        <c:crossAx val="410284256"/>
        <c:crosses val="autoZero"/>
        <c:crossBetween val="between"/>
      </c:valAx>
      <c:spPr>
        <a:noFill/>
        <a:ln w="25400">
          <a:noFill/>
        </a:ln>
      </c:spPr>
    </c:plotArea>
    <c:plotVisOnly val="1"/>
    <c:dispBlanksAs val="gap"/>
    <c:showDLblsOverMax val="0"/>
    <c:extLst/>
  </c:chart>
  <c:spPr>
    <a:solidFill>
      <a:schemeClr val="bg1"/>
    </a:solidFill>
    <a:ln w="9525" cap="flat" cmpd="sng" algn="ctr">
      <a:noFill/>
      <a:round/>
    </a:ln>
    <a:effectLst/>
  </c:spPr>
  <c:txPr>
    <a:bodyPr/>
    <a:lstStyle/>
    <a:p>
      <a:pPr>
        <a:defRPr>
          <a:latin typeface="Verdana" panose="020B0604030504040204" pitchFamily="34" charset="0"/>
          <a:ea typeface="Verdana" panose="020B060403050404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sz="1800"/>
            </a:pPr>
            <a:r>
              <a:rPr lang="en-GB" sz="1800"/>
              <a:t>Annual</a:t>
            </a:r>
            <a:r>
              <a:rPr lang="en-GB" sz="1800" baseline="0"/>
              <a:t> a</a:t>
            </a:r>
            <a:r>
              <a:rPr lang="en-GB" sz="1800"/>
              <a:t>voided emissions by scope</a:t>
            </a:r>
          </a:p>
        </c:rich>
      </c:tx>
      <c:layout>
        <c:manualLayout>
          <c:xMode val="edge"/>
          <c:yMode val="edge"/>
          <c:x val="0.16245700945673247"/>
          <c:y val="2.152925265290297E-2"/>
        </c:manualLayout>
      </c:layout>
      <c:overlay val="0"/>
      <c:spPr>
        <a:noFill/>
        <a:ln>
          <a:noFill/>
        </a:ln>
        <a:effectLst/>
      </c:spPr>
    </c:title>
    <c:autoTitleDeleted val="0"/>
    <c:plotArea>
      <c:layout>
        <c:manualLayout>
          <c:layoutTarget val="inner"/>
          <c:xMode val="edge"/>
          <c:yMode val="edge"/>
          <c:x val="0.16781694593437554"/>
          <c:y val="8.6528057425554819E-2"/>
          <c:w val="0.79121849106753783"/>
          <c:h val="0.76123130055022781"/>
        </c:manualLayout>
      </c:layout>
      <c:areaChart>
        <c:grouping val="stacked"/>
        <c:varyColors val="0"/>
        <c:ser>
          <c:idx val="8"/>
          <c:order val="0"/>
          <c:tx>
            <c:strRef>
              <c:f>Calculations!$D$205</c:f>
              <c:strCache>
                <c:ptCount val="1"/>
                <c:pt idx="0">
                  <c:v>Direct emissions delta </c:v>
                </c:pt>
              </c:strCache>
            </c:strRef>
          </c:tx>
          <c:spPr>
            <a:solidFill>
              <a:srgbClr val="F58231"/>
            </a:solidFill>
            <a:ln w="25400">
              <a:noFill/>
            </a:ln>
          </c:spPr>
          <c:cat>
            <c:numRef>
              <c:f>Calculations!$J$204:$BN$204</c:f>
              <c:numCache>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Cache>
            </c:numRef>
          </c:cat>
          <c:val>
            <c:numRef>
              <c:f>Calculations!$J$205:$BN$205</c:f>
              <c:numCache>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Cache>
            </c:numRef>
          </c:val>
          <c:extLst>
            <c:ext xmlns:c16="http://schemas.microsoft.com/office/drawing/2014/chart" uri="{C3380CC4-5D6E-409C-BE32-E72D297353CC}">
              <c16:uniqueId val="{00000000-41C8-4E76-913F-6AFBA08ED4E9}"/>
            </c:ext>
          </c:extLst>
        </c:ser>
        <c:ser>
          <c:idx val="7"/>
          <c:order val="1"/>
          <c:tx>
            <c:strRef>
              <c:f>Calculations!$D$206</c:f>
              <c:strCache>
                <c:ptCount val="1"/>
                <c:pt idx="0">
                  <c:v>Indirect emissions delta</c:v>
                </c:pt>
              </c:strCache>
            </c:strRef>
          </c:tx>
          <c:spPr>
            <a:solidFill>
              <a:srgbClr val="911EB4"/>
            </a:solidFill>
            <a:ln>
              <a:noFill/>
              <a:prstDash val="dash"/>
            </a:ln>
          </c:spPr>
          <c:cat>
            <c:numRef>
              <c:f>Calculations!$J$204:$BN$204</c:f>
              <c:numCache>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Cache>
            </c:numRef>
          </c:cat>
          <c:val>
            <c:numRef>
              <c:f>Calculations!$J$206:$BN$206</c:f>
              <c:numCache>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Cache>
            </c:numRef>
          </c:val>
          <c:extLst>
            <c:ext xmlns:c16="http://schemas.microsoft.com/office/drawing/2014/chart" uri="{C3380CC4-5D6E-409C-BE32-E72D297353CC}">
              <c16:uniqueId val="{00000001-41C8-4E76-913F-6AFBA08ED4E9}"/>
            </c:ext>
          </c:extLst>
        </c:ser>
        <c:dLbls>
          <c:showLegendKey val="0"/>
          <c:showVal val="0"/>
          <c:showCatName val="0"/>
          <c:showSerName val="0"/>
          <c:showPercent val="0"/>
          <c:showBubbleSize val="0"/>
        </c:dLbls>
        <c:axId val="410284256"/>
        <c:axId val="906213696"/>
      </c:areaChart>
      <c:catAx>
        <c:axId val="410284256"/>
        <c:scaling>
          <c:orientation val="minMax"/>
        </c:scaling>
        <c:delete val="0"/>
        <c:axPos val="b"/>
        <c:title>
          <c:tx>
            <c:rich>
              <a:bodyPr/>
              <a:lstStyle/>
              <a:p>
                <a:pPr>
                  <a:defRPr/>
                </a:pPr>
                <a:r>
                  <a:rPr lang="en-GB"/>
                  <a:t>Year</a:t>
                </a:r>
              </a:p>
            </c:rich>
          </c:tx>
          <c:layout>
            <c:manualLayout>
              <c:xMode val="edge"/>
              <c:yMode val="edge"/>
              <c:x val="0.51227251436601051"/>
              <c:y val="0.90438667529493422"/>
            </c:manualLayout>
          </c:layout>
          <c:overlay val="0"/>
        </c:title>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3600000"/>
          <a:lstStyle/>
          <a:p>
            <a:pPr>
              <a:defRPr/>
            </a:pPr>
            <a:endParaRPr lang="en-US"/>
          </a:p>
        </c:txPr>
        <c:crossAx val="906213696"/>
        <c:crosses val="autoZero"/>
        <c:auto val="1"/>
        <c:lblAlgn val="ctr"/>
        <c:lblOffset val="100"/>
        <c:noMultiLvlLbl val="0"/>
      </c:catAx>
      <c:valAx>
        <c:axId val="9062136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vert="horz"/>
              <a:lstStyle/>
              <a:p>
                <a:pPr>
                  <a:defRPr sz="1100"/>
                </a:pPr>
                <a:r>
                  <a:rPr lang="en-GB" sz="1100"/>
                  <a:t>Avoided emissions (tCO2e)</a:t>
                </a:r>
              </a:p>
            </c:rich>
          </c:tx>
          <c:layout>
            <c:manualLayout>
              <c:xMode val="edge"/>
              <c:yMode val="edge"/>
              <c:x val="9.4791353069200585E-3"/>
              <c:y val="0.32781753950094178"/>
            </c:manualLayout>
          </c:layout>
          <c:overlay val="0"/>
          <c:spPr>
            <a:noFill/>
            <a:ln>
              <a:noFill/>
            </a:ln>
            <a:effectLst/>
          </c:spPr>
        </c:title>
        <c:numFmt formatCode="#,##0" sourceLinked="0"/>
        <c:majorTickMark val="none"/>
        <c:minorTickMark val="none"/>
        <c:tickLblPos val="nextTo"/>
        <c:spPr>
          <a:noFill/>
          <a:ln>
            <a:noFill/>
          </a:ln>
          <a:effectLst/>
        </c:spPr>
        <c:txPr>
          <a:bodyPr rot="-60000000" vert="horz"/>
          <a:lstStyle/>
          <a:p>
            <a:pPr>
              <a:defRPr/>
            </a:pPr>
            <a:endParaRPr lang="en-US"/>
          </a:p>
        </c:txPr>
        <c:crossAx val="410284256"/>
        <c:crosses val="autoZero"/>
        <c:crossBetween val="midCat"/>
      </c:valAx>
    </c:plotArea>
    <c:legend>
      <c:legendPos val="b"/>
      <c:layout>
        <c:manualLayout>
          <c:xMode val="edge"/>
          <c:yMode val="edge"/>
          <c:x val="3.5094927118534689E-3"/>
          <c:y val="0.92826124179653613"/>
          <c:w val="0.9904937149965527"/>
          <c:h val="5.667412505745844E-2"/>
        </c:manualLayout>
      </c:layout>
      <c:overlay val="0"/>
      <c:spPr>
        <a:solidFill>
          <a:schemeClr val="bg1"/>
        </a:solidFill>
        <a:ln>
          <a:noFill/>
        </a:ln>
        <a:effectLst/>
      </c:spPr>
      <c:txPr>
        <a:bodyPr rot="0" vert="horz"/>
        <a:lstStyle/>
        <a:p>
          <a:pPr>
            <a:defRPr sz="1400"/>
          </a:pPr>
          <a:endParaRPr lang="en-US"/>
        </a:p>
      </c:txPr>
    </c:legend>
    <c:plotVisOnly val="1"/>
    <c:dispBlanksAs val="gap"/>
    <c:showDLblsOverMax val="0"/>
    <c:extLst/>
  </c:chart>
  <c:spPr>
    <a:solidFill>
      <a:schemeClr val="bg1"/>
    </a:solidFill>
    <a:ln w="9525" cap="flat" cmpd="sng" algn="ctr">
      <a:noFill/>
      <a:round/>
    </a:ln>
    <a:effectLst/>
  </c:spPr>
  <c:txPr>
    <a:bodyPr/>
    <a:lstStyle/>
    <a:p>
      <a:pPr>
        <a:defRPr>
          <a:latin typeface="Verdana" panose="020B0604030504040204" pitchFamily="34" charset="0"/>
          <a:ea typeface="Verdana" panose="020B060403050404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sz="2000"/>
            </a:pPr>
            <a:r>
              <a:rPr lang="en-GB" sz="2000"/>
              <a:t>Discounted cumulative environmental net benefits </a:t>
            </a:r>
          </a:p>
        </c:rich>
      </c:tx>
      <c:layout>
        <c:manualLayout>
          <c:xMode val="edge"/>
          <c:yMode val="edge"/>
          <c:x val="0.29528055394970326"/>
          <c:y val="2.1418404760473644E-2"/>
        </c:manualLayout>
      </c:layout>
      <c:overlay val="0"/>
      <c:spPr>
        <a:noFill/>
        <a:ln>
          <a:noFill/>
        </a:ln>
        <a:effectLst/>
      </c:spPr>
    </c:title>
    <c:autoTitleDeleted val="0"/>
    <c:plotArea>
      <c:layout>
        <c:manualLayout>
          <c:layoutTarget val="inner"/>
          <c:xMode val="edge"/>
          <c:yMode val="edge"/>
          <c:x val="5.9986486932347163E-2"/>
          <c:y val="9.6677527307056824E-2"/>
          <c:w val="0.93088378618367718"/>
          <c:h val="0.79468242054580995"/>
        </c:manualLayout>
      </c:layout>
      <c:barChart>
        <c:barDir val="col"/>
        <c:grouping val="stacked"/>
        <c:varyColors val="0"/>
        <c:ser>
          <c:idx val="1"/>
          <c:order val="0"/>
          <c:tx>
            <c:strRef>
              <c:f>Calculations!$AA$300</c:f>
              <c:strCache>
                <c:ptCount val="1"/>
                <c:pt idx="0">
                  <c:v>Other 10 (specify)</c:v>
                </c:pt>
              </c:strCache>
            </c:strRef>
          </c:tx>
          <c:spPr>
            <a:solidFill>
              <a:srgbClr val="A9A9A9"/>
            </a:solidFill>
            <a:ln>
              <a:noFill/>
            </a:ln>
            <a:effectLst/>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Lit>
          </c:val>
          <c:extLst>
            <c:ext xmlns:c16="http://schemas.microsoft.com/office/drawing/2014/chart" uri="{C3380CC4-5D6E-409C-BE32-E72D297353CC}">
              <c16:uniqueId val="{00000014-762B-4B91-85F6-6B72074260CD}"/>
            </c:ext>
          </c:extLst>
        </c:ser>
        <c:ser>
          <c:idx val="2"/>
          <c:order val="1"/>
          <c:tx>
            <c:strRef>
              <c:f>Calculations!$Z$300</c:f>
              <c:strCache>
                <c:ptCount val="1"/>
                <c:pt idx="0">
                  <c:v>Other 9 (specify)</c:v>
                </c:pt>
              </c:strCache>
            </c:strRef>
          </c:tx>
          <c:spPr>
            <a:solidFill>
              <a:srgbClr val="000075"/>
            </a:solidFill>
            <a:ln>
              <a:noFill/>
            </a:ln>
            <a:effectLst/>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Lit>
          </c:val>
          <c:extLst>
            <c:ext xmlns:c16="http://schemas.microsoft.com/office/drawing/2014/chart" uri="{C3380CC4-5D6E-409C-BE32-E72D297353CC}">
              <c16:uniqueId val="{00000017-762B-4B91-85F6-6B72074260CD}"/>
            </c:ext>
          </c:extLst>
        </c:ser>
        <c:ser>
          <c:idx val="0"/>
          <c:order val="2"/>
          <c:tx>
            <c:strRef>
              <c:f>Calculations!$Y$300</c:f>
              <c:strCache>
                <c:ptCount val="1"/>
                <c:pt idx="0">
                  <c:v>Other 8 (specify)</c:v>
                </c:pt>
              </c:strCache>
            </c:strRef>
          </c:tx>
          <c:spPr>
            <a:solidFill>
              <a:srgbClr val="808000"/>
            </a:solidFill>
            <a:ln>
              <a:noFill/>
            </a:ln>
            <a:effectLst/>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Lit>
          </c:val>
          <c:extLst>
            <c:ext xmlns:c16="http://schemas.microsoft.com/office/drawing/2014/chart" uri="{C3380CC4-5D6E-409C-BE32-E72D297353CC}">
              <c16:uniqueId val="{00000019-762B-4B91-85F6-6B72074260CD}"/>
            </c:ext>
          </c:extLst>
        </c:ser>
        <c:ser>
          <c:idx val="3"/>
          <c:order val="3"/>
          <c:tx>
            <c:strRef>
              <c:f>Calculations!$X$300</c:f>
              <c:strCache>
                <c:ptCount val="1"/>
                <c:pt idx="0">
                  <c:v>Other 7 (specify)</c:v>
                </c:pt>
              </c:strCache>
            </c:strRef>
          </c:tx>
          <c:spPr>
            <a:solidFill>
              <a:srgbClr val="AAFFC3"/>
            </a:solidFill>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Lit>
          </c:val>
          <c:extLst>
            <c:ext xmlns:c16="http://schemas.microsoft.com/office/drawing/2014/chart" uri="{C3380CC4-5D6E-409C-BE32-E72D297353CC}">
              <c16:uniqueId val="{0000001A-762B-4B91-85F6-6B72074260CD}"/>
            </c:ext>
          </c:extLst>
        </c:ser>
        <c:ser>
          <c:idx val="4"/>
          <c:order val="4"/>
          <c:tx>
            <c:strRef>
              <c:f>Calculations!$W$300</c:f>
              <c:strCache>
                <c:ptCount val="1"/>
                <c:pt idx="0">
                  <c:v>Other 6 (specify)</c:v>
                </c:pt>
              </c:strCache>
            </c:strRef>
          </c:tx>
          <c:spPr>
            <a:solidFill>
              <a:srgbClr val="800000"/>
            </a:solidFill>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Lit>
          </c:val>
          <c:extLst>
            <c:ext xmlns:c16="http://schemas.microsoft.com/office/drawing/2014/chart" uri="{C3380CC4-5D6E-409C-BE32-E72D297353CC}">
              <c16:uniqueId val="{0000001B-762B-4B91-85F6-6B72074260CD}"/>
            </c:ext>
          </c:extLst>
        </c:ser>
        <c:ser>
          <c:idx val="5"/>
          <c:order val="5"/>
          <c:tx>
            <c:strRef>
              <c:f>Calculations!$V$300</c:f>
              <c:strCache>
                <c:ptCount val="1"/>
                <c:pt idx="0">
                  <c:v>Other 5 (specify)</c:v>
                </c:pt>
              </c:strCache>
            </c:strRef>
          </c:tx>
          <c:spPr>
            <a:solidFill>
              <a:srgbClr val="FFD8B1"/>
            </a:solidFill>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Lit>
          </c:val>
          <c:extLst>
            <c:ext xmlns:c16="http://schemas.microsoft.com/office/drawing/2014/chart" uri="{C3380CC4-5D6E-409C-BE32-E72D297353CC}">
              <c16:uniqueId val="{0000001C-762B-4B91-85F6-6B72074260CD}"/>
            </c:ext>
          </c:extLst>
        </c:ser>
        <c:ser>
          <c:idx val="6"/>
          <c:order val="6"/>
          <c:tx>
            <c:strRef>
              <c:f>Calculations!$U$300</c:f>
              <c:strCache>
                <c:ptCount val="1"/>
                <c:pt idx="0">
                  <c:v>Other 4 (specify)</c:v>
                </c:pt>
              </c:strCache>
            </c:strRef>
          </c:tx>
          <c:spPr>
            <a:solidFill>
              <a:srgbClr val="9A6324"/>
            </a:solidFill>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Lit>
          </c:val>
          <c:extLst>
            <c:ext xmlns:c16="http://schemas.microsoft.com/office/drawing/2014/chart" uri="{C3380CC4-5D6E-409C-BE32-E72D297353CC}">
              <c16:uniqueId val="{0000001D-762B-4B91-85F6-6B72074260CD}"/>
            </c:ext>
          </c:extLst>
        </c:ser>
        <c:ser>
          <c:idx val="7"/>
          <c:order val="7"/>
          <c:tx>
            <c:strRef>
              <c:f>Calculations!$T$300</c:f>
              <c:strCache>
                <c:ptCount val="1"/>
                <c:pt idx="0">
                  <c:v>0</c:v>
                </c:pt>
              </c:strCache>
            </c:strRef>
          </c:tx>
          <c:spPr>
            <a:solidFill>
              <a:srgbClr val="DCBEFF"/>
            </a:solidFill>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Lit>
          </c:val>
          <c:extLst>
            <c:ext xmlns:c16="http://schemas.microsoft.com/office/drawing/2014/chart" uri="{C3380CC4-5D6E-409C-BE32-E72D297353CC}">
              <c16:uniqueId val="{0000001E-762B-4B91-85F6-6B72074260CD}"/>
            </c:ext>
          </c:extLst>
        </c:ser>
        <c:ser>
          <c:idx val="8"/>
          <c:order val="8"/>
          <c:tx>
            <c:strRef>
              <c:f>Calculations!$S$300</c:f>
              <c:strCache>
                <c:ptCount val="1"/>
                <c:pt idx="0">
                  <c:v>0</c:v>
                </c:pt>
              </c:strCache>
            </c:strRef>
          </c:tx>
          <c:spPr>
            <a:solidFill>
              <a:srgbClr val="469990"/>
            </a:solidFill>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Lit>
          </c:val>
          <c:extLst>
            <c:ext xmlns:c16="http://schemas.microsoft.com/office/drawing/2014/chart" uri="{C3380CC4-5D6E-409C-BE32-E72D297353CC}">
              <c16:uniqueId val="{0000001F-762B-4B91-85F6-6B72074260CD}"/>
            </c:ext>
          </c:extLst>
        </c:ser>
        <c:ser>
          <c:idx val="9"/>
          <c:order val="9"/>
          <c:tx>
            <c:strRef>
              <c:f>Calculations!$R$300</c:f>
              <c:strCache>
                <c:ptCount val="1"/>
                <c:pt idx="0">
                  <c:v>Carbon savings</c:v>
                </c:pt>
              </c:strCache>
            </c:strRef>
          </c:tx>
          <c:spPr>
            <a:solidFill>
              <a:srgbClr val="FABED4"/>
            </a:solidFill>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1148.4484782098309</c:v>
              </c:pt>
              <c:pt idx="11">
                <c:v>2258.0605344512137</c:v>
              </c:pt>
              <c:pt idx="12">
                <c:v>3330.1494776796026</c:v>
              </c:pt>
              <c:pt idx="13">
                <c:v>4365.9842054364999</c:v>
              </c:pt>
              <c:pt idx="14">
                <c:v>5366.7907056847098</c:v>
              </c:pt>
              <c:pt idx="15">
                <c:v>6333.7535078568935</c:v>
              </c:pt>
              <c:pt idx="16">
                <c:v>7268.0170848348498</c:v>
              </c:pt>
              <c:pt idx="17">
                <c:v>8170.6872075188649</c:v>
              </c:pt>
              <c:pt idx="18">
                <c:v>9042.8322535903771</c:v>
              </c:pt>
              <c:pt idx="19">
                <c:v>9885.4844720169585</c:v>
              </c:pt>
              <c:pt idx="20">
                <c:v>10699.641204796266</c:v>
              </c:pt>
              <c:pt idx="21">
                <c:v>11486.266067384968</c:v>
              </c:pt>
              <c:pt idx="22">
                <c:v>12246.2900892098</c:v>
              </c:pt>
              <c:pt idx="23">
                <c:v>12980.612815610606</c:v>
              </c:pt>
              <c:pt idx="24">
                <c:v>13690.103372519596</c:v>
              </c:pt>
              <c:pt idx="25">
                <c:v>14375.601495136978</c:v>
              </c:pt>
              <c:pt idx="26">
                <c:v>15037.918521820438</c:v>
              </c:pt>
              <c:pt idx="27">
                <c:v>15677.838354364845</c:v>
              </c:pt>
              <c:pt idx="28">
                <c:v>16296.118385808717</c:v>
              </c:pt>
              <c:pt idx="29">
                <c:v>16893.490396865596</c:v>
              </c:pt>
              <c:pt idx="30">
                <c:v>17470.661422041325</c:v>
              </c:pt>
              <c:pt idx="31">
                <c:v>18031.021640658539</c:v>
              </c:pt>
              <c:pt idx="32">
                <c:v>18575.060687859717</c:v>
              </c:pt>
              <c:pt idx="33">
                <c:v>19103.2539375696</c:v>
              </c:pt>
              <c:pt idx="34">
                <c:v>19616.062917870455</c:v>
              </c:pt>
              <c:pt idx="35">
                <c:v>20113.935714279054</c:v>
              </c:pt>
              <c:pt idx="36">
                <c:v>20597.307361277693</c:v>
              </c:pt>
              <c:pt idx="37">
                <c:v>21066.600222441419</c:v>
              </c:pt>
              <c:pt idx="38">
                <c:v>21522.224359493583</c:v>
              </c:pt>
              <c:pt idx="39">
                <c:v>21964.577890612185</c:v>
              </c:pt>
              <c:pt idx="40">
                <c:v>22394.047338300152</c:v>
              </c:pt>
              <c:pt idx="41">
                <c:v>22811.00796712342</c:v>
              </c:pt>
              <c:pt idx="42">
                <c:v>23215.82411161203</c:v>
              </c:pt>
              <c:pt idx="43">
                <c:v>23608.84949461068</c:v>
              </c:pt>
              <c:pt idx="44">
                <c:v>23990.427536356943</c:v>
              </c:pt>
              <c:pt idx="45">
                <c:v>24360.891654557196</c:v>
              </c:pt>
              <c:pt idx="46">
                <c:v>24720.565555722489</c:v>
              </c:pt>
              <c:pt idx="47">
                <c:v>25069.763518018892</c:v>
              </c:pt>
              <c:pt idx="48">
                <c:v>25408.790665879478</c:v>
              </c:pt>
              <c:pt idx="49">
                <c:v>25737.94323661791</c:v>
              </c:pt>
              <c:pt idx="50">
                <c:v>26057.508839276583</c:v>
              </c:pt>
              <c:pt idx="51">
                <c:v>26367.766705935486</c:v>
              </c:pt>
              <c:pt idx="52">
                <c:v>26668.987935701414</c:v>
              </c:pt>
              <c:pt idx="53">
                <c:v>26961.435731590664</c:v>
              </c:pt>
              <c:pt idx="54">
                <c:v>27245.365630512264</c:v>
              </c:pt>
              <c:pt idx="55">
                <c:v>27521.025726552652</c:v>
              </c:pt>
              <c:pt idx="56">
                <c:v>27788.656887756915</c:v>
              </c:pt>
            </c:numLit>
          </c:val>
          <c:extLst>
            <c:ext xmlns:c16="http://schemas.microsoft.com/office/drawing/2014/chart" uri="{C3380CC4-5D6E-409C-BE32-E72D297353CC}">
              <c16:uniqueId val="{00000020-762B-4B91-85F6-6B72074260CD}"/>
            </c:ext>
          </c:extLst>
        </c:ser>
        <c:ser>
          <c:idx val="10"/>
          <c:order val="10"/>
          <c:tx>
            <c:strRef>
              <c:f>Calculations!$Q$300</c:f>
              <c:strCache>
                <c:ptCount val="1"/>
                <c:pt idx="0">
                  <c:v>Reduced/Increased oil leakage</c:v>
                </c:pt>
              </c:strCache>
            </c:strRef>
          </c:tx>
          <c:spPr>
            <a:solidFill>
              <a:srgbClr val="BFEF45"/>
            </a:solidFill>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Lit>
          </c:val>
          <c:extLst>
            <c:ext xmlns:c16="http://schemas.microsoft.com/office/drawing/2014/chart" uri="{C3380CC4-5D6E-409C-BE32-E72D297353CC}">
              <c16:uniqueId val="{00000021-762B-4B91-85F6-6B72074260CD}"/>
            </c:ext>
          </c:extLst>
        </c:ser>
        <c:ser>
          <c:idx val="11"/>
          <c:order val="11"/>
          <c:tx>
            <c:strRef>
              <c:f>Calculations!$P$300</c:f>
              <c:strCache>
                <c:ptCount val="1"/>
                <c:pt idx="0">
                  <c:v>Other gas leakage 3 (specify) (e.g. SF6, H2, CH4, N2O, etc.)   </c:v>
                </c:pt>
              </c:strCache>
            </c:strRef>
          </c:tx>
          <c:spPr>
            <a:solidFill>
              <a:srgbClr val="F032E6"/>
            </a:solidFill>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Lit>
          </c:val>
          <c:extLst>
            <c:ext xmlns:c16="http://schemas.microsoft.com/office/drawing/2014/chart" uri="{C3380CC4-5D6E-409C-BE32-E72D297353CC}">
              <c16:uniqueId val="{00000022-762B-4B91-85F6-6B72074260CD}"/>
            </c:ext>
          </c:extLst>
        </c:ser>
        <c:ser>
          <c:idx val="12"/>
          <c:order val="12"/>
          <c:tx>
            <c:strRef>
              <c:f>Calculations!$O$300</c:f>
              <c:strCache>
                <c:ptCount val="1"/>
                <c:pt idx="0">
                  <c:v>Other gas leakage 2 (specify) (e.g. SF6, H2, CH4, N2O, etc.)  </c:v>
                </c:pt>
              </c:strCache>
            </c:strRef>
          </c:tx>
          <c:spPr>
            <a:solidFill>
              <a:srgbClr val="42D4F4"/>
            </a:solidFill>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Lit>
          </c:val>
          <c:extLst>
            <c:ext xmlns:c16="http://schemas.microsoft.com/office/drawing/2014/chart" uri="{C3380CC4-5D6E-409C-BE32-E72D297353CC}">
              <c16:uniqueId val="{00000023-762B-4B91-85F6-6B72074260CD}"/>
            </c:ext>
          </c:extLst>
        </c:ser>
        <c:ser>
          <c:idx val="13"/>
          <c:order val="13"/>
          <c:tx>
            <c:strRef>
              <c:f>Calculations!$N$300</c:f>
              <c:strCache>
                <c:ptCount val="1"/>
                <c:pt idx="0">
                  <c:v>Other gas leakage 1 (specify) (e.g. SF6, H2, CH4, N2O, etc.)</c:v>
                </c:pt>
              </c:strCache>
            </c:strRef>
          </c:tx>
          <c:spPr>
            <a:solidFill>
              <a:srgbClr val="911EB4"/>
            </a:solidFill>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Lit>
          </c:val>
          <c:extLst>
            <c:ext xmlns:c16="http://schemas.microsoft.com/office/drawing/2014/chart" uri="{C3380CC4-5D6E-409C-BE32-E72D297353CC}">
              <c16:uniqueId val="{00000024-762B-4B91-85F6-6B72074260CD}"/>
            </c:ext>
          </c:extLst>
        </c:ser>
        <c:ser>
          <c:idx val="14"/>
          <c:order val="14"/>
          <c:tx>
            <c:strRef>
              <c:f>Calculations!$M$300</c:f>
              <c:strCache>
                <c:ptCount val="1"/>
                <c:pt idx="0">
                  <c:v>Shrinkage - theft of gas &amp; own use gas</c:v>
                </c:pt>
              </c:strCache>
            </c:strRef>
          </c:tx>
          <c:spPr>
            <a:solidFill>
              <a:srgbClr val="F58231"/>
            </a:solidFill>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Lit>
          </c:val>
          <c:extLst>
            <c:ext xmlns:c16="http://schemas.microsoft.com/office/drawing/2014/chart" uri="{C3380CC4-5D6E-409C-BE32-E72D297353CC}">
              <c16:uniqueId val="{00000025-762B-4B91-85F6-6B72074260CD}"/>
            </c:ext>
          </c:extLst>
        </c:ser>
        <c:ser>
          <c:idx val="15"/>
          <c:order val="15"/>
          <c:tx>
            <c:strRef>
              <c:f>Calculations!$L$300</c:f>
              <c:strCache>
                <c:ptCount val="1"/>
                <c:pt idx="0">
                  <c:v>Reduced/Increased indirect emissions (not associated with losses)</c:v>
                </c:pt>
              </c:strCache>
            </c:strRef>
          </c:tx>
          <c:spPr>
            <a:solidFill>
              <a:srgbClr val="4363D8"/>
            </a:solidFill>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Lit>
          </c:val>
          <c:extLst>
            <c:ext xmlns:c16="http://schemas.microsoft.com/office/drawing/2014/chart" uri="{C3380CC4-5D6E-409C-BE32-E72D297353CC}">
              <c16:uniqueId val="{00000026-762B-4B91-85F6-6B72074260CD}"/>
            </c:ext>
          </c:extLst>
        </c:ser>
        <c:ser>
          <c:idx val="16"/>
          <c:order val="16"/>
          <c:tx>
            <c:strRef>
              <c:f>Calculations!$K$300</c:f>
              <c:strCache>
                <c:ptCount val="1"/>
                <c:pt idx="0">
                  <c:v>Reduced/Increased direct emissions (not associated with losses)</c:v>
                </c:pt>
              </c:strCache>
            </c:strRef>
          </c:tx>
          <c:spPr>
            <a:solidFill>
              <a:srgbClr val="FFE119"/>
            </a:solidFill>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Lit>
          </c:val>
          <c:extLst>
            <c:ext xmlns:c16="http://schemas.microsoft.com/office/drawing/2014/chart" uri="{C3380CC4-5D6E-409C-BE32-E72D297353CC}">
              <c16:uniqueId val="{00000027-762B-4B91-85F6-6B72074260CD}"/>
            </c:ext>
          </c:extLst>
        </c:ser>
        <c:ser>
          <c:idx val="17"/>
          <c:order val="17"/>
          <c:tx>
            <c:strRef>
              <c:f>Calculations!$J$300</c:f>
              <c:strCache>
                <c:ptCount val="1"/>
                <c:pt idx="0">
                  <c:v>Reduced/Increased emissions associated with losses</c:v>
                </c:pt>
              </c:strCache>
            </c:strRef>
          </c:tx>
          <c:spPr>
            <a:solidFill>
              <a:srgbClr val="3CB44B"/>
            </a:solidFill>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Lit>
          </c:val>
          <c:extLst>
            <c:ext xmlns:c16="http://schemas.microsoft.com/office/drawing/2014/chart" uri="{C3380CC4-5D6E-409C-BE32-E72D297353CC}">
              <c16:uniqueId val="{00000028-762B-4B91-85F6-6B72074260CD}"/>
            </c:ext>
          </c:extLst>
        </c:ser>
        <c:ser>
          <c:idx val="18"/>
          <c:order val="18"/>
          <c:tx>
            <c:strRef>
              <c:f>Calculations!$I$300</c:f>
              <c:strCache>
                <c:ptCount val="1"/>
                <c:pt idx="0">
                  <c:v>Reduced/Increased electrical losses</c:v>
                </c:pt>
              </c:strCache>
            </c:strRef>
          </c:tx>
          <c:spPr>
            <a:solidFill>
              <a:srgbClr val="E6194B"/>
            </a:solidFill>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Lit>
          </c:val>
          <c:extLst>
            <c:ext xmlns:c16="http://schemas.microsoft.com/office/drawing/2014/chart" uri="{C3380CC4-5D6E-409C-BE32-E72D297353CC}">
              <c16:uniqueId val="{00000029-762B-4B91-85F6-6B72074260CD}"/>
            </c:ext>
          </c:extLst>
        </c:ser>
        <c:dLbls>
          <c:showLegendKey val="0"/>
          <c:showVal val="0"/>
          <c:showCatName val="0"/>
          <c:showSerName val="0"/>
          <c:showPercent val="0"/>
          <c:showBubbleSize val="0"/>
        </c:dLbls>
        <c:gapWidth val="50"/>
        <c:overlap val="100"/>
        <c:axId val="410284256"/>
        <c:axId val="906213696"/>
      </c:barChart>
      <c:catAx>
        <c:axId val="410284256"/>
        <c:scaling>
          <c:orientation val="minMax"/>
        </c:scaling>
        <c:delete val="0"/>
        <c:axPos val="b"/>
        <c:title>
          <c:tx>
            <c:rich>
              <a:bodyPr rot="0" vert="horz"/>
              <a:lstStyle/>
              <a:p>
                <a:pPr>
                  <a:defRPr sz="1100"/>
                </a:pPr>
                <a:r>
                  <a:rPr lang="en-US" sz="1100"/>
                  <a:t>Year</a:t>
                </a:r>
              </a:p>
            </c:rich>
          </c:tx>
          <c:layout>
            <c:manualLayout>
              <c:xMode val="edge"/>
              <c:yMode val="edge"/>
              <c:x val="0.5095503959438632"/>
              <c:y val="0.96816329935598333"/>
            </c:manualLayout>
          </c:layout>
          <c:overlay val="0"/>
          <c:spPr>
            <a:noFill/>
            <a:ln>
              <a:noFill/>
            </a:ln>
            <a:effectLst/>
          </c:spPr>
        </c:title>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3600000"/>
          <a:lstStyle/>
          <a:p>
            <a:pPr>
              <a:defRPr/>
            </a:pPr>
            <a:endParaRPr lang="en-US"/>
          </a:p>
        </c:txPr>
        <c:crossAx val="906213696"/>
        <c:crosses val="autoZero"/>
        <c:auto val="1"/>
        <c:lblAlgn val="ctr"/>
        <c:lblOffset val="100"/>
        <c:tickMarkSkip val="1"/>
        <c:noMultiLvlLbl val="0"/>
      </c:catAx>
      <c:valAx>
        <c:axId val="906213696"/>
        <c:scaling>
          <c:orientation val="minMax"/>
        </c:scaling>
        <c:delete val="0"/>
        <c:axPos val="l"/>
        <c:majorGridlines>
          <c:spPr>
            <a:ln w="9525" cap="flat" cmpd="sng" algn="ctr">
              <a:solidFill>
                <a:srgbClr val="D9D9D9"/>
              </a:solidFill>
              <a:round/>
            </a:ln>
            <a:effectLst/>
          </c:spPr>
        </c:majorGridlines>
        <c:title>
          <c:tx>
            <c:rich>
              <a:bodyPr rot="-5400000" vert="horz"/>
              <a:lstStyle/>
              <a:p>
                <a:pPr>
                  <a:defRPr sz="1100"/>
                </a:pPr>
                <a:r>
                  <a:rPr lang="en-GB" sz="1100"/>
                  <a:t>Net Benefits (thousand £)</a:t>
                </a:r>
              </a:p>
            </c:rich>
          </c:tx>
          <c:layout>
            <c:manualLayout>
              <c:xMode val="edge"/>
              <c:yMode val="edge"/>
              <c:x val="5.7285842542062742E-3"/>
              <c:y val="0.28725877729634802"/>
            </c:manualLayout>
          </c:layout>
          <c:overlay val="0"/>
          <c:spPr>
            <a:noFill/>
            <a:ln>
              <a:noFill/>
            </a:ln>
            <a:effectLst/>
          </c:spPr>
        </c:title>
        <c:numFmt formatCode="#,##0" sourceLinked="0"/>
        <c:majorTickMark val="none"/>
        <c:minorTickMark val="none"/>
        <c:tickLblPos val="nextTo"/>
        <c:spPr>
          <a:noFill/>
          <a:ln>
            <a:noFill/>
          </a:ln>
          <a:effectLst/>
        </c:spPr>
        <c:txPr>
          <a:bodyPr rot="-60000000" vert="horz"/>
          <a:lstStyle/>
          <a:p>
            <a:pPr>
              <a:defRPr/>
            </a:pPr>
            <a:endParaRPr lang="en-US"/>
          </a:p>
        </c:txPr>
        <c:crossAx val="410284256"/>
        <c:crosses val="autoZero"/>
        <c:crossBetween val="between"/>
      </c:valAx>
      <c:spPr>
        <a:noFill/>
      </c:spPr>
    </c:plotArea>
    <c:plotVisOnly val="1"/>
    <c:dispBlanksAs val="gap"/>
    <c:showDLblsOverMax val="0"/>
    <c:extLst/>
  </c:chart>
  <c:spPr>
    <a:solidFill>
      <a:sysClr val="window" lastClr="FFFFFF"/>
    </a:solidFill>
    <a:ln w="9525" cap="flat" cmpd="sng" algn="ctr">
      <a:noFill/>
      <a:round/>
    </a:ln>
    <a:effectLst/>
  </c:spPr>
  <c:txPr>
    <a:bodyPr/>
    <a:lstStyle/>
    <a:p>
      <a:pPr>
        <a:defRPr>
          <a:latin typeface="Verdana" panose="020B0604030504040204" pitchFamily="34" charset="0"/>
          <a:ea typeface="Verdana" panose="020B0604030504040204" pitchFamily="34"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sz="2000"/>
            </a:pPr>
            <a:r>
              <a:rPr lang="en-GB" sz="2000"/>
              <a:t>Discounted cumulative societal net benefits </a:t>
            </a:r>
          </a:p>
        </c:rich>
      </c:tx>
      <c:layout>
        <c:manualLayout>
          <c:xMode val="edge"/>
          <c:yMode val="edge"/>
          <c:x val="0.30398561846652744"/>
          <c:y val="2.5438266036857768E-2"/>
        </c:manualLayout>
      </c:layout>
      <c:overlay val="0"/>
      <c:spPr>
        <a:noFill/>
        <a:ln>
          <a:noFill/>
        </a:ln>
        <a:effectLst/>
      </c:spPr>
    </c:title>
    <c:autoTitleDeleted val="0"/>
    <c:plotArea>
      <c:layout>
        <c:manualLayout>
          <c:layoutTarget val="inner"/>
          <c:xMode val="edge"/>
          <c:yMode val="edge"/>
          <c:x val="7.2605375089339508E-2"/>
          <c:y val="9.6677527307056824E-2"/>
          <c:w val="0.9185150959065963"/>
          <c:h val="0.79468242054580995"/>
        </c:manualLayout>
      </c:layout>
      <c:barChart>
        <c:barDir val="col"/>
        <c:grouping val="stacked"/>
        <c:varyColors val="0"/>
        <c:ser>
          <c:idx val="1"/>
          <c:order val="0"/>
          <c:tx>
            <c:strRef>
              <c:f>Calculations!$AR$300</c:f>
              <c:strCache>
                <c:ptCount val="1"/>
                <c:pt idx="0">
                  <c:v>Other 10 (specify)</c:v>
                </c:pt>
              </c:strCache>
            </c:strRef>
          </c:tx>
          <c:spPr>
            <a:solidFill>
              <a:srgbClr val="A9A9A9"/>
            </a:solidFill>
            <a:ln>
              <a:noFill/>
            </a:ln>
            <a:effectLst/>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formatCode="General">
                <c:v>0</c:v>
              </c:pt>
              <c:pt idx="53" formatCode="General">
                <c:v>0</c:v>
              </c:pt>
              <c:pt idx="54" formatCode="General">
                <c:v>0</c:v>
              </c:pt>
              <c:pt idx="55" formatCode="General">
                <c:v>0</c:v>
              </c:pt>
              <c:pt idx="56" formatCode="General">
                <c:v>0</c:v>
              </c:pt>
            </c:numLit>
          </c:val>
          <c:extLst>
            <c:ext xmlns:c16="http://schemas.microsoft.com/office/drawing/2014/chart" uri="{C3380CC4-5D6E-409C-BE32-E72D297353CC}">
              <c16:uniqueId val="{00000002-A40D-4F8D-B1E2-1A2F46F193D5}"/>
            </c:ext>
          </c:extLst>
        </c:ser>
        <c:ser>
          <c:idx val="2"/>
          <c:order val="1"/>
          <c:tx>
            <c:strRef>
              <c:f>Calculations!$AQ$300</c:f>
              <c:strCache>
                <c:ptCount val="1"/>
                <c:pt idx="0">
                  <c:v>Other 9 (specify)</c:v>
                </c:pt>
              </c:strCache>
            </c:strRef>
          </c:tx>
          <c:spPr>
            <a:solidFill>
              <a:srgbClr val="000075"/>
            </a:solidFill>
            <a:ln>
              <a:noFill/>
            </a:ln>
            <a:effectLst/>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formatCode="General">
                <c:v>0</c:v>
              </c:pt>
              <c:pt idx="53" formatCode="General">
                <c:v>0</c:v>
              </c:pt>
              <c:pt idx="54" formatCode="General">
                <c:v>0</c:v>
              </c:pt>
              <c:pt idx="55" formatCode="General">
                <c:v>0</c:v>
              </c:pt>
              <c:pt idx="56" formatCode="General">
                <c:v>0</c:v>
              </c:pt>
            </c:numLit>
          </c:val>
          <c:extLst>
            <c:ext xmlns:c16="http://schemas.microsoft.com/office/drawing/2014/chart" uri="{C3380CC4-5D6E-409C-BE32-E72D297353CC}">
              <c16:uniqueId val="{00000005-A40D-4F8D-B1E2-1A2F46F193D5}"/>
            </c:ext>
          </c:extLst>
        </c:ser>
        <c:ser>
          <c:idx val="0"/>
          <c:order val="2"/>
          <c:tx>
            <c:strRef>
              <c:f>Calculations!$AP$300</c:f>
              <c:strCache>
                <c:ptCount val="1"/>
                <c:pt idx="0">
                  <c:v>Other 8 (specify)</c:v>
                </c:pt>
              </c:strCache>
            </c:strRef>
          </c:tx>
          <c:spPr>
            <a:solidFill>
              <a:srgbClr val="808000"/>
            </a:solidFill>
            <a:ln>
              <a:noFill/>
            </a:ln>
            <a:effectLst/>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formatCode="General">
                <c:v>0</c:v>
              </c:pt>
              <c:pt idx="53" formatCode="General">
                <c:v>0</c:v>
              </c:pt>
              <c:pt idx="54" formatCode="General">
                <c:v>0</c:v>
              </c:pt>
              <c:pt idx="55" formatCode="General">
                <c:v>0</c:v>
              </c:pt>
              <c:pt idx="56" formatCode="General">
                <c:v>0</c:v>
              </c:pt>
            </c:numLit>
          </c:val>
          <c:extLst>
            <c:ext xmlns:c16="http://schemas.microsoft.com/office/drawing/2014/chart" uri="{C3380CC4-5D6E-409C-BE32-E72D297353CC}">
              <c16:uniqueId val="{00000007-A40D-4F8D-B1E2-1A2F46F193D5}"/>
            </c:ext>
          </c:extLst>
        </c:ser>
        <c:ser>
          <c:idx val="3"/>
          <c:order val="3"/>
          <c:tx>
            <c:strRef>
              <c:f>Calculations!$AO$300</c:f>
              <c:strCache>
                <c:ptCount val="1"/>
                <c:pt idx="0">
                  <c:v>Other 7 (specify)</c:v>
                </c:pt>
              </c:strCache>
            </c:strRef>
          </c:tx>
          <c:spPr>
            <a:solidFill>
              <a:srgbClr val="AAFFC3"/>
            </a:solidFill>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Lit>
          </c:val>
          <c:extLst>
            <c:ext xmlns:c16="http://schemas.microsoft.com/office/drawing/2014/chart" uri="{C3380CC4-5D6E-409C-BE32-E72D297353CC}">
              <c16:uniqueId val="{00000009-A40D-4F8D-B1E2-1A2F46F193D5}"/>
            </c:ext>
          </c:extLst>
        </c:ser>
        <c:ser>
          <c:idx val="4"/>
          <c:order val="4"/>
          <c:tx>
            <c:strRef>
              <c:f>Calculations!$AN$300</c:f>
              <c:strCache>
                <c:ptCount val="1"/>
                <c:pt idx="0">
                  <c:v>Other 6 (specify)</c:v>
                </c:pt>
              </c:strCache>
            </c:strRef>
          </c:tx>
          <c:spPr>
            <a:solidFill>
              <a:srgbClr val="800000"/>
            </a:solidFill>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Lit>
          </c:val>
          <c:extLst>
            <c:ext xmlns:c16="http://schemas.microsoft.com/office/drawing/2014/chart" uri="{C3380CC4-5D6E-409C-BE32-E72D297353CC}">
              <c16:uniqueId val="{0000000B-A40D-4F8D-B1E2-1A2F46F193D5}"/>
            </c:ext>
          </c:extLst>
        </c:ser>
        <c:ser>
          <c:idx val="5"/>
          <c:order val="5"/>
          <c:tx>
            <c:strRef>
              <c:f>Calculations!$AM$300</c:f>
              <c:strCache>
                <c:ptCount val="1"/>
                <c:pt idx="0">
                  <c:v>Other 5 (specify)</c:v>
                </c:pt>
              </c:strCache>
            </c:strRef>
          </c:tx>
          <c:spPr>
            <a:solidFill>
              <a:srgbClr val="FFD8B1"/>
            </a:solidFill>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Lit>
          </c:val>
          <c:extLst>
            <c:ext xmlns:c16="http://schemas.microsoft.com/office/drawing/2014/chart" uri="{C3380CC4-5D6E-409C-BE32-E72D297353CC}">
              <c16:uniqueId val="{0000000D-A40D-4F8D-B1E2-1A2F46F193D5}"/>
            </c:ext>
          </c:extLst>
        </c:ser>
        <c:ser>
          <c:idx val="6"/>
          <c:order val="6"/>
          <c:tx>
            <c:strRef>
              <c:f>Calculations!$AL$300</c:f>
              <c:strCache>
                <c:ptCount val="1"/>
                <c:pt idx="0">
                  <c:v>Other 4 (specify)</c:v>
                </c:pt>
              </c:strCache>
            </c:strRef>
          </c:tx>
          <c:spPr>
            <a:solidFill>
              <a:srgbClr val="9A6324"/>
            </a:solidFill>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formatCode="General">
                <c:v>0</c:v>
              </c:pt>
              <c:pt idx="53" formatCode="General">
                <c:v>0</c:v>
              </c:pt>
              <c:pt idx="54" formatCode="General">
                <c:v>0</c:v>
              </c:pt>
              <c:pt idx="55" formatCode="General">
                <c:v>0</c:v>
              </c:pt>
              <c:pt idx="56" formatCode="General">
                <c:v>0</c:v>
              </c:pt>
            </c:numLit>
          </c:val>
          <c:extLst>
            <c:ext xmlns:c16="http://schemas.microsoft.com/office/drawing/2014/chart" uri="{C3380CC4-5D6E-409C-BE32-E72D297353CC}">
              <c16:uniqueId val="{0000000F-A40D-4F8D-B1E2-1A2F46F193D5}"/>
            </c:ext>
          </c:extLst>
        </c:ser>
        <c:ser>
          <c:idx val="7"/>
          <c:order val="7"/>
          <c:tx>
            <c:strRef>
              <c:f>Calculations!$AK$300</c:f>
              <c:strCache>
                <c:ptCount val="1"/>
                <c:pt idx="0">
                  <c:v>Other 3 (specify)</c:v>
                </c:pt>
              </c:strCache>
            </c:strRef>
          </c:tx>
          <c:spPr>
            <a:solidFill>
              <a:srgbClr val="DCBEFF"/>
            </a:solidFill>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formatCode="General">
                <c:v>0</c:v>
              </c:pt>
              <c:pt idx="53" formatCode="General">
                <c:v>0</c:v>
              </c:pt>
              <c:pt idx="54" formatCode="General">
                <c:v>0</c:v>
              </c:pt>
              <c:pt idx="55" formatCode="General">
                <c:v>0</c:v>
              </c:pt>
              <c:pt idx="56" formatCode="General">
                <c:v>0</c:v>
              </c:pt>
            </c:numLit>
          </c:val>
          <c:extLst>
            <c:ext xmlns:c16="http://schemas.microsoft.com/office/drawing/2014/chart" uri="{C3380CC4-5D6E-409C-BE32-E72D297353CC}">
              <c16:uniqueId val="{00000011-A40D-4F8D-B1E2-1A2F46F193D5}"/>
            </c:ext>
          </c:extLst>
        </c:ser>
        <c:ser>
          <c:idx val="8"/>
          <c:order val="8"/>
          <c:tx>
            <c:strRef>
              <c:f>Calculations!$AJ$300</c:f>
              <c:strCache>
                <c:ptCount val="1"/>
                <c:pt idx="0">
                  <c:v>Lower balancing costs</c:v>
                </c:pt>
              </c:strCache>
            </c:strRef>
          </c:tx>
          <c:spPr>
            <a:solidFill>
              <a:srgbClr val="469990"/>
            </a:solidFill>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93362.871783530369</c:v>
              </c:pt>
              <c:pt idx="10">
                <c:v>183568.54500433267</c:v>
              </c:pt>
              <c:pt idx="11">
                <c:v>270723.78483119479</c:v>
              </c:pt>
              <c:pt idx="12">
                <c:v>354931.7460165688</c:v>
              </c:pt>
              <c:pt idx="13">
                <c:v>436292.0949879447</c:v>
              </c:pt>
              <c:pt idx="14">
                <c:v>514901.12781053007</c:v>
              </c:pt>
              <c:pt idx="15">
                <c:v>590851.88416085416</c:v>
              </c:pt>
              <c:pt idx="16">
                <c:v>664234.25744619139</c:v>
              </c:pt>
              <c:pt idx="17">
                <c:v>735135.10120014043</c:v>
              </c:pt>
              <c:pt idx="18">
                <c:v>803638.33188028447</c:v>
              </c:pt>
              <c:pt idx="19">
                <c:v>869825.02818960242</c:v>
              </c:pt>
              <c:pt idx="20">
                <c:v>933773.52703918493</c:v>
              </c:pt>
              <c:pt idx="21">
                <c:v>995559.51626583468</c:v>
              </c:pt>
              <c:pt idx="22">
                <c:v>1055256.1242142885</c:v>
              </c:pt>
              <c:pt idx="23">
                <c:v>1112934.0062900893</c:v>
              </c:pt>
              <c:pt idx="24">
                <c:v>1168661.4285855491</c:v>
              </c:pt>
              <c:pt idx="25">
                <c:v>1222504.3486777807</c:v>
              </c:pt>
              <c:pt idx="26">
                <c:v>1274526.4936944298</c:v>
              </c:pt>
              <c:pt idx="27">
                <c:v>1324789.4357395011</c:v>
              </c:pt>
              <c:pt idx="28">
                <c:v>1373352.6647685557</c:v>
              </c:pt>
              <c:pt idx="29">
                <c:v>1420273.6589995262</c:v>
              </c:pt>
              <c:pt idx="30">
                <c:v>1465607.9529424929</c:v>
              </c:pt>
              <c:pt idx="31">
                <c:v>1509621.8305570236</c:v>
              </c:pt>
              <c:pt idx="32">
                <c:v>1552353.7505711312</c:v>
              </c:pt>
              <c:pt idx="33">
                <c:v>1593841.0515557018</c:v>
              </c:pt>
              <c:pt idx="34">
                <c:v>1634119.9845504304</c:v>
              </c:pt>
              <c:pt idx="35">
                <c:v>1673225.7447394873</c:v>
              </c:pt>
              <c:pt idx="36">
                <c:v>1711192.5022045912</c:v>
              </c:pt>
              <c:pt idx="37">
                <c:v>1748053.4317823618</c:v>
              </c:pt>
              <c:pt idx="38">
                <c:v>1783840.7420520422</c:v>
              </c:pt>
              <c:pt idx="39">
                <c:v>1818585.7034789163</c:v>
              </c:pt>
              <c:pt idx="40">
                <c:v>1852318.6757380173</c:v>
              </c:pt>
              <c:pt idx="41">
                <c:v>1885069.1342419989</c:v>
              </c:pt>
              <c:pt idx="42">
                <c:v>1916865.6958963498</c:v>
              </c:pt>
              <c:pt idx="43">
                <c:v>1947736.1441044577</c:v>
              </c:pt>
              <c:pt idx="44">
                <c:v>1977707.4530443682</c:v>
              </c:pt>
              <c:pt idx="45">
                <c:v>2006805.8112384561</c:v>
              </c:pt>
              <c:pt idx="46">
                <c:v>2035056.6444365997</c:v>
              </c:pt>
              <c:pt idx="47">
                <c:v>2062484.6378328556</c:v>
              </c:pt>
              <c:pt idx="48">
                <c:v>2089113.7576350458</c:v>
              </c:pt>
              <c:pt idx="49">
                <c:v>2114967.2720061042</c:v>
              </c:pt>
              <c:pt idx="50">
                <c:v>2140067.7713954812</c:v>
              </c:pt>
              <c:pt idx="51">
                <c:v>2164437.1882783715</c:v>
              </c:pt>
              <c:pt idx="52" formatCode="General">
                <c:v>2188096.8163200128</c:v>
              </c:pt>
              <c:pt idx="53" formatCode="General">
                <c:v>2211067.3289818005</c:v>
              </c:pt>
              <c:pt idx="54" formatCode="General">
                <c:v>2233368.7975854776</c:v>
              </c:pt>
              <c:pt idx="55" formatCode="General">
                <c:v>2255020.7088511838</c:v>
              </c:pt>
              <c:pt idx="56" formatCode="General">
                <c:v>2276041.9819246847</c:v>
              </c:pt>
            </c:numLit>
          </c:val>
          <c:extLst>
            <c:ext xmlns:c16="http://schemas.microsoft.com/office/drawing/2014/chart" uri="{C3380CC4-5D6E-409C-BE32-E72D297353CC}">
              <c16:uniqueId val="{00000013-A40D-4F8D-B1E2-1A2F46F193D5}"/>
            </c:ext>
          </c:extLst>
        </c:ser>
        <c:ser>
          <c:idx val="9"/>
          <c:order val="9"/>
          <c:tx>
            <c:strRef>
              <c:f>Calculations!$AI$300</c:f>
              <c:strCache>
                <c:ptCount val="1"/>
                <c:pt idx="0">
                  <c:v>Lower cost electricity generation sources supply the grid</c:v>
                </c:pt>
              </c:strCache>
            </c:strRef>
          </c:tx>
          <c:spPr>
            <a:solidFill>
              <a:srgbClr val="FABED4"/>
            </a:solidFill>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formatCode="General">
                <c:v>0</c:v>
              </c:pt>
              <c:pt idx="53" formatCode="General">
                <c:v>0</c:v>
              </c:pt>
              <c:pt idx="54" formatCode="General">
                <c:v>0</c:v>
              </c:pt>
              <c:pt idx="55" formatCode="General">
                <c:v>0</c:v>
              </c:pt>
              <c:pt idx="56" formatCode="General">
                <c:v>0</c:v>
              </c:pt>
            </c:numLit>
          </c:val>
          <c:extLst>
            <c:ext xmlns:c16="http://schemas.microsoft.com/office/drawing/2014/chart" uri="{C3380CC4-5D6E-409C-BE32-E72D297353CC}">
              <c16:uniqueId val="{00000015-A40D-4F8D-B1E2-1A2F46F193D5}"/>
            </c:ext>
          </c:extLst>
        </c:ser>
        <c:ser>
          <c:idx val="10"/>
          <c:order val="10"/>
          <c:tx>
            <c:strRef>
              <c:f>Calculations!$AH$300</c:f>
              <c:strCache>
                <c:ptCount val="1"/>
                <c:pt idx="0">
                  <c:v>Non-Fatal/ Major injury</c:v>
                </c:pt>
              </c:strCache>
            </c:strRef>
          </c:tx>
          <c:spPr>
            <a:solidFill>
              <a:srgbClr val="BFEF45"/>
            </a:solidFill>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formatCode="General">
                <c:v>0</c:v>
              </c:pt>
              <c:pt idx="53" formatCode="General">
                <c:v>0</c:v>
              </c:pt>
              <c:pt idx="54" formatCode="General">
                <c:v>0</c:v>
              </c:pt>
              <c:pt idx="55" formatCode="General">
                <c:v>0</c:v>
              </c:pt>
              <c:pt idx="56" formatCode="General">
                <c:v>0</c:v>
              </c:pt>
            </c:numLit>
          </c:val>
          <c:extLst>
            <c:ext xmlns:c16="http://schemas.microsoft.com/office/drawing/2014/chart" uri="{C3380CC4-5D6E-409C-BE32-E72D297353CC}">
              <c16:uniqueId val="{00000017-A40D-4F8D-B1E2-1A2F46F193D5}"/>
            </c:ext>
          </c:extLst>
        </c:ser>
        <c:ser>
          <c:idx val="11"/>
          <c:order val="11"/>
          <c:tx>
            <c:strRef>
              <c:f>Calculations!$AG$300</c:f>
              <c:strCache>
                <c:ptCount val="1"/>
                <c:pt idx="0">
                  <c:v>Fatality</c:v>
                </c:pt>
              </c:strCache>
            </c:strRef>
          </c:tx>
          <c:spPr>
            <a:solidFill>
              <a:srgbClr val="F032E6"/>
            </a:solidFill>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formatCode="General">
                <c:v>0</c:v>
              </c:pt>
              <c:pt idx="53" formatCode="General">
                <c:v>0</c:v>
              </c:pt>
              <c:pt idx="54" formatCode="General">
                <c:v>0</c:v>
              </c:pt>
              <c:pt idx="55" formatCode="General">
                <c:v>0</c:v>
              </c:pt>
              <c:pt idx="56" formatCode="General">
                <c:v>0</c:v>
              </c:pt>
            </c:numLit>
          </c:val>
          <c:extLst>
            <c:ext xmlns:c16="http://schemas.microsoft.com/office/drawing/2014/chart" uri="{C3380CC4-5D6E-409C-BE32-E72D297353CC}">
              <c16:uniqueId val="{00000019-A40D-4F8D-B1E2-1A2F46F193D5}"/>
            </c:ext>
          </c:extLst>
        </c:ser>
        <c:ser>
          <c:idx val="12"/>
          <c:order val="12"/>
          <c:tx>
            <c:strRef>
              <c:f>Calculations!$AF$300</c:f>
              <c:strCache>
                <c:ptCount val="1"/>
                <c:pt idx="0">
                  <c:v>Customer minutes lost (CML)</c:v>
                </c:pt>
              </c:strCache>
            </c:strRef>
          </c:tx>
          <c:spPr>
            <a:solidFill>
              <a:srgbClr val="42D4F4"/>
            </a:solidFill>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formatCode="General">
                <c:v>0</c:v>
              </c:pt>
              <c:pt idx="53" formatCode="General">
                <c:v>0</c:v>
              </c:pt>
              <c:pt idx="54" formatCode="General">
                <c:v>0</c:v>
              </c:pt>
              <c:pt idx="55" formatCode="General">
                <c:v>0</c:v>
              </c:pt>
              <c:pt idx="56" formatCode="General">
                <c:v>0</c:v>
              </c:pt>
            </c:numLit>
          </c:val>
          <c:extLst>
            <c:ext xmlns:c16="http://schemas.microsoft.com/office/drawing/2014/chart" uri="{C3380CC4-5D6E-409C-BE32-E72D297353CC}">
              <c16:uniqueId val="{0000001B-A40D-4F8D-B1E2-1A2F46F193D5}"/>
            </c:ext>
          </c:extLst>
        </c:ser>
        <c:ser>
          <c:idx val="13"/>
          <c:order val="13"/>
          <c:tx>
            <c:strRef>
              <c:f>Calculations!$AE$300</c:f>
              <c:strCache>
                <c:ptCount val="1"/>
                <c:pt idx="0">
                  <c:v>Customer interruptions (CI)</c:v>
                </c:pt>
              </c:strCache>
            </c:strRef>
          </c:tx>
          <c:spPr>
            <a:solidFill>
              <a:srgbClr val="911EB4"/>
            </a:solidFill>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formatCode="General">
                <c:v>0</c:v>
              </c:pt>
              <c:pt idx="53" formatCode="General">
                <c:v>0</c:v>
              </c:pt>
              <c:pt idx="54" formatCode="General">
                <c:v>0</c:v>
              </c:pt>
              <c:pt idx="55" formatCode="General">
                <c:v>0</c:v>
              </c:pt>
              <c:pt idx="56" formatCode="General">
                <c:v>0</c:v>
              </c:pt>
            </c:numLit>
          </c:val>
          <c:extLst>
            <c:ext xmlns:c16="http://schemas.microsoft.com/office/drawing/2014/chart" uri="{C3380CC4-5D6E-409C-BE32-E72D297353CC}">
              <c16:uniqueId val="{0000001D-A40D-4F8D-B1E2-1A2F46F193D5}"/>
            </c:ext>
          </c:extLst>
        </c:ser>
        <c:dLbls>
          <c:showLegendKey val="0"/>
          <c:showVal val="0"/>
          <c:showCatName val="0"/>
          <c:showSerName val="0"/>
          <c:showPercent val="0"/>
          <c:showBubbleSize val="0"/>
        </c:dLbls>
        <c:gapWidth val="50"/>
        <c:overlap val="100"/>
        <c:axId val="410284256"/>
        <c:axId val="906213696"/>
      </c:barChart>
      <c:catAx>
        <c:axId val="410284256"/>
        <c:scaling>
          <c:orientation val="minMax"/>
        </c:scaling>
        <c:delete val="0"/>
        <c:axPos val="b"/>
        <c:title>
          <c:tx>
            <c:rich>
              <a:bodyPr rot="0" vert="horz"/>
              <a:lstStyle/>
              <a:p>
                <a:pPr>
                  <a:defRPr sz="1100"/>
                </a:pPr>
                <a:r>
                  <a:rPr lang="en-US" sz="1100"/>
                  <a:t>Year</a:t>
                </a:r>
              </a:p>
            </c:rich>
          </c:tx>
          <c:layout>
            <c:manualLayout>
              <c:xMode val="edge"/>
              <c:yMode val="edge"/>
              <c:x val="0.50955035515665426"/>
              <c:y val="0.94685227309549269"/>
            </c:manualLayout>
          </c:layout>
          <c:overlay val="0"/>
          <c:spPr>
            <a:noFill/>
            <a:ln>
              <a:noFill/>
            </a:ln>
            <a:effectLst/>
          </c:spPr>
        </c:title>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3600000"/>
          <a:lstStyle/>
          <a:p>
            <a:pPr>
              <a:defRPr/>
            </a:pPr>
            <a:endParaRPr lang="en-US"/>
          </a:p>
        </c:txPr>
        <c:crossAx val="906213696"/>
        <c:crosses val="autoZero"/>
        <c:auto val="1"/>
        <c:lblAlgn val="ctr"/>
        <c:lblOffset val="100"/>
        <c:tickMarkSkip val="1"/>
        <c:noMultiLvlLbl val="0"/>
      </c:catAx>
      <c:valAx>
        <c:axId val="906213696"/>
        <c:scaling>
          <c:orientation val="minMax"/>
        </c:scaling>
        <c:delete val="0"/>
        <c:axPos val="l"/>
        <c:majorGridlines>
          <c:spPr>
            <a:ln w="9525" cap="flat" cmpd="sng" algn="ctr">
              <a:solidFill>
                <a:srgbClr val="D9D9D9"/>
              </a:solidFill>
              <a:round/>
            </a:ln>
            <a:effectLst/>
          </c:spPr>
        </c:majorGridlines>
        <c:title>
          <c:tx>
            <c:rich>
              <a:bodyPr rot="-5400000" vert="horz"/>
              <a:lstStyle/>
              <a:p>
                <a:pPr>
                  <a:defRPr sz="1100"/>
                </a:pPr>
                <a:r>
                  <a:rPr lang="en-GB" sz="1100"/>
                  <a:t>Net Benefits (thousand £)</a:t>
                </a:r>
              </a:p>
            </c:rich>
          </c:tx>
          <c:layout>
            <c:manualLayout>
              <c:xMode val="edge"/>
              <c:yMode val="edge"/>
              <c:x val="8.828171414475167E-3"/>
              <c:y val="0.38062517808334534"/>
            </c:manualLayout>
          </c:layout>
          <c:overlay val="0"/>
          <c:spPr>
            <a:noFill/>
            <a:ln>
              <a:noFill/>
            </a:ln>
            <a:effectLst/>
          </c:spPr>
        </c:title>
        <c:numFmt formatCode="#,##0" sourceLinked="0"/>
        <c:majorTickMark val="none"/>
        <c:minorTickMark val="none"/>
        <c:tickLblPos val="nextTo"/>
        <c:spPr>
          <a:noFill/>
          <a:ln>
            <a:noFill/>
          </a:ln>
          <a:effectLst/>
        </c:spPr>
        <c:txPr>
          <a:bodyPr rot="-60000000" vert="horz"/>
          <a:lstStyle/>
          <a:p>
            <a:pPr>
              <a:defRPr/>
            </a:pPr>
            <a:endParaRPr lang="en-US"/>
          </a:p>
        </c:txPr>
        <c:crossAx val="410284256"/>
        <c:crosses val="autoZero"/>
        <c:crossBetween val="between"/>
      </c:valAx>
      <c:spPr>
        <a:noFill/>
      </c:spPr>
    </c:plotArea>
    <c:plotVisOnly val="1"/>
    <c:dispBlanksAs val="gap"/>
    <c:showDLblsOverMax val="0"/>
    <c:extLst/>
  </c:chart>
  <c:spPr>
    <a:solidFill>
      <a:sysClr val="window" lastClr="FFFFFF"/>
    </a:solidFill>
    <a:ln w="9525" cap="flat" cmpd="sng" algn="ctr">
      <a:noFill/>
      <a:round/>
    </a:ln>
    <a:effectLst/>
  </c:spPr>
  <c:txPr>
    <a:bodyPr/>
    <a:lstStyle/>
    <a:p>
      <a:pPr>
        <a:defRPr>
          <a:latin typeface="Verdana" panose="020B0604030504040204" pitchFamily="34" charset="0"/>
          <a:ea typeface="Verdana" panose="020B0604030504040204" pitchFamily="34"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GB" sz="1600"/>
              <a:t>Discounted cumulative environmental net benefits </a:t>
            </a:r>
          </a:p>
        </c:rich>
      </c:tx>
      <c:layout>
        <c:manualLayout>
          <c:xMode val="edge"/>
          <c:yMode val="edge"/>
          <c:x val="0.26920877200633636"/>
          <c:y val="2.734583434802608E-2"/>
        </c:manualLayout>
      </c:layout>
      <c:overlay val="0"/>
      <c:spPr>
        <a:noFill/>
        <a:ln>
          <a:noFill/>
        </a:ln>
        <a:effectLst/>
      </c:spPr>
    </c:title>
    <c:autoTitleDeleted val="0"/>
    <c:plotArea>
      <c:layout>
        <c:manualLayout>
          <c:layoutTarget val="inner"/>
          <c:xMode val="edge"/>
          <c:yMode val="edge"/>
          <c:x val="7.0188725256049911E-2"/>
          <c:y val="9.6677527307056824E-2"/>
          <c:w val="0.92068153919418705"/>
          <c:h val="0.75404276580975194"/>
        </c:manualLayout>
      </c:layout>
      <c:barChart>
        <c:barDir val="col"/>
        <c:grouping val="stacked"/>
        <c:varyColors val="0"/>
        <c:ser>
          <c:idx val="1"/>
          <c:order val="0"/>
          <c:tx>
            <c:strRef>
              <c:f>Calculations!$D$300</c:f>
              <c:strCache>
                <c:ptCount val="1"/>
                <c:pt idx="0">
                  <c:v>Net discounted financial benefits</c:v>
                </c:pt>
              </c:strCache>
            </c:strRef>
          </c:tx>
          <c:spPr>
            <a:solidFill>
              <a:srgbClr val="F58231"/>
            </a:solidFill>
            <a:ln>
              <a:noFill/>
            </a:ln>
            <a:effectLst/>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-4500</c:v>
              </c:pt>
              <c:pt idx="1">
                <c:v>-8847.826086956522</c:v>
              </c:pt>
              <c:pt idx="2">
                <c:v>-13048.624238605335</c:v>
              </c:pt>
              <c:pt idx="3">
                <c:v>-17107.366414111435</c:v>
              </c:pt>
              <c:pt idx="4">
                <c:v>-21028.85643875501</c:v>
              </c:pt>
              <c:pt idx="5">
                <c:v>-22291.816189042798</c:v>
              </c:pt>
              <c:pt idx="6">
                <c:v>-23512.067155504428</c:v>
              </c:pt>
              <c:pt idx="7">
                <c:v>-24691.053596530157</c:v>
              </c:pt>
              <c:pt idx="8">
                <c:v>-25830.170930854532</c:v>
              </c:pt>
              <c:pt idx="9">
                <c:v>-26930.767389138953</c:v>
              </c:pt>
              <c:pt idx="10">
                <c:v>-27994.14560970361</c:v>
              </c:pt>
              <c:pt idx="11">
                <c:v>-29021.564180297482</c:v>
              </c:pt>
              <c:pt idx="12">
                <c:v>-30014.239127731176</c:v>
              </c:pt>
              <c:pt idx="13">
                <c:v>-30973.345357135709</c:v>
              </c:pt>
              <c:pt idx="14">
                <c:v>-31900.018042550721</c:v>
              </c:pt>
              <c:pt idx="15">
                <c:v>-32795.353970487929</c:v>
              </c:pt>
              <c:pt idx="16">
                <c:v>-33660.412838060111</c:v>
              </c:pt>
              <c:pt idx="17">
                <c:v>-34496.218507211976</c:v>
              </c:pt>
              <c:pt idx="18">
                <c:v>-35303.760216537448</c:v>
              </c:pt>
              <c:pt idx="19">
                <c:v>-36083.993752117618</c:v>
              </c:pt>
              <c:pt idx="20">
                <c:v>-36837.842578765121</c:v>
              </c:pt>
              <c:pt idx="21">
                <c:v>-37566.198933013919</c:v>
              </c:pt>
              <c:pt idx="22">
                <c:v>-38269.92487914802</c:v>
              </c:pt>
              <c:pt idx="23">
                <c:v>-38949.853329519137</c:v>
              </c:pt>
              <c:pt idx="24">
                <c:v>-39606.789030360793</c:v>
              </c:pt>
              <c:pt idx="25">
                <c:v>-40241.509514265774</c:v>
              </c:pt>
              <c:pt idx="26">
                <c:v>-40854.766020454161</c:v>
              </c:pt>
              <c:pt idx="27">
                <c:v>-41447.284383921207</c:v>
              </c:pt>
              <c:pt idx="28">
                <c:v>-42019.765894517383</c:v>
              </c:pt>
              <c:pt idx="29">
                <c:v>-42572.888126977457</c:v>
              </c:pt>
              <c:pt idx="30">
                <c:v>-43107.305742880912</c:v>
              </c:pt>
              <c:pt idx="31">
                <c:v>-43626.157797156106</c:v>
              </c:pt>
              <c:pt idx="32">
                <c:v>-44129.897655675712</c:v>
              </c:pt>
              <c:pt idx="33">
                <c:v>-44618.965479481158</c:v>
              </c:pt>
              <c:pt idx="34">
                <c:v>-45093.788609389361</c:v>
              </c:pt>
              <c:pt idx="35">
                <c:v>-45554.781939397319</c:v>
              </c:pt>
              <c:pt idx="36">
                <c:v>-46002.34827921087</c:v>
              </c:pt>
              <c:pt idx="37">
                <c:v>-46436.878706214324</c:v>
              </c:pt>
              <c:pt idx="38">
                <c:v>-46858.752907188551</c:v>
              </c:pt>
              <c:pt idx="39">
                <c:v>-47268.339510076148</c:v>
              </c:pt>
              <c:pt idx="40">
                <c:v>-47665.996406083526</c:v>
              </c:pt>
              <c:pt idx="41">
                <c:v>-48052.071062401366</c:v>
              </c:pt>
              <c:pt idx="42">
                <c:v>-48426.900825816745</c:v>
              </c:pt>
              <c:pt idx="43">
                <c:v>-48790.813217482159</c:v>
              </c:pt>
              <c:pt idx="44">
                <c:v>-49144.126219099067</c:v>
              </c:pt>
              <c:pt idx="45">
                <c:v>-49487.148550765967</c:v>
              </c:pt>
              <c:pt idx="46">
                <c:v>-49820.179940733833</c:v>
              </c:pt>
              <c:pt idx="47">
                <c:v>-50143.511387304578</c:v>
              </c:pt>
              <c:pt idx="48">
                <c:v>-50457.425413101417</c:v>
              </c:pt>
              <c:pt idx="49">
                <c:v>-50762.196311933301</c:v>
              </c:pt>
              <c:pt idx="50">
                <c:v>-51058.090388469107</c:v>
              </c:pt>
              <c:pt idx="51">
                <c:v>-51345.366190931054</c:v>
              </c:pt>
              <c:pt idx="52">
                <c:v>-51624.274737010615</c:v>
              </c:pt>
              <c:pt idx="53">
                <c:v>-51895.059733204362</c:v>
              </c:pt>
              <c:pt idx="54">
                <c:v>-52157.957787761399</c:v>
              </c:pt>
              <c:pt idx="55">
                <c:v>-52413.198617428425</c:v>
              </c:pt>
              <c:pt idx="56">
                <c:v>-52661.005248173111</c:v>
              </c:pt>
            </c:numLit>
          </c:val>
          <c:extLst>
            <c:ext xmlns:c16="http://schemas.microsoft.com/office/drawing/2014/chart" uri="{C3380CC4-5D6E-409C-BE32-E72D297353CC}">
              <c16:uniqueId val="{00000001-6662-48BB-968B-9934B3BD9258}"/>
            </c:ext>
          </c:extLst>
        </c:ser>
        <c:ser>
          <c:idx val="2"/>
          <c:order val="1"/>
          <c:tx>
            <c:strRef>
              <c:f>Calculations!$E$300</c:f>
              <c:strCache>
                <c:ptCount val="1"/>
                <c:pt idx="0">
                  <c:v>Net discounted environmental benefits</c:v>
                </c:pt>
              </c:strCache>
            </c:strRef>
          </c:tx>
          <c:spPr>
            <a:solidFill>
              <a:srgbClr val="469990"/>
            </a:solidFill>
            <a:ln>
              <a:noFill/>
            </a:ln>
            <a:effectLst/>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0</c:v>
              </c:pt>
              <c:pt idx="10">
                <c:v>1148.4484782098309</c:v>
              </c:pt>
              <c:pt idx="11">
                <c:v>2258.0605344512137</c:v>
              </c:pt>
              <c:pt idx="12">
                <c:v>3330.1494776796026</c:v>
              </c:pt>
              <c:pt idx="13">
                <c:v>4365.9842054364999</c:v>
              </c:pt>
              <c:pt idx="14">
                <c:v>5366.7907056847098</c:v>
              </c:pt>
              <c:pt idx="15">
                <c:v>6333.7535078568935</c:v>
              </c:pt>
              <c:pt idx="16">
                <c:v>7268.0170848348498</c:v>
              </c:pt>
              <c:pt idx="17">
                <c:v>8170.6872075188649</c:v>
              </c:pt>
              <c:pt idx="18">
                <c:v>9042.8322535903771</c:v>
              </c:pt>
              <c:pt idx="19">
                <c:v>9885.4844720169585</c:v>
              </c:pt>
              <c:pt idx="20">
                <c:v>10699.641204796266</c:v>
              </c:pt>
              <c:pt idx="21">
                <c:v>11486.266067384968</c:v>
              </c:pt>
              <c:pt idx="22">
                <c:v>12246.2900892098</c:v>
              </c:pt>
              <c:pt idx="23">
                <c:v>12980.612815610606</c:v>
              </c:pt>
              <c:pt idx="24">
                <c:v>13690.103372519596</c:v>
              </c:pt>
              <c:pt idx="25">
                <c:v>14375.601495136978</c:v>
              </c:pt>
              <c:pt idx="26">
                <c:v>15037.918521820438</c:v>
              </c:pt>
              <c:pt idx="27">
                <c:v>15677.838354364845</c:v>
              </c:pt>
              <c:pt idx="28">
                <c:v>16296.118385808717</c:v>
              </c:pt>
              <c:pt idx="29">
                <c:v>16893.490396865596</c:v>
              </c:pt>
              <c:pt idx="30">
                <c:v>17470.661422041325</c:v>
              </c:pt>
              <c:pt idx="31">
                <c:v>18031.021640658539</c:v>
              </c:pt>
              <c:pt idx="32">
                <c:v>18575.060687859717</c:v>
              </c:pt>
              <c:pt idx="33">
                <c:v>19103.2539375696</c:v>
              </c:pt>
              <c:pt idx="34">
                <c:v>19616.062917870455</c:v>
              </c:pt>
              <c:pt idx="35">
                <c:v>20113.935714279054</c:v>
              </c:pt>
              <c:pt idx="36">
                <c:v>20597.307361277693</c:v>
              </c:pt>
              <c:pt idx="37">
                <c:v>21066.600222441419</c:v>
              </c:pt>
              <c:pt idx="38">
                <c:v>21522.224359493583</c:v>
              </c:pt>
              <c:pt idx="39">
                <c:v>21964.577890612185</c:v>
              </c:pt>
              <c:pt idx="40">
                <c:v>22394.047338300152</c:v>
              </c:pt>
              <c:pt idx="41">
                <c:v>22811.00796712342</c:v>
              </c:pt>
              <c:pt idx="42">
                <c:v>23215.82411161203</c:v>
              </c:pt>
              <c:pt idx="43">
                <c:v>23608.84949461068</c:v>
              </c:pt>
              <c:pt idx="44">
                <c:v>23990.427536356943</c:v>
              </c:pt>
              <c:pt idx="45">
                <c:v>24360.891654557196</c:v>
              </c:pt>
              <c:pt idx="46">
                <c:v>24720.565555722489</c:v>
              </c:pt>
              <c:pt idx="47">
                <c:v>25069.763518018892</c:v>
              </c:pt>
              <c:pt idx="48">
                <c:v>25408.790665879478</c:v>
              </c:pt>
              <c:pt idx="49">
                <c:v>25737.94323661791</c:v>
              </c:pt>
              <c:pt idx="50">
                <c:v>26057.508839276583</c:v>
              </c:pt>
              <c:pt idx="51">
                <c:v>26367.766705935486</c:v>
              </c:pt>
              <c:pt idx="52">
                <c:v>26668.987935701414</c:v>
              </c:pt>
              <c:pt idx="53">
                <c:v>26961.435731590664</c:v>
              </c:pt>
              <c:pt idx="54">
                <c:v>27245.365630512264</c:v>
              </c:pt>
              <c:pt idx="55">
                <c:v>27521.025726552652</c:v>
              </c:pt>
              <c:pt idx="56">
                <c:v>27788.656887756915</c:v>
              </c:pt>
            </c:numLit>
          </c:val>
          <c:extLst>
            <c:ext xmlns:c16="http://schemas.microsoft.com/office/drawing/2014/chart" uri="{C3380CC4-5D6E-409C-BE32-E72D297353CC}">
              <c16:uniqueId val="{00000004-6662-48BB-968B-9934B3BD9258}"/>
            </c:ext>
          </c:extLst>
        </c:ser>
        <c:ser>
          <c:idx val="0"/>
          <c:order val="2"/>
          <c:tx>
            <c:strRef>
              <c:f>Calculations!$F$300</c:f>
              <c:strCache>
                <c:ptCount val="1"/>
                <c:pt idx="0">
                  <c:v>Net discounted societal benefits</c:v>
                </c:pt>
              </c:strCache>
            </c:strRef>
          </c:tx>
          <c:spPr>
            <a:solidFill>
              <a:srgbClr val="911EB4"/>
            </a:solidFill>
            <a:effectLst/>
          </c:spPr>
          <c:invertIfNegative val="0"/>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0</c:v>
              </c:pt>
              <c:pt idx="1">
                <c:v>0</c:v>
              </c:pt>
              <c:pt idx="2">
                <c:v>0</c:v>
              </c:pt>
              <c:pt idx="3">
                <c:v>0</c:v>
              </c:pt>
              <c:pt idx="4">
                <c:v>0</c:v>
              </c:pt>
              <c:pt idx="5">
                <c:v>0</c:v>
              </c:pt>
              <c:pt idx="6">
                <c:v>0</c:v>
              </c:pt>
              <c:pt idx="7">
                <c:v>0</c:v>
              </c:pt>
              <c:pt idx="8">
                <c:v>0</c:v>
              </c:pt>
              <c:pt idx="9">
                <c:v>93362.871783530369</c:v>
              </c:pt>
              <c:pt idx="10">
                <c:v>183568.54500433267</c:v>
              </c:pt>
              <c:pt idx="11">
                <c:v>270723.78483119479</c:v>
              </c:pt>
              <c:pt idx="12">
                <c:v>354931.7460165688</c:v>
              </c:pt>
              <c:pt idx="13">
                <c:v>436292.0949879447</c:v>
              </c:pt>
              <c:pt idx="14">
                <c:v>514901.12781053007</c:v>
              </c:pt>
              <c:pt idx="15">
                <c:v>590851.88416085416</c:v>
              </c:pt>
              <c:pt idx="16">
                <c:v>664234.25744619139</c:v>
              </c:pt>
              <c:pt idx="17">
                <c:v>735135.10120014043</c:v>
              </c:pt>
              <c:pt idx="18">
                <c:v>803638.33188028447</c:v>
              </c:pt>
              <c:pt idx="19">
                <c:v>869825.02818960242</c:v>
              </c:pt>
              <c:pt idx="20">
                <c:v>933773.52703918493</c:v>
              </c:pt>
              <c:pt idx="21">
                <c:v>995559.51626583468</c:v>
              </c:pt>
              <c:pt idx="22">
                <c:v>1055256.1242142885</c:v>
              </c:pt>
              <c:pt idx="23">
                <c:v>1112934.0062900893</c:v>
              </c:pt>
              <c:pt idx="24">
                <c:v>1168661.4285855491</c:v>
              </c:pt>
              <c:pt idx="25">
                <c:v>1222504.3486777807</c:v>
              </c:pt>
              <c:pt idx="26">
                <c:v>1274526.4936944298</c:v>
              </c:pt>
              <c:pt idx="27">
                <c:v>1324789.4357395011</c:v>
              </c:pt>
              <c:pt idx="28">
                <c:v>1373352.6647685557</c:v>
              </c:pt>
              <c:pt idx="29">
                <c:v>1420273.6589995262</c:v>
              </c:pt>
              <c:pt idx="30">
                <c:v>1465607.9529424929</c:v>
              </c:pt>
              <c:pt idx="31">
                <c:v>1509621.8305570236</c:v>
              </c:pt>
              <c:pt idx="32">
                <c:v>1552353.7505711312</c:v>
              </c:pt>
              <c:pt idx="33">
                <c:v>1593841.0515557018</c:v>
              </c:pt>
              <c:pt idx="34">
                <c:v>1634119.9845504304</c:v>
              </c:pt>
              <c:pt idx="35">
                <c:v>1673225.7447394873</c:v>
              </c:pt>
              <c:pt idx="36">
                <c:v>1711192.5022045912</c:v>
              </c:pt>
              <c:pt idx="37">
                <c:v>1748053.4317823618</c:v>
              </c:pt>
              <c:pt idx="38">
                <c:v>1783840.7420520422</c:v>
              </c:pt>
              <c:pt idx="39">
                <c:v>1818585.7034789163</c:v>
              </c:pt>
              <c:pt idx="40">
                <c:v>1852318.6757380173</c:v>
              </c:pt>
              <c:pt idx="41">
                <c:v>1885069.1342419989</c:v>
              </c:pt>
              <c:pt idx="42">
                <c:v>1916865.6958963498</c:v>
              </c:pt>
              <c:pt idx="43">
                <c:v>1947736.1441044577</c:v>
              </c:pt>
              <c:pt idx="44">
                <c:v>1977707.4530443682</c:v>
              </c:pt>
              <c:pt idx="45">
                <c:v>2006805.8112384561</c:v>
              </c:pt>
              <c:pt idx="46">
                <c:v>2035056.6444365997</c:v>
              </c:pt>
              <c:pt idx="47">
                <c:v>2062484.6378328556</c:v>
              </c:pt>
              <c:pt idx="48">
                <c:v>2089113.7576350458</c:v>
              </c:pt>
              <c:pt idx="49">
                <c:v>2114967.2720061042</c:v>
              </c:pt>
              <c:pt idx="50">
                <c:v>2140067.7713954812</c:v>
              </c:pt>
              <c:pt idx="51">
                <c:v>2164437.1882783715</c:v>
              </c:pt>
              <c:pt idx="52">
                <c:v>2188096.8163200128</c:v>
              </c:pt>
              <c:pt idx="53">
                <c:v>2211067.3289818005</c:v>
              </c:pt>
              <c:pt idx="54">
                <c:v>2233368.7975854776</c:v>
              </c:pt>
              <c:pt idx="55">
                <c:v>2255020.7088511838</c:v>
              </c:pt>
              <c:pt idx="56">
                <c:v>2276041.9819246847</c:v>
              </c:pt>
            </c:numLit>
          </c:val>
          <c:extLst>
            <c:ext xmlns:c16="http://schemas.microsoft.com/office/drawing/2014/chart" uri="{C3380CC4-5D6E-409C-BE32-E72D297353CC}">
              <c16:uniqueId val="{00000006-6662-48BB-968B-9934B3BD9258}"/>
            </c:ext>
          </c:extLst>
        </c:ser>
        <c:dLbls>
          <c:showLegendKey val="0"/>
          <c:showVal val="0"/>
          <c:showCatName val="0"/>
          <c:showSerName val="0"/>
          <c:showPercent val="0"/>
          <c:showBubbleSize val="0"/>
        </c:dLbls>
        <c:gapWidth val="50"/>
        <c:overlap val="100"/>
        <c:axId val="410284256"/>
        <c:axId val="906213696"/>
      </c:barChart>
      <c:lineChart>
        <c:grouping val="standard"/>
        <c:varyColors val="0"/>
        <c:ser>
          <c:idx val="3"/>
          <c:order val="3"/>
          <c:tx>
            <c:strRef>
              <c:f>Calculations!$G$300</c:f>
              <c:strCache>
                <c:ptCount val="1"/>
                <c:pt idx="0">
                  <c:v>Total Benefits</c:v>
                </c:pt>
              </c:strCache>
            </c:strRef>
          </c:tx>
          <c:spPr>
            <a:ln w="31750">
              <a:solidFill>
                <a:schemeClr val="tx1"/>
              </a:solidFill>
              <a:prstDash val="sysDash"/>
            </a:ln>
          </c:spPr>
          <c:marker>
            <c:symbol val="none"/>
          </c:marker>
          <c:cat>
            <c:numLit>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Lit>
          </c:cat>
          <c:val>
            <c:numLit>
              <c:formatCode>0.00</c:formatCode>
              <c:ptCount val="57"/>
              <c:pt idx="0">
                <c:v>-4500</c:v>
              </c:pt>
              <c:pt idx="1">
                <c:v>-8847.826086956522</c:v>
              </c:pt>
              <c:pt idx="2">
                <c:v>-13048.624238605335</c:v>
              </c:pt>
              <c:pt idx="3">
                <c:v>-17107.366414111435</c:v>
              </c:pt>
              <c:pt idx="4">
                <c:v>-21028.85643875501</c:v>
              </c:pt>
              <c:pt idx="5">
                <c:v>-22291.816189042798</c:v>
              </c:pt>
              <c:pt idx="6">
                <c:v>-23512.067155504428</c:v>
              </c:pt>
              <c:pt idx="7">
                <c:v>-24691.053596530157</c:v>
              </c:pt>
              <c:pt idx="8">
                <c:v>-25830.170930854532</c:v>
              </c:pt>
              <c:pt idx="9">
                <c:v>66432.104394391412</c:v>
              </c:pt>
              <c:pt idx="10">
                <c:v>156722.8478728389</c:v>
              </c:pt>
              <c:pt idx="11">
                <c:v>243960.28118534852</c:v>
              </c:pt>
              <c:pt idx="12">
                <c:v>328247.65636651724</c:v>
              </c:pt>
              <c:pt idx="13">
                <c:v>409684.73383624549</c:v>
              </c:pt>
              <c:pt idx="14">
                <c:v>488367.90047366405</c:v>
              </c:pt>
              <c:pt idx="15">
                <c:v>564390.28369822307</c:v>
              </c:pt>
              <c:pt idx="16">
                <c:v>637841.86169296608</c:v>
              </c:pt>
              <c:pt idx="17">
                <c:v>708809.56990044727</c:v>
              </c:pt>
              <c:pt idx="18">
                <c:v>777377.40391733742</c:v>
              </c:pt>
              <c:pt idx="19">
                <c:v>843626.51890950173</c:v>
              </c:pt>
              <c:pt idx="20">
                <c:v>907635.32566521608</c:v>
              </c:pt>
              <c:pt idx="21">
                <c:v>969479.58340020571</c:v>
              </c:pt>
              <c:pt idx="22">
                <c:v>1029232.4894243503</c:v>
              </c:pt>
              <c:pt idx="23">
                <c:v>1086964.7657761809</c:v>
              </c:pt>
              <c:pt idx="24">
                <c:v>1142744.742927708</c:v>
              </c:pt>
              <c:pt idx="25">
                <c:v>1196638.440658652</c:v>
              </c:pt>
              <c:pt idx="26">
                <c:v>1248709.6461957961</c:v>
              </c:pt>
              <c:pt idx="27">
                <c:v>1299019.9897099447</c:v>
              </c:pt>
              <c:pt idx="28">
                <c:v>1347629.0172598469</c:v>
              </c:pt>
              <c:pt idx="29">
                <c:v>1394594.2612694143</c:v>
              </c:pt>
              <c:pt idx="30">
                <c:v>1439971.3086216534</c:v>
              </c:pt>
              <c:pt idx="31">
                <c:v>1484026.6944005261</c:v>
              </c:pt>
              <c:pt idx="32">
                <c:v>1526798.9136033151</c:v>
              </c:pt>
              <c:pt idx="33">
                <c:v>1568325.3400137902</c:v>
              </c:pt>
              <c:pt idx="34">
                <c:v>1608642.2588589115</c:v>
              </c:pt>
              <c:pt idx="35">
                <c:v>1647784.898514369</c:v>
              </c:pt>
              <c:pt idx="36">
                <c:v>1685787.461286658</c:v>
              </c:pt>
              <c:pt idx="37">
                <c:v>1722683.1532985889</c:v>
              </c:pt>
              <c:pt idx="38">
                <c:v>1758504.2135043473</c:v>
              </c:pt>
              <c:pt idx="39">
                <c:v>1793281.9418594523</c:v>
              </c:pt>
              <c:pt idx="40">
                <c:v>1827046.726670234</c:v>
              </c:pt>
              <c:pt idx="41">
                <c:v>1859828.071146721</c:v>
              </c:pt>
              <c:pt idx="42">
                <c:v>1891654.6191821452</c:v>
              </c:pt>
              <c:pt idx="43">
                <c:v>1922554.1803815863</c:v>
              </c:pt>
              <c:pt idx="44">
                <c:v>1952553.754361626</c:v>
              </c:pt>
              <c:pt idx="45">
                <c:v>1981679.5543422473</c:v>
              </c:pt>
              <c:pt idx="46">
                <c:v>2009957.0300515883</c:v>
              </c:pt>
              <c:pt idx="47">
                <c:v>2037410.8899635698</c:v>
              </c:pt>
              <c:pt idx="48">
                <c:v>2064065.122887824</c:v>
              </c:pt>
              <c:pt idx="49">
                <c:v>2089943.0189307889</c:v>
              </c:pt>
              <c:pt idx="50">
                <c:v>2115067.1898462889</c:v>
              </c:pt>
              <c:pt idx="51">
                <c:v>2139459.588793376</c:v>
              </c:pt>
              <c:pt idx="52">
                <c:v>2163141.5295187035</c:v>
              </c:pt>
              <c:pt idx="53">
                <c:v>2186133.7049801867</c:v>
              </c:pt>
              <c:pt idx="54">
                <c:v>2208456.2054282282</c:v>
              </c:pt>
              <c:pt idx="55">
                <c:v>2230128.5359603078</c:v>
              </c:pt>
              <c:pt idx="56">
                <c:v>2251169.6335642687</c:v>
              </c:pt>
            </c:numLit>
          </c:val>
          <c:smooth val="0"/>
          <c:extLst>
            <c:ext xmlns:c16="http://schemas.microsoft.com/office/drawing/2014/chart" uri="{C3380CC4-5D6E-409C-BE32-E72D297353CC}">
              <c16:uniqueId val="{00000001-E833-43E7-AF6B-4D0584F7531F}"/>
            </c:ext>
          </c:extLst>
        </c:ser>
        <c:dLbls>
          <c:showLegendKey val="0"/>
          <c:showVal val="0"/>
          <c:showCatName val="0"/>
          <c:showSerName val="0"/>
          <c:showPercent val="0"/>
          <c:showBubbleSize val="0"/>
        </c:dLbls>
        <c:marker val="1"/>
        <c:smooth val="0"/>
        <c:axId val="410284256"/>
        <c:axId val="906213696"/>
      </c:lineChart>
      <c:catAx>
        <c:axId val="410284256"/>
        <c:scaling>
          <c:orientation val="minMax"/>
        </c:scaling>
        <c:delete val="0"/>
        <c:axPos val="b"/>
        <c:title>
          <c:tx>
            <c:rich>
              <a:bodyPr rot="0" vert="horz"/>
              <a:lstStyle/>
              <a:p>
                <a:pPr>
                  <a:defRPr sz="1100"/>
                </a:pPr>
                <a:r>
                  <a:rPr lang="en-US" sz="1100"/>
                  <a:t>Year</a:t>
                </a:r>
              </a:p>
            </c:rich>
          </c:tx>
          <c:layout>
            <c:manualLayout>
              <c:xMode val="edge"/>
              <c:yMode val="edge"/>
              <c:x val="0.50757580881300612"/>
              <c:y val="0.95059405170426281"/>
            </c:manualLayout>
          </c:layout>
          <c:overlay val="0"/>
          <c:spPr>
            <a:noFill/>
            <a:ln>
              <a:noFill/>
            </a:ln>
            <a:effectLst/>
          </c:spPr>
        </c:title>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3600000"/>
          <a:lstStyle/>
          <a:p>
            <a:pPr>
              <a:defRPr/>
            </a:pPr>
            <a:endParaRPr lang="en-US"/>
          </a:p>
        </c:txPr>
        <c:crossAx val="906213696"/>
        <c:crosses val="autoZero"/>
        <c:auto val="1"/>
        <c:lblAlgn val="ctr"/>
        <c:lblOffset val="100"/>
        <c:noMultiLvlLbl val="0"/>
      </c:catAx>
      <c:valAx>
        <c:axId val="906213696"/>
        <c:scaling>
          <c:orientation val="minMax"/>
        </c:scaling>
        <c:delete val="0"/>
        <c:axPos val="l"/>
        <c:majorGridlines>
          <c:spPr>
            <a:ln w="9525" cap="flat" cmpd="sng" algn="ctr">
              <a:solidFill>
                <a:srgbClr val="D9D9D9"/>
              </a:solidFill>
              <a:round/>
            </a:ln>
            <a:effectLst/>
          </c:spPr>
        </c:majorGridlines>
        <c:title>
          <c:tx>
            <c:rich>
              <a:bodyPr rot="-5400000" vert="horz"/>
              <a:lstStyle/>
              <a:p>
                <a:pPr>
                  <a:defRPr sz="1100"/>
                </a:pPr>
                <a:r>
                  <a:rPr lang="en-GB" sz="1100"/>
                  <a:t>Net Benefits (thousand £)</a:t>
                </a:r>
              </a:p>
            </c:rich>
          </c:tx>
          <c:layout>
            <c:manualLayout>
              <c:xMode val="edge"/>
              <c:yMode val="edge"/>
              <c:x val="5.7285842542062742E-3"/>
              <c:y val="0.28725877729634802"/>
            </c:manualLayout>
          </c:layout>
          <c:overlay val="0"/>
          <c:spPr>
            <a:noFill/>
            <a:ln>
              <a:noFill/>
            </a:ln>
            <a:effectLst/>
          </c:spPr>
        </c:title>
        <c:numFmt formatCode="#,##0" sourceLinked="0"/>
        <c:majorTickMark val="none"/>
        <c:minorTickMark val="none"/>
        <c:tickLblPos val="nextTo"/>
        <c:spPr>
          <a:noFill/>
          <a:ln>
            <a:noFill/>
          </a:ln>
          <a:effectLst/>
        </c:spPr>
        <c:txPr>
          <a:bodyPr rot="-60000000" vert="horz"/>
          <a:lstStyle/>
          <a:p>
            <a:pPr>
              <a:defRPr/>
            </a:pPr>
            <a:endParaRPr lang="en-US"/>
          </a:p>
        </c:txPr>
        <c:crossAx val="410284256"/>
        <c:crosses val="autoZero"/>
        <c:crossBetween val="between"/>
      </c:valAx>
      <c:spPr>
        <a:noFill/>
      </c:spPr>
    </c:plotArea>
    <c:plotVisOnly val="1"/>
    <c:dispBlanksAs val="gap"/>
    <c:showDLblsOverMax val="0"/>
    <c:extLst/>
  </c:chart>
  <c:spPr>
    <a:solidFill>
      <a:sysClr val="window" lastClr="FFFFFF"/>
    </a:solidFill>
    <a:ln w="9525" cap="flat" cmpd="sng" algn="ctr">
      <a:noFill/>
      <a:round/>
    </a:ln>
    <a:effectLst/>
  </c:spPr>
  <c:txPr>
    <a:bodyPr/>
    <a:lstStyle/>
    <a:p>
      <a:pPr>
        <a:defRPr>
          <a:latin typeface="Verdana" panose="020B0604030504040204" pitchFamily="34" charset="0"/>
          <a:ea typeface="Verdana" panose="020B0604030504040204" pitchFamily="34"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sz="1400"/>
              <a:t>Benefits</a:t>
            </a:r>
            <a:r>
              <a:rPr lang="en-US" sz="1400" baseline="0"/>
              <a:t> by confidence level</a:t>
            </a:r>
            <a:endParaRPr lang="en-US" sz="1400"/>
          </a:p>
        </c:rich>
      </c:tx>
      <c:layout>
        <c:manualLayout>
          <c:xMode val="edge"/>
          <c:yMode val="edge"/>
          <c:x val="0.25211111111111112"/>
          <c:y val="3.6798605965360838E-2"/>
        </c:manualLayout>
      </c:layout>
      <c:overlay val="0"/>
      <c:spPr>
        <a:noFill/>
        <a:ln>
          <a:noFill/>
        </a:ln>
        <a:effectLst/>
      </c:spPr>
    </c:title>
    <c:autoTitleDeleted val="0"/>
    <c:plotArea>
      <c:layout>
        <c:manualLayout>
          <c:layoutTarget val="inner"/>
          <c:xMode val="edge"/>
          <c:yMode val="edge"/>
          <c:x val="0.21381770078740153"/>
          <c:y val="0.15338626451507706"/>
          <c:w val="0.75134311811023624"/>
          <c:h val="0.7524842903251372"/>
        </c:manualLayout>
      </c:layout>
      <c:barChart>
        <c:barDir val="col"/>
        <c:grouping val="stacked"/>
        <c:varyColors val="0"/>
        <c:ser>
          <c:idx val="1"/>
          <c:order val="0"/>
          <c:tx>
            <c:strRef>
              <c:f>Calculations!$BB$212</c:f>
              <c:strCache>
                <c:ptCount val="1"/>
                <c:pt idx="0">
                  <c:v>High confidence net benefits</c:v>
                </c:pt>
              </c:strCache>
            </c:strRef>
          </c:tx>
          <c:spPr>
            <a:solidFill>
              <a:schemeClr val="accent6"/>
            </a:solidFill>
            <a:ln>
              <a:noFill/>
            </a:ln>
            <a:effectLst/>
          </c:spPr>
          <c:invertIfNegative val="0"/>
          <c:cat>
            <c:strRef>
              <c:f>Calculations!$BA$213:$BA$217</c:f>
              <c:strCache>
                <c:ptCount val="5"/>
                <c:pt idx="0">
                  <c:v>10</c:v>
                </c:pt>
                <c:pt idx="1">
                  <c:v>20</c:v>
                </c:pt>
                <c:pt idx="2">
                  <c:v>30</c:v>
                </c:pt>
                <c:pt idx="3">
                  <c:v>45</c:v>
                </c:pt>
                <c:pt idx="4">
                  <c:v>Whole Life</c:v>
                </c:pt>
              </c:strCache>
            </c:strRef>
          </c:cat>
          <c:val>
            <c:numRef>
              <c:f>Calculations!$BB$213:$BB$217</c:f>
              <c:numCache>
                <c:formatCode>0.00</c:formatCode>
                <c:ptCount val="5"/>
                <c:pt idx="0">
                  <c:v>0</c:v>
                </c:pt>
                <c:pt idx="1">
                  <c:v>0</c:v>
                </c:pt>
                <c:pt idx="2">
                  <c:v>0</c:v>
                </c:pt>
                <c:pt idx="3">
                  <c:v>0</c:v>
                </c:pt>
                <c:pt idx="4">
                  <c:v>0</c:v>
                </c:pt>
              </c:numCache>
            </c:numRef>
          </c:val>
          <c:extLst>
            <c:ext xmlns:c16="http://schemas.microsoft.com/office/drawing/2014/chart" uri="{C3380CC4-5D6E-409C-BE32-E72D297353CC}">
              <c16:uniqueId val="{00000004-8545-4F7E-A9CA-0C09E5E4130D}"/>
            </c:ext>
          </c:extLst>
        </c:ser>
        <c:ser>
          <c:idx val="2"/>
          <c:order val="1"/>
          <c:tx>
            <c:strRef>
              <c:f>Calculations!$BC$212</c:f>
              <c:strCache>
                <c:ptCount val="1"/>
                <c:pt idx="0">
                  <c:v>Medium confidence net benefits</c:v>
                </c:pt>
              </c:strCache>
            </c:strRef>
          </c:tx>
          <c:spPr>
            <a:solidFill>
              <a:schemeClr val="accent4"/>
            </a:solidFill>
            <a:ln>
              <a:noFill/>
            </a:ln>
            <a:effectLst/>
          </c:spPr>
          <c:invertIfNegative val="0"/>
          <c:dPt>
            <c:idx val="1"/>
            <c:invertIfNegative val="0"/>
            <c:bubble3D val="0"/>
            <c:extLst>
              <c:ext xmlns:c16="http://schemas.microsoft.com/office/drawing/2014/chart" uri="{C3380CC4-5D6E-409C-BE32-E72D297353CC}">
                <c16:uniqueId val="{00000006-8545-4F7E-A9CA-0C09E5E4130D}"/>
              </c:ext>
            </c:extLst>
          </c:dPt>
          <c:cat>
            <c:strRef>
              <c:f>Calculations!$BA$213:$BA$217</c:f>
              <c:strCache>
                <c:ptCount val="5"/>
                <c:pt idx="0">
                  <c:v>10</c:v>
                </c:pt>
                <c:pt idx="1">
                  <c:v>20</c:v>
                </c:pt>
                <c:pt idx="2">
                  <c:v>30</c:v>
                </c:pt>
                <c:pt idx="3">
                  <c:v>45</c:v>
                </c:pt>
                <c:pt idx="4">
                  <c:v>Whole Life</c:v>
                </c:pt>
              </c:strCache>
            </c:strRef>
          </c:cat>
          <c:val>
            <c:numRef>
              <c:f>Calculations!$BC$213:$BC$217</c:f>
              <c:numCache>
                <c:formatCode>0.00</c:formatCode>
                <c:ptCount val="5"/>
                <c:pt idx="0">
                  <c:v>1074147.7929698774</c:v>
                </c:pt>
                <c:pt idx="1">
                  <c:v>2740034.9910319946</c:v>
                </c:pt>
                <c:pt idx="2">
                  <c:v>3921013.7672564867</c:v>
                </c:pt>
                <c:pt idx="3">
                  <c:v>5116979.1000226215</c:v>
                </c:pt>
                <c:pt idx="4">
                  <c:v>5757051.0833140984</c:v>
                </c:pt>
              </c:numCache>
            </c:numRef>
          </c:val>
          <c:extLst>
            <c:ext xmlns:c16="http://schemas.microsoft.com/office/drawing/2014/chart" uri="{C3380CC4-5D6E-409C-BE32-E72D297353CC}">
              <c16:uniqueId val="{00000007-8545-4F7E-A9CA-0C09E5E4130D}"/>
            </c:ext>
          </c:extLst>
        </c:ser>
        <c:ser>
          <c:idx val="0"/>
          <c:order val="2"/>
          <c:tx>
            <c:strRef>
              <c:f>Calculations!$BD$212</c:f>
              <c:strCache>
                <c:ptCount val="1"/>
                <c:pt idx="0">
                  <c:v>Low confidence net benefits</c:v>
                </c:pt>
              </c:strCache>
            </c:strRef>
          </c:tx>
          <c:spPr>
            <a:solidFill>
              <a:srgbClr val="FF0000"/>
            </a:solidFill>
            <a:ln>
              <a:noFill/>
            </a:ln>
            <a:effectLst/>
          </c:spPr>
          <c:invertIfNegative val="0"/>
          <c:cat>
            <c:strRef>
              <c:f>Calculations!$BA$213:$BA$217</c:f>
              <c:strCache>
                <c:ptCount val="5"/>
                <c:pt idx="0">
                  <c:v>10</c:v>
                </c:pt>
                <c:pt idx="1">
                  <c:v>20</c:v>
                </c:pt>
                <c:pt idx="2">
                  <c:v>30</c:v>
                </c:pt>
                <c:pt idx="3">
                  <c:v>45</c:v>
                </c:pt>
                <c:pt idx="4">
                  <c:v>Whole Life</c:v>
                </c:pt>
              </c:strCache>
            </c:strRef>
          </c:cat>
          <c:val>
            <c:numRef>
              <c:f>Calculations!$BD$213:$BD$217</c:f>
              <c:numCache>
                <c:formatCode>0.00</c:formatCode>
                <c:ptCount val="5"/>
                <c:pt idx="0">
                  <c:v>1086563.0985832978</c:v>
                </c:pt>
                <c:pt idx="1">
                  <c:v>2804318.579368961</c:v>
                </c:pt>
                <c:pt idx="2">
                  <c:v>4022067.7570509929</c:v>
                </c:pt>
                <c:pt idx="3">
                  <c:v>5255270.1056724824</c:v>
                </c:pt>
                <c:pt idx="4">
                  <c:v>5915271.0701287119</c:v>
                </c:pt>
              </c:numCache>
            </c:numRef>
          </c:val>
          <c:extLst>
            <c:ext xmlns:c16="http://schemas.microsoft.com/office/drawing/2014/chart" uri="{C3380CC4-5D6E-409C-BE32-E72D297353CC}">
              <c16:uniqueId val="{00000009-8545-4F7E-A9CA-0C09E5E4130D}"/>
            </c:ext>
          </c:extLst>
        </c:ser>
        <c:dLbls>
          <c:showLegendKey val="0"/>
          <c:showVal val="0"/>
          <c:showCatName val="0"/>
          <c:showSerName val="0"/>
          <c:showPercent val="0"/>
          <c:showBubbleSize val="0"/>
        </c:dLbls>
        <c:gapWidth val="50"/>
        <c:overlap val="100"/>
        <c:axId val="410284256"/>
        <c:axId val="906213696"/>
      </c:barChart>
      <c:catAx>
        <c:axId val="410284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3600000"/>
          <a:lstStyle/>
          <a:p>
            <a:pPr>
              <a:defRPr/>
            </a:pPr>
            <a:endParaRPr lang="en-US"/>
          </a:p>
        </c:txPr>
        <c:crossAx val="906213696"/>
        <c:crosses val="autoZero"/>
        <c:auto val="1"/>
        <c:lblAlgn val="ctr"/>
        <c:lblOffset val="100"/>
        <c:tickMarkSkip val="1"/>
        <c:noMultiLvlLbl val="0"/>
      </c:catAx>
      <c:valAx>
        <c:axId val="9062136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vert="horz"/>
              <a:lstStyle/>
              <a:p>
                <a:pPr>
                  <a:defRPr/>
                </a:pPr>
                <a:r>
                  <a:rPr lang="en-GB"/>
                  <a:t>Net Benefits (thousand £)</a:t>
                </a:r>
              </a:p>
            </c:rich>
          </c:tx>
          <c:layout>
            <c:manualLayout>
              <c:xMode val="edge"/>
              <c:yMode val="edge"/>
              <c:x val="9.3091135885242041E-3"/>
              <c:y val="0.20352304126026047"/>
            </c:manualLayout>
          </c:layout>
          <c:overlay val="0"/>
          <c:spPr>
            <a:noFill/>
            <a:ln>
              <a:noFill/>
            </a:ln>
            <a:effectLst/>
          </c:spPr>
        </c:title>
        <c:numFmt formatCode="#,##0" sourceLinked="0"/>
        <c:majorTickMark val="none"/>
        <c:minorTickMark val="none"/>
        <c:tickLblPos val="nextTo"/>
        <c:spPr>
          <a:noFill/>
          <a:ln>
            <a:noFill/>
          </a:ln>
          <a:effectLst/>
        </c:spPr>
        <c:txPr>
          <a:bodyPr rot="-60000000" vert="horz"/>
          <a:lstStyle/>
          <a:p>
            <a:pPr>
              <a:defRPr/>
            </a:pPr>
            <a:endParaRPr lang="en-US"/>
          </a:p>
        </c:txPr>
        <c:crossAx val="410284256"/>
        <c:crosses val="autoZero"/>
        <c:crossBetween val="between"/>
      </c:valAx>
      <c:spPr>
        <a:noFill/>
        <a:ln w="25400">
          <a:noFill/>
        </a:ln>
      </c:spPr>
    </c:plotArea>
    <c:plotVisOnly val="1"/>
    <c:dispBlanksAs val="gap"/>
    <c:showDLblsOverMax val="0"/>
    <c:extLst/>
  </c:chart>
  <c:spPr>
    <a:solidFill>
      <a:schemeClr val="bg1"/>
    </a:solidFill>
    <a:ln w="9525" cap="flat" cmpd="sng" algn="ctr">
      <a:noFill/>
      <a:round/>
    </a:ln>
    <a:effectLst/>
  </c:spPr>
  <c:txPr>
    <a:bodyPr/>
    <a:lstStyle/>
    <a:p>
      <a:pPr>
        <a:defRPr>
          <a:latin typeface="Verdana" panose="020B0604030504040204" pitchFamily="34" charset="0"/>
          <a:ea typeface="Verdana" panose="020B0604030504040204" pitchFamily="34"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GB" sz="1600"/>
              <a:t>Annual</a:t>
            </a:r>
            <a:r>
              <a:rPr lang="en-GB" sz="1600" baseline="0"/>
              <a:t> </a:t>
            </a:r>
            <a:r>
              <a:rPr lang="en-GB" sz="1600"/>
              <a:t>Avoided Emissions</a:t>
            </a:r>
          </a:p>
        </c:rich>
      </c:tx>
      <c:layout>
        <c:manualLayout>
          <c:xMode val="edge"/>
          <c:yMode val="edge"/>
          <c:x val="0.355823964269328"/>
          <c:y val="1.8359925191581587E-2"/>
        </c:manualLayout>
      </c:layout>
      <c:overlay val="0"/>
      <c:spPr>
        <a:noFill/>
        <a:ln>
          <a:noFill/>
        </a:ln>
        <a:effectLst/>
      </c:spPr>
    </c:title>
    <c:autoTitleDeleted val="0"/>
    <c:plotArea>
      <c:layout>
        <c:manualLayout>
          <c:layoutTarget val="inner"/>
          <c:xMode val="edge"/>
          <c:yMode val="edge"/>
          <c:x val="9.7120225936602037E-2"/>
          <c:y val="8.6528114783403165E-2"/>
          <c:w val="0.8734945537051626"/>
          <c:h val="0.62577712327388613"/>
        </c:manualLayout>
      </c:layout>
      <c:areaChart>
        <c:grouping val="stacked"/>
        <c:varyColors val="0"/>
        <c:ser>
          <c:idx val="8"/>
          <c:order val="0"/>
          <c:tx>
            <c:strRef>
              <c:f>Calculations!$D$205</c:f>
              <c:strCache>
                <c:ptCount val="1"/>
                <c:pt idx="0">
                  <c:v>Direct emissions delta </c:v>
                </c:pt>
              </c:strCache>
            </c:strRef>
          </c:tx>
          <c:spPr>
            <a:ln w="25400">
              <a:noFill/>
            </a:ln>
          </c:spPr>
          <c:cat>
            <c:numRef>
              <c:f>Calculations!$J$204:$BN$204</c:f>
              <c:numCache>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Cache>
            </c:numRef>
          </c:cat>
          <c:val>
            <c:numRef>
              <c:f>Calculations!$J$205:$BN$205</c:f>
              <c:numCache>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Cache>
            </c:numRef>
          </c:val>
          <c:extLst>
            <c:ext xmlns:c16="http://schemas.microsoft.com/office/drawing/2014/chart" uri="{C3380CC4-5D6E-409C-BE32-E72D297353CC}">
              <c16:uniqueId val="{00000006-252E-4B69-82F0-13D5E358EBA6}"/>
            </c:ext>
          </c:extLst>
        </c:ser>
        <c:ser>
          <c:idx val="7"/>
          <c:order val="1"/>
          <c:tx>
            <c:strRef>
              <c:f>Calculations!$D$206</c:f>
              <c:strCache>
                <c:ptCount val="1"/>
                <c:pt idx="0">
                  <c:v>Indirect emissions delta</c:v>
                </c:pt>
              </c:strCache>
            </c:strRef>
          </c:tx>
          <c:spPr>
            <a:ln>
              <a:noFill/>
              <a:prstDash val="dash"/>
            </a:ln>
          </c:spPr>
          <c:cat>
            <c:numRef>
              <c:f>Calculations!$J$204:$BN$204</c:f>
              <c:numCache>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Cache>
            </c:numRef>
          </c:cat>
          <c:val>
            <c:numRef>
              <c:f>Calculations!$J$206:$BN$206</c:f>
              <c:numCache>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Cache>
            </c:numRef>
          </c:val>
          <c:extLst>
            <c:ext xmlns:c16="http://schemas.microsoft.com/office/drawing/2014/chart" uri="{C3380CC4-5D6E-409C-BE32-E72D297353CC}">
              <c16:uniqueId val="{00000008-252E-4B69-82F0-13D5E358EBA6}"/>
            </c:ext>
          </c:extLst>
        </c:ser>
        <c:dLbls>
          <c:showLegendKey val="0"/>
          <c:showVal val="0"/>
          <c:showCatName val="0"/>
          <c:showSerName val="0"/>
          <c:showPercent val="0"/>
          <c:showBubbleSize val="0"/>
        </c:dLbls>
        <c:axId val="410284256"/>
        <c:axId val="906213696"/>
      </c:areaChart>
      <c:catAx>
        <c:axId val="410284256"/>
        <c:scaling>
          <c:orientation val="minMax"/>
        </c:scaling>
        <c:delete val="0"/>
        <c:axPos val="b"/>
        <c:title>
          <c:tx>
            <c:rich>
              <a:bodyPr/>
              <a:lstStyle/>
              <a:p>
                <a:pPr>
                  <a:defRPr/>
                </a:pPr>
                <a:r>
                  <a:rPr lang="en-GB"/>
                  <a:t>Year</a:t>
                </a:r>
              </a:p>
            </c:rich>
          </c:tx>
          <c:overlay val="0"/>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3600000"/>
          <a:lstStyle/>
          <a:p>
            <a:pPr>
              <a:defRPr/>
            </a:pPr>
            <a:endParaRPr lang="en-US"/>
          </a:p>
        </c:txPr>
        <c:crossAx val="906213696"/>
        <c:crosses val="autoZero"/>
        <c:auto val="1"/>
        <c:lblAlgn val="ctr"/>
        <c:lblOffset val="100"/>
        <c:noMultiLvlLbl val="0"/>
      </c:catAx>
      <c:valAx>
        <c:axId val="9062136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vert="horz"/>
              <a:lstStyle/>
              <a:p>
                <a:pPr>
                  <a:defRPr/>
                </a:pPr>
                <a:r>
                  <a:rPr lang="en-GB"/>
                  <a:t>Net Benefits (thousand £)</a:t>
                </a:r>
              </a:p>
            </c:rich>
          </c:tx>
          <c:layout>
            <c:manualLayout>
              <c:xMode val="edge"/>
              <c:yMode val="edge"/>
              <c:x val="9.4791353069200585E-3"/>
              <c:y val="0.32781753950094178"/>
            </c:manualLayout>
          </c:layout>
          <c:overlay val="0"/>
          <c:spPr>
            <a:noFill/>
            <a:ln>
              <a:noFill/>
            </a:ln>
            <a:effectLst/>
          </c:spPr>
        </c:title>
        <c:numFmt formatCode="#,##0" sourceLinked="0"/>
        <c:majorTickMark val="none"/>
        <c:minorTickMark val="none"/>
        <c:tickLblPos val="nextTo"/>
        <c:spPr>
          <a:noFill/>
          <a:ln>
            <a:noFill/>
          </a:ln>
          <a:effectLst/>
        </c:spPr>
        <c:txPr>
          <a:bodyPr rot="-60000000" vert="horz"/>
          <a:lstStyle/>
          <a:p>
            <a:pPr>
              <a:defRPr/>
            </a:pPr>
            <a:endParaRPr lang="en-US"/>
          </a:p>
        </c:txPr>
        <c:crossAx val="410284256"/>
        <c:crosses val="autoZero"/>
        <c:crossBetween val="midCat"/>
      </c:valAx>
    </c:plotArea>
    <c:legend>
      <c:legendPos val="b"/>
      <c:layout>
        <c:manualLayout>
          <c:xMode val="edge"/>
          <c:yMode val="edge"/>
          <c:x val="0.21949693291376321"/>
          <c:y val="0.89692596248722056"/>
          <c:w val="0.58185654121567498"/>
          <c:h val="5.1023056562352613E-2"/>
        </c:manualLayout>
      </c:layout>
      <c:overlay val="0"/>
      <c:spPr>
        <a:solidFill>
          <a:schemeClr val="bg1"/>
        </a:solidFill>
        <a:ln>
          <a:solidFill>
            <a:srgbClr val="D9D9D9"/>
          </a:solidFill>
        </a:ln>
        <a:effectLst/>
      </c:spPr>
      <c:txPr>
        <a:bodyPr rot="0" vert="horz"/>
        <a:lstStyle/>
        <a:p>
          <a:pPr>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a:latin typeface="Verdana" panose="020B0604030504040204" pitchFamily="34" charset="0"/>
          <a:ea typeface="Verdana" panose="020B060403050404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5" Type="http://schemas.openxmlformats.org/officeDocument/2006/relationships/chart" Target="../charts/chart7.xml"/><Relationship Id="rId4" Type="http://schemas.openxmlformats.org/officeDocument/2006/relationships/chart" Target="../charts/chart6.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 Id="rId5" Type="http://schemas.openxmlformats.org/officeDocument/2006/relationships/chart" Target="../charts/chart12.xml"/><Relationship Id="rId4"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4</xdr:col>
      <xdr:colOff>198385</xdr:colOff>
      <xdr:row>4</xdr:row>
      <xdr:rowOff>18562</xdr:rowOff>
    </xdr:from>
    <xdr:to>
      <xdr:col>13</xdr:col>
      <xdr:colOff>561974</xdr:colOff>
      <xdr:row>21</xdr:row>
      <xdr:rowOff>66453</xdr:rowOff>
    </xdr:to>
    <xdr:graphicFrame macro="">
      <xdr:nvGraphicFramePr>
        <xdr:cNvPr id="4" name="Chart 3">
          <a:extLst>
            <a:ext uri="{FF2B5EF4-FFF2-40B4-BE49-F238E27FC236}">
              <a16:creationId xmlns:a16="http://schemas.microsoft.com/office/drawing/2014/main" id="{2F2DF89B-CA31-41F6-96A1-8D302B376C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169944</xdr:colOff>
      <xdr:row>21</xdr:row>
      <xdr:rowOff>169944</xdr:rowOff>
    </xdr:from>
    <xdr:to>
      <xdr:col>13</xdr:col>
      <xdr:colOff>571500</xdr:colOff>
      <xdr:row>39</xdr:row>
      <xdr:rowOff>7399</xdr:rowOff>
    </xdr:to>
    <xdr:graphicFrame macro="">
      <xdr:nvGraphicFramePr>
        <xdr:cNvPr id="5" name="Chart 4">
          <a:extLst>
            <a:ext uri="{FF2B5EF4-FFF2-40B4-BE49-F238E27FC236}">
              <a16:creationId xmlns:a16="http://schemas.microsoft.com/office/drawing/2014/main" id="{A06E7388-9F87-425E-A617-17B893EAAE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3</xdr:col>
      <xdr:colOff>8196266</xdr:colOff>
      <xdr:row>10</xdr:row>
      <xdr:rowOff>98161</xdr:rowOff>
    </xdr:from>
    <xdr:to>
      <xdr:col>11</xdr:col>
      <xdr:colOff>148793</xdr:colOff>
      <xdr:row>25</xdr:row>
      <xdr:rowOff>92218</xdr:rowOff>
    </xdr:to>
    <xdr:grpSp>
      <xdr:nvGrpSpPr>
        <xdr:cNvPr id="4" name="Group 3">
          <a:extLst>
            <a:ext uri="{FF2B5EF4-FFF2-40B4-BE49-F238E27FC236}">
              <a16:creationId xmlns:a16="http://schemas.microsoft.com/office/drawing/2014/main" id="{D079DB5D-41CB-F253-DCCF-9573975B732C}"/>
            </a:ext>
          </a:extLst>
        </xdr:cNvPr>
        <xdr:cNvGrpSpPr/>
      </xdr:nvGrpSpPr>
      <xdr:grpSpPr>
        <a:xfrm>
          <a:off x="12434891" y="2222236"/>
          <a:ext cx="7135377" cy="5842407"/>
          <a:chOff x="12849075" y="4559763"/>
          <a:chExt cx="6851936" cy="5653934"/>
        </a:xfrm>
      </xdr:grpSpPr>
      <xdr:pic>
        <xdr:nvPicPr>
          <xdr:cNvPr id="3" name="Picture 2">
            <a:extLst>
              <a:ext uri="{FF2B5EF4-FFF2-40B4-BE49-F238E27FC236}">
                <a16:creationId xmlns:a16="http://schemas.microsoft.com/office/drawing/2014/main" id="{561B9548-50A1-EF6E-1C5C-8A96D4B1FB6C}"/>
              </a:ext>
            </a:extLst>
          </xdr:cNvPr>
          <xdr:cNvPicPr>
            <a:picLocks noChangeAspect="1"/>
          </xdr:cNvPicPr>
        </xdr:nvPicPr>
        <xdr:blipFill>
          <a:blip xmlns:r="http://schemas.openxmlformats.org/officeDocument/2006/relationships" r:embed="rId1"/>
          <a:stretch>
            <a:fillRect/>
          </a:stretch>
        </xdr:blipFill>
        <xdr:spPr>
          <a:xfrm>
            <a:off x="12849075" y="4559763"/>
            <a:ext cx="6851936" cy="5653934"/>
          </a:xfrm>
          <a:prstGeom prst="rect">
            <a:avLst/>
          </a:prstGeom>
        </xdr:spPr>
      </xdr:pic>
      <xdr:sp macro="" textlink="">
        <xdr:nvSpPr>
          <xdr:cNvPr id="31" name="Oval 7">
            <a:extLst>
              <a:ext uri="{FF2B5EF4-FFF2-40B4-BE49-F238E27FC236}">
                <a16:creationId xmlns:a16="http://schemas.microsoft.com/office/drawing/2014/main" id="{0DEB0BEB-AFE3-BF43-442B-044995E1C63D}"/>
              </a:ext>
            </a:extLst>
          </xdr:cNvPr>
          <xdr:cNvSpPr/>
        </xdr:nvSpPr>
        <xdr:spPr>
          <a:xfrm>
            <a:off x="14263050" y="4684059"/>
            <a:ext cx="2429638" cy="632623"/>
          </a:xfrm>
          <a:prstGeom prst="ellipse">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sp macro="" textlink="">
        <xdr:nvSpPr>
          <xdr:cNvPr id="32" name="Oval 8">
            <a:extLst>
              <a:ext uri="{FF2B5EF4-FFF2-40B4-BE49-F238E27FC236}">
                <a16:creationId xmlns:a16="http://schemas.microsoft.com/office/drawing/2014/main" id="{0AFBF72F-1C69-46C3-8525-60972BBD7574}"/>
              </a:ext>
            </a:extLst>
          </xdr:cNvPr>
          <xdr:cNvSpPr/>
        </xdr:nvSpPr>
        <xdr:spPr>
          <a:xfrm>
            <a:off x="16516450" y="5542429"/>
            <a:ext cx="1627910" cy="496114"/>
          </a:xfrm>
          <a:prstGeom prst="ellipse">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clientData/>
  </xdr:twoCellAnchor>
  <xdr:twoCellAnchor editAs="oneCell">
    <xdr:from>
      <xdr:col>15</xdr:col>
      <xdr:colOff>425825</xdr:colOff>
      <xdr:row>10</xdr:row>
      <xdr:rowOff>134471</xdr:rowOff>
    </xdr:from>
    <xdr:to>
      <xdr:col>17</xdr:col>
      <xdr:colOff>370103</xdr:colOff>
      <xdr:row>11</xdr:row>
      <xdr:rowOff>279330</xdr:rowOff>
    </xdr:to>
    <xdr:pic>
      <xdr:nvPicPr>
        <xdr:cNvPr id="24" name="Picture 9">
          <a:extLst>
            <a:ext uri="{FF2B5EF4-FFF2-40B4-BE49-F238E27FC236}">
              <a16:creationId xmlns:a16="http://schemas.microsoft.com/office/drawing/2014/main" id="{68950ECD-C020-63E9-1E2A-076F25DABE19}"/>
            </a:ext>
          </a:extLst>
        </xdr:cNvPr>
        <xdr:cNvPicPr>
          <a:picLocks noChangeAspect="1"/>
        </xdr:cNvPicPr>
      </xdr:nvPicPr>
      <xdr:blipFill>
        <a:blip xmlns:r="http://schemas.openxmlformats.org/officeDocument/2006/relationships" r:embed="rId2"/>
        <a:stretch>
          <a:fillRect/>
        </a:stretch>
      </xdr:blipFill>
      <xdr:spPr>
        <a:xfrm>
          <a:off x="19431001" y="2095500"/>
          <a:ext cx="1124107" cy="790685"/>
        </a:xfrm>
        <a:prstGeom prst="rect">
          <a:avLst/>
        </a:prstGeom>
      </xdr:spPr>
    </xdr:pic>
    <xdr:clientData/>
  </xdr:twoCellAnchor>
  <xdr:twoCellAnchor editAs="oneCell">
    <xdr:from>
      <xdr:col>0</xdr:col>
      <xdr:colOff>532817</xdr:colOff>
      <xdr:row>14</xdr:row>
      <xdr:rowOff>38104</xdr:rowOff>
    </xdr:from>
    <xdr:to>
      <xdr:col>3</xdr:col>
      <xdr:colOff>5707196</xdr:colOff>
      <xdr:row>34</xdr:row>
      <xdr:rowOff>12021</xdr:rowOff>
    </xdr:to>
    <xdr:pic>
      <xdr:nvPicPr>
        <xdr:cNvPr id="9" name="Picture 34">
          <a:extLst>
            <a:ext uri="{FF2B5EF4-FFF2-40B4-BE49-F238E27FC236}">
              <a16:creationId xmlns:a16="http://schemas.microsoft.com/office/drawing/2014/main" id="{4D41961B-F6B5-FD97-E758-4E6980D31A6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2817" y="3041280"/>
          <a:ext cx="9412780" cy="4996059"/>
        </a:xfrm>
        <a:prstGeom prst="rect">
          <a:avLst/>
        </a:prstGeom>
        <a:noFill/>
      </xdr:spPr>
    </xdr:pic>
    <xdr:clientData/>
  </xdr:twoCellAnchor>
  <xdr:twoCellAnchor editAs="oneCell">
    <xdr:from>
      <xdr:col>11</xdr:col>
      <xdr:colOff>340397</xdr:colOff>
      <xdr:row>16</xdr:row>
      <xdr:rowOff>20182</xdr:rowOff>
    </xdr:from>
    <xdr:to>
      <xdr:col>18</xdr:col>
      <xdr:colOff>774603</xdr:colOff>
      <xdr:row>23</xdr:row>
      <xdr:rowOff>55023</xdr:rowOff>
    </xdr:to>
    <xdr:pic>
      <xdr:nvPicPr>
        <xdr:cNvPr id="7" name="Picture 35">
          <a:extLst>
            <a:ext uri="{FF2B5EF4-FFF2-40B4-BE49-F238E27FC236}">
              <a16:creationId xmlns:a16="http://schemas.microsoft.com/office/drawing/2014/main" id="{2B0E2285-D81D-D2A2-6759-59C8E993584D}"/>
            </a:ext>
          </a:extLst>
        </xdr:cNvPr>
        <xdr:cNvPicPr>
          <a:picLocks noChangeAspect="1"/>
        </xdr:cNvPicPr>
      </xdr:nvPicPr>
      <xdr:blipFill>
        <a:blip xmlns:r="http://schemas.openxmlformats.org/officeDocument/2006/relationships" r:embed="rId4"/>
        <a:stretch>
          <a:fillRect/>
        </a:stretch>
      </xdr:blipFill>
      <xdr:spPr>
        <a:xfrm>
          <a:off x="19754079" y="4609500"/>
          <a:ext cx="4557189" cy="2701840"/>
        </a:xfrm>
        <a:prstGeom prst="rect">
          <a:avLst/>
        </a:prstGeom>
      </xdr:spPr>
    </xdr:pic>
    <xdr:clientData/>
  </xdr:twoCellAnchor>
  <xdr:twoCellAnchor editAs="oneCell">
    <xdr:from>
      <xdr:col>0</xdr:col>
      <xdr:colOff>526677</xdr:colOff>
      <xdr:row>55</xdr:row>
      <xdr:rowOff>7042</xdr:rowOff>
    </xdr:from>
    <xdr:to>
      <xdr:col>3</xdr:col>
      <xdr:colOff>5305239</xdr:colOff>
      <xdr:row>82</xdr:row>
      <xdr:rowOff>11766</xdr:rowOff>
    </xdr:to>
    <xdr:pic>
      <xdr:nvPicPr>
        <xdr:cNvPr id="2" name="Picture 1">
          <a:extLst>
            <a:ext uri="{FF2B5EF4-FFF2-40B4-BE49-F238E27FC236}">
              <a16:creationId xmlns:a16="http://schemas.microsoft.com/office/drawing/2014/main" id="{112C69C4-62BA-1DE5-0038-30C880951431}"/>
            </a:ext>
          </a:extLst>
        </xdr:cNvPr>
        <xdr:cNvPicPr>
          <a:picLocks noChangeAspect="1"/>
        </xdr:cNvPicPr>
      </xdr:nvPicPr>
      <xdr:blipFill>
        <a:blip xmlns:r="http://schemas.openxmlformats.org/officeDocument/2006/relationships" r:embed="rId5"/>
        <a:stretch>
          <a:fillRect/>
        </a:stretch>
      </xdr:blipFill>
      <xdr:spPr>
        <a:xfrm>
          <a:off x="526677" y="15717689"/>
          <a:ext cx="9031941" cy="51245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187325</xdr:colOff>
      <xdr:row>4</xdr:row>
      <xdr:rowOff>241300</xdr:rowOff>
    </xdr:from>
    <xdr:to>
      <xdr:col>4</xdr:col>
      <xdr:colOff>187325</xdr:colOff>
      <xdr:row>6</xdr:row>
      <xdr:rowOff>165100</xdr:rowOff>
    </xdr:to>
    <xdr:sp macro="" textlink="">
      <xdr:nvSpPr>
        <xdr:cNvPr id="7" name="Rectangle 18">
          <a:extLst>
            <a:ext uri="{FF2B5EF4-FFF2-40B4-BE49-F238E27FC236}">
              <a16:creationId xmlns:a16="http://schemas.microsoft.com/office/drawing/2014/main" id="{66DA6D4B-08EB-742F-2EF4-C25A163857EA}"/>
            </a:ext>
          </a:extLst>
        </xdr:cNvPr>
        <xdr:cNvSpPr/>
      </xdr:nvSpPr>
      <xdr:spPr>
        <a:xfrm>
          <a:off x="314325" y="1336675"/>
          <a:ext cx="3889375" cy="415925"/>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400" b="1">
              <a:solidFill>
                <a:schemeClr val="tx1">
                  <a:lumMod val="75000"/>
                  <a:lumOff val="25000"/>
                </a:schemeClr>
              </a:solidFill>
              <a:latin typeface="Gill Sans MT" panose="020B0502020104020203" pitchFamily="34" charset="0"/>
            </a:rPr>
            <a:t>Key</a:t>
          </a:r>
          <a:r>
            <a:rPr lang="en-GB" sz="2400" b="1" baseline="0">
              <a:solidFill>
                <a:schemeClr val="tx1">
                  <a:lumMod val="75000"/>
                  <a:lumOff val="25000"/>
                </a:schemeClr>
              </a:solidFill>
              <a:latin typeface="Gill Sans MT" panose="020B0502020104020203" pitchFamily="34" charset="0"/>
            </a:rPr>
            <a:t> Financial Metrics </a:t>
          </a:r>
          <a:endParaRPr lang="en-GB" sz="2400" b="1">
            <a:solidFill>
              <a:schemeClr val="tx1">
                <a:lumMod val="75000"/>
                <a:lumOff val="25000"/>
              </a:schemeClr>
            </a:solidFill>
            <a:latin typeface="Gill Sans MT" panose="020B0502020104020203" pitchFamily="34" charset="0"/>
          </a:endParaRPr>
        </a:p>
      </xdr:txBody>
    </xdr:sp>
    <xdr:clientData/>
  </xdr:twoCellAnchor>
  <xdr:twoCellAnchor>
    <xdr:from>
      <xdr:col>5</xdr:col>
      <xdr:colOff>95250</xdr:colOff>
      <xdr:row>1</xdr:row>
      <xdr:rowOff>123825</xdr:rowOff>
    </xdr:from>
    <xdr:to>
      <xdr:col>16</xdr:col>
      <xdr:colOff>174625</xdr:colOff>
      <xdr:row>3</xdr:row>
      <xdr:rowOff>4990</xdr:rowOff>
    </xdr:to>
    <xdr:sp macro="" textlink="">
      <xdr:nvSpPr>
        <xdr:cNvPr id="18" name="Rectangle 20">
          <a:extLst>
            <a:ext uri="{FF2B5EF4-FFF2-40B4-BE49-F238E27FC236}">
              <a16:creationId xmlns:a16="http://schemas.microsoft.com/office/drawing/2014/main" id="{826D2058-0179-7ED8-6350-832827C3783E}"/>
            </a:ext>
          </a:extLst>
        </xdr:cNvPr>
        <xdr:cNvSpPr/>
      </xdr:nvSpPr>
      <xdr:spPr>
        <a:xfrm>
          <a:off x="4508500" y="520700"/>
          <a:ext cx="13081000" cy="45266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ctr"/>
          <a:r>
            <a:rPr lang="en-GB" sz="2400" b="1">
              <a:solidFill>
                <a:schemeClr val="tx1">
                  <a:lumMod val="75000"/>
                  <a:lumOff val="25000"/>
                </a:schemeClr>
              </a:solidFill>
              <a:latin typeface="Verdana" panose="020B0604030504040204" pitchFamily="34" charset="0"/>
              <a:ea typeface="Verdana" panose="020B0604030504040204" pitchFamily="34" charset="0"/>
            </a:rPr>
            <a:t>Benefits</a:t>
          </a:r>
          <a:r>
            <a:rPr lang="en-GB" sz="2400" b="1" baseline="0">
              <a:solidFill>
                <a:schemeClr val="tx1">
                  <a:lumMod val="75000"/>
                  <a:lumOff val="25000"/>
                </a:schemeClr>
              </a:solidFill>
              <a:latin typeface="Verdana" panose="020B0604030504040204" pitchFamily="34" charset="0"/>
              <a:ea typeface="Verdana" panose="020B0604030504040204" pitchFamily="34" charset="0"/>
            </a:rPr>
            <a:t> by Category </a:t>
          </a:r>
          <a:endParaRPr lang="en-GB" sz="2400" b="1">
            <a:solidFill>
              <a:schemeClr val="tx1">
                <a:lumMod val="75000"/>
                <a:lumOff val="25000"/>
              </a:schemeClr>
            </a:solidFill>
            <a:latin typeface="Verdana" panose="020B0604030504040204" pitchFamily="34" charset="0"/>
            <a:ea typeface="Verdana" panose="020B0604030504040204" pitchFamily="34" charset="0"/>
          </a:endParaRPr>
        </a:p>
      </xdr:txBody>
    </xdr:sp>
    <xdr:clientData/>
  </xdr:twoCellAnchor>
  <xdr:twoCellAnchor>
    <xdr:from>
      <xdr:col>17</xdr:col>
      <xdr:colOff>136525</xdr:colOff>
      <xdr:row>1</xdr:row>
      <xdr:rowOff>41274</xdr:rowOff>
    </xdr:from>
    <xdr:to>
      <xdr:col>32</xdr:col>
      <xdr:colOff>92074</xdr:colOff>
      <xdr:row>2</xdr:row>
      <xdr:rowOff>406854</xdr:rowOff>
    </xdr:to>
    <xdr:sp macro="" textlink="">
      <xdr:nvSpPr>
        <xdr:cNvPr id="19" name="Rectangle 22">
          <a:extLst>
            <a:ext uri="{FF2B5EF4-FFF2-40B4-BE49-F238E27FC236}">
              <a16:creationId xmlns:a16="http://schemas.microsoft.com/office/drawing/2014/main" id="{426915DA-D580-9B2B-6D25-C3F85D2110B9}"/>
            </a:ext>
          </a:extLst>
        </xdr:cNvPr>
        <xdr:cNvSpPr/>
      </xdr:nvSpPr>
      <xdr:spPr>
        <a:xfrm>
          <a:off x="17757775" y="438149"/>
          <a:ext cx="15497174" cy="49258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ctr"/>
          <a:r>
            <a:rPr lang="en-GB" sz="2400" b="1">
              <a:solidFill>
                <a:schemeClr val="tx1">
                  <a:lumMod val="75000"/>
                  <a:lumOff val="25000"/>
                </a:schemeClr>
              </a:solidFill>
              <a:latin typeface="Verdana" panose="020B0604030504040204" pitchFamily="34" charset="0"/>
              <a:ea typeface="Verdana" panose="020B0604030504040204" pitchFamily="34" charset="0"/>
            </a:rPr>
            <a:t>Benefits</a:t>
          </a:r>
          <a:r>
            <a:rPr lang="en-GB" sz="2400" b="1" baseline="0">
              <a:solidFill>
                <a:schemeClr val="tx1">
                  <a:lumMod val="75000"/>
                  <a:lumOff val="25000"/>
                </a:schemeClr>
              </a:solidFill>
              <a:latin typeface="Verdana" panose="020B0604030504040204" pitchFamily="34" charset="0"/>
              <a:ea typeface="Verdana" panose="020B0604030504040204" pitchFamily="34" charset="0"/>
            </a:rPr>
            <a:t> by Confidence Level </a:t>
          </a:r>
          <a:endParaRPr lang="en-GB" sz="2400" b="1">
            <a:solidFill>
              <a:schemeClr val="tx1">
                <a:lumMod val="75000"/>
                <a:lumOff val="25000"/>
              </a:schemeClr>
            </a:solidFill>
            <a:latin typeface="Verdana" panose="020B0604030504040204" pitchFamily="34" charset="0"/>
            <a:ea typeface="Verdana" panose="020B0604030504040204" pitchFamily="34" charset="0"/>
          </a:endParaRPr>
        </a:p>
      </xdr:txBody>
    </xdr:sp>
    <xdr:clientData/>
  </xdr:twoCellAnchor>
  <xdr:twoCellAnchor>
    <xdr:from>
      <xdr:col>1</xdr:col>
      <xdr:colOff>8465</xdr:colOff>
      <xdr:row>51</xdr:row>
      <xdr:rowOff>131234</xdr:rowOff>
    </xdr:from>
    <xdr:to>
      <xdr:col>8</xdr:col>
      <xdr:colOff>273050</xdr:colOff>
      <xdr:row>52</xdr:row>
      <xdr:rowOff>194734</xdr:rowOff>
    </xdr:to>
    <xdr:sp macro="" textlink="">
      <xdr:nvSpPr>
        <xdr:cNvPr id="12" name="Rectangle 24">
          <a:extLst>
            <a:ext uri="{FF2B5EF4-FFF2-40B4-BE49-F238E27FC236}">
              <a16:creationId xmlns:a16="http://schemas.microsoft.com/office/drawing/2014/main" id="{E4FBDAF4-52EC-86DF-AA43-43E3233D098A}"/>
            </a:ext>
          </a:extLst>
        </xdr:cNvPr>
        <xdr:cNvSpPr/>
      </xdr:nvSpPr>
      <xdr:spPr>
        <a:xfrm>
          <a:off x="135465" y="17609609"/>
          <a:ext cx="5995460" cy="4762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ctr"/>
          <a:r>
            <a:rPr lang="en-GB" sz="2400" b="1">
              <a:solidFill>
                <a:schemeClr val="tx1">
                  <a:lumMod val="75000"/>
                  <a:lumOff val="25000"/>
                </a:schemeClr>
              </a:solidFill>
              <a:latin typeface="Verdana" panose="020B0604030504040204" pitchFamily="34" charset="0"/>
              <a:ea typeface="Verdana" panose="020B0604030504040204" pitchFamily="34" charset="0"/>
            </a:rPr>
            <a:t>Societal</a:t>
          </a:r>
          <a:r>
            <a:rPr lang="en-GB" sz="2400" b="1" baseline="0">
              <a:solidFill>
                <a:schemeClr val="tx1">
                  <a:lumMod val="75000"/>
                  <a:lumOff val="25000"/>
                </a:schemeClr>
              </a:solidFill>
              <a:latin typeface="Verdana" panose="020B0604030504040204" pitchFamily="34" charset="0"/>
              <a:ea typeface="Verdana" panose="020B0604030504040204" pitchFamily="34" charset="0"/>
            </a:rPr>
            <a:t> Benefits Breakdown</a:t>
          </a:r>
          <a:endParaRPr lang="en-GB" sz="2400" b="1">
            <a:solidFill>
              <a:schemeClr val="tx1">
                <a:lumMod val="75000"/>
                <a:lumOff val="25000"/>
              </a:schemeClr>
            </a:solidFill>
            <a:latin typeface="Verdana" panose="020B0604030504040204" pitchFamily="34" charset="0"/>
            <a:ea typeface="Verdana" panose="020B0604030504040204" pitchFamily="34" charset="0"/>
          </a:endParaRPr>
        </a:p>
      </xdr:txBody>
    </xdr:sp>
    <xdr:clientData/>
  </xdr:twoCellAnchor>
  <xdr:twoCellAnchor>
    <xdr:from>
      <xdr:col>18</xdr:col>
      <xdr:colOff>115357</xdr:colOff>
      <xdr:row>7</xdr:row>
      <xdr:rowOff>174624</xdr:rowOff>
    </xdr:from>
    <xdr:to>
      <xdr:col>26</xdr:col>
      <xdr:colOff>28575</xdr:colOff>
      <xdr:row>22</xdr:row>
      <xdr:rowOff>140757</xdr:rowOff>
    </xdr:to>
    <xdr:graphicFrame macro="">
      <xdr:nvGraphicFramePr>
        <xdr:cNvPr id="14" name="Chart 1">
          <a:extLst>
            <a:ext uri="{FF2B5EF4-FFF2-40B4-BE49-F238E27FC236}">
              <a16:creationId xmlns:a16="http://schemas.microsoft.com/office/drawing/2014/main" id="{11FBB4FA-DD2C-4894-96CC-7133F1AF59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xdr:col>
      <xdr:colOff>146049</xdr:colOff>
      <xdr:row>24</xdr:row>
      <xdr:rowOff>11905</xdr:rowOff>
    </xdr:from>
    <xdr:to>
      <xdr:col>33</xdr:col>
      <xdr:colOff>0</xdr:colOff>
      <xdr:row>48</xdr:row>
      <xdr:rowOff>7823</xdr:rowOff>
    </xdr:to>
    <xdr:graphicFrame macro="">
      <xdr:nvGraphicFramePr>
        <xdr:cNvPr id="3" name="Chart 5">
          <a:extLst>
            <a:ext uri="{FF2B5EF4-FFF2-40B4-BE49-F238E27FC236}">
              <a16:creationId xmlns:a16="http://schemas.microsoft.com/office/drawing/2014/main" id="{75DC6ACB-F37D-47EF-9795-A769C3D8B6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273051</xdr:colOff>
      <xdr:row>25</xdr:row>
      <xdr:rowOff>190500</xdr:rowOff>
    </xdr:from>
    <xdr:to>
      <xdr:col>21</xdr:col>
      <xdr:colOff>2809875</xdr:colOff>
      <xdr:row>47</xdr:row>
      <xdr:rowOff>63500</xdr:rowOff>
    </xdr:to>
    <xdr:graphicFrame macro="">
      <xdr:nvGraphicFramePr>
        <xdr:cNvPr id="8" name="Chart 7">
          <a:extLst>
            <a:ext uri="{FF2B5EF4-FFF2-40B4-BE49-F238E27FC236}">
              <a16:creationId xmlns:a16="http://schemas.microsoft.com/office/drawing/2014/main" id="{B3E844C3-FA9A-4A1B-A3CD-72F0F347F1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273050</xdr:colOff>
      <xdr:row>49</xdr:row>
      <xdr:rowOff>159203</xdr:rowOff>
    </xdr:from>
    <xdr:to>
      <xdr:col>21</xdr:col>
      <xdr:colOff>2778125</xdr:colOff>
      <xdr:row>72</xdr:row>
      <xdr:rowOff>103866</xdr:rowOff>
    </xdr:to>
    <xdr:graphicFrame macro="">
      <xdr:nvGraphicFramePr>
        <xdr:cNvPr id="9" name="Chart 8">
          <a:extLst>
            <a:ext uri="{FF2B5EF4-FFF2-40B4-BE49-F238E27FC236}">
              <a16:creationId xmlns:a16="http://schemas.microsoft.com/office/drawing/2014/main" id="{9A65ADEA-C326-4AE7-B710-25716AC04B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84137</xdr:colOff>
      <xdr:row>7</xdr:row>
      <xdr:rowOff>47626</xdr:rowOff>
    </xdr:from>
    <xdr:to>
      <xdr:col>16</xdr:col>
      <xdr:colOff>104773</xdr:colOff>
      <xdr:row>23</xdr:row>
      <xdr:rowOff>0</xdr:rowOff>
    </xdr:to>
    <xdr:graphicFrame macro="">
      <xdr:nvGraphicFramePr>
        <xdr:cNvPr id="2" name="Chart 1">
          <a:extLst>
            <a:ext uri="{FF2B5EF4-FFF2-40B4-BE49-F238E27FC236}">
              <a16:creationId xmlns:a16="http://schemas.microsoft.com/office/drawing/2014/main" id="{C3C3D0A2-8BD1-466E-91F6-235982F1A7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41275</xdr:colOff>
      <xdr:row>24</xdr:row>
      <xdr:rowOff>138643</xdr:rowOff>
    </xdr:from>
    <xdr:to>
      <xdr:col>8</xdr:col>
      <xdr:colOff>603250</xdr:colOff>
      <xdr:row>26</xdr:row>
      <xdr:rowOff>128059</xdr:rowOff>
    </xdr:to>
    <xdr:sp macro="" textlink="">
      <xdr:nvSpPr>
        <xdr:cNvPr id="11" name="Rectangle 23">
          <a:extLst>
            <a:ext uri="{FF2B5EF4-FFF2-40B4-BE49-F238E27FC236}">
              <a16:creationId xmlns:a16="http://schemas.microsoft.com/office/drawing/2014/main" id="{5E6686DE-BC36-3BC4-99A1-35D791A01B71}"/>
            </a:ext>
          </a:extLst>
        </xdr:cNvPr>
        <xdr:cNvSpPr/>
      </xdr:nvSpPr>
      <xdr:spPr>
        <a:xfrm>
          <a:off x="168275" y="8282518"/>
          <a:ext cx="6292850" cy="433916"/>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ctr"/>
          <a:r>
            <a:rPr lang="en-GB" sz="2400" b="1">
              <a:solidFill>
                <a:schemeClr val="tx1">
                  <a:lumMod val="75000"/>
                  <a:lumOff val="25000"/>
                </a:schemeClr>
              </a:solidFill>
              <a:latin typeface="Verdana" panose="020B0604030504040204" pitchFamily="34" charset="0"/>
              <a:ea typeface="Verdana" panose="020B0604030504040204" pitchFamily="34" charset="0"/>
            </a:rPr>
            <a:t>Environmental</a:t>
          </a:r>
          <a:r>
            <a:rPr lang="en-GB" sz="2400" b="1" baseline="0">
              <a:solidFill>
                <a:schemeClr val="tx1">
                  <a:lumMod val="75000"/>
                  <a:lumOff val="25000"/>
                </a:schemeClr>
              </a:solidFill>
              <a:latin typeface="Verdana" panose="020B0604030504040204" pitchFamily="34" charset="0"/>
              <a:ea typeface="Verdana" panose="020B0604030504040204" pitchFamily="34" charset="0"/>
            </a:rPr>
            <a:t> Benefits Breakdown</a:t>
          </a:r>
          <a:endParaRPr lang="en-GB" sz="2400" b="1">
            <a:solidFill>
              <a:schemeClr val="tx1">
                <a:lumMod val="75000"/>
                <a:lumOff val="25000"/>
              </a:schemeClr>
            </a:solidFill>
            <a:latin typeface="Verdana" panose="020B0604030504040204" pitchFamily="34" charset="0"/>
            <a:ea typeface="Verdana" panose="020B060403050404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56</xdr:col>
      <xdr:colOff>391583</xdr:colOff>
      <xdr:row>209</xdr:row>
      <xdr:rowOff>97366</xdr:rowOff>
    </xdr:from>
    <xdr:to>
      <xdr:col>59</xdr:col>
      <xdr:colOff>1658408</xdr:colOff>
      <xdr:row>217</xdr:row>
      <xdr:rowOff>63500</xdr:rowOff>
    </xdr:to>
    <xdr:graphicFrame macro="">
      <xdr:nvGraphicFramePr>
        <xdr:cNvPr id="19" name="Chart 18">
          <a:extLst>
            <a:ext uri="{FF2B5EF4-FFF2-40B4-BE49-F238E27FC236}">
              <a16:creationId xmlns:a16="http://schemas.microsoft.com/office/drawing/2014/main" id="{B6084405-981F-2DC6-5072-93450079F10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744536</xdr:colOff>
      <xdr:row>211</xdr:row>
      <xdr:rowOff>312737</xdr:rowOff>
    </xdr:from>
    <xdr:to>
      <xdr:col>21</xdr:col>
      <xdr:colOff>507999</xdr:colOff>
      <xdr:row>223</xdr:row>
      <xdr:rowOff>193675</xdr:rowOff>
    </xdr:to>
    <xdr:graphicFrame macro="">
      <xdr:nvGraphicFramePr>
        <xdr:cNvPr id="3" name="Chart 2">
          <a:extLst>
            <a:ext uri="{FF2B5EF4-FFF2-40B4-BE49-F238E27FC236}">
              <a16:creationId xmlns:a16="http://schemas.microsoft.com/office/drawing/2014/main" id="{DB1903A5-7A3A-10BB-F995-95583747056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250427</xdr:colOff>
      <xdr:row>301</xdr:row>
      <xdr:rowOff>30559</xdr:rowOff>
    </xdr:from>
    <xdr:to>
      <xdr:col>26</xdr:col>
      <xdr:colOff>547687</xdr:colOff>
      <xdr:row>347</xdr:row>
      <xdr:rowOff>26987</xdr:rowOff>
    </xdr:to>
    <xdr:graphicFrame macro="">
      <xdr:nvGraphicFramePr>
        <xdr:cNvPr id="6" name="Chart 5">
          <a:extLst>
            <a:ext uri="{FF2B5EF4-FFF2-40B4-BE49-F238E27FC236}">
              <a16:creationId xmlns:a16="http://schemas.microsoft.com/office/drawing/2014/main" id="{B8EDE569-0972-6CA3-1339-9923F163AC6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30</xdr:col>
      <xdr:colOff>250031</xdr:colOff>
      <xdr:row>302</xdr:row>
      <xdr:rowOff>59531</xdr:rowOff>
    </xdr:from>
    <xdr:to>
      <xdr:col>43</xdr:col>
      <xdr:colOff>321468</xdr:colOff>
      <xdr:row>339</xdr:row>
      <xdr:rowOff>139700</xdr:rowOff>
    </xdr:to>
    <xdr:graphicFrame macro="">
      <xdr:nvGraphicFramePr>
        <xdr:cNvPr id="7" name="Chart 6">
          <a:extLst>
            <a:ext uri="{FF2B5EF4-FFF2-40B4-BE49-F238E27FC236}">
              <a16:creationId xmlns:a16="http://schemas.microsoft.com/office/drawing/2014/main" id="{06ED4BB7-A17E-2478-F469-6141190F766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223438</xdr:colOff>
      <xdr:row>303</xdr:row>
      <xdr:rowOff>93264</xdr:rowOff>
    </xdr:from>
    <xdr:to>
      <xdr:col>5</xdr:col>
      <xdr:colOff>2163761</xdr:colOff>
      <xdr:row>335</xdr:row>
      <xdr:rowOff>139699</xdr:rowOff>
    </xdr:to>
    <xdr:graphicFrame macro="">
      <xdr:nvGraphicFramePr>
        <xdr:cNvPr id="5" name="Chart 4">
          <a:extLst>
            <a:ext uri="{FF2B5EF4-FFF2-40B4-BE49-F238E27FC236}">
              <a16:creationId xmlns:a16="http://schemas.microsoft.com/office/drawing/2014/main" id="{70A4FA9D-08CC-FE22-CB94-381A3E789FF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Oliver Huxtable" id="{37F8041F-C25B-4547-8BBE-97BE12098FFD}" userId="o.huxtable@fnc.co.uk" providerId="PeoplePicker"/>
  <person displayName="Oliver Huxtable" id="{E808D560-FE52-4CD2-9656-FC50627522F2}" userId="S::o.huxtable@fnc.co.uk::9f151544-2c50-4e87-a0b6-393f64fdafe9" providerId="AD"/>
  <person displayName="Ross Campbell" id="{F7BED46F-C5FF-4858-819E-37CE8996C063}" userId="S::r.campbell@fnc.co.uk::1d4ea123-246b-4ab8-bb9f-968fb07451f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7" dT="2024-05-28T13:43:54.28" personId="{F7BED46F-C5FF-4858-819E-37CE8996C063}" id="{13BE60B0-06FC-482D-AA0C-2B1A7637C233}">
    <text>Should this be 'For the purpose of discovery phase…'</text>
  </threadedComment>
  <threadedComment ref="B7" dT="2024-05-28T13:44:01.15" personId="{F7BED46F-C5FF-4858-819E-37CE8996C063}" id="{5C690957-7B43-4463-A5A1-79CA55944BD1}" parentId="{13BE60B0-06FC-482D-AA0C-2B1A7637C233}">
    <text xml:space="preserve">@Oliver Huxtable </text>
    <mentions>
      <mention mentionpersonId="{37F8041F-C25B-4547-8BBE-97BE12098FFD}" mentionId="{7723B98F-6898-4326-94AC-BA811FB63DAA}" startIndex="0" length="16"/>
    </mentions>
  </threadedComment>
  <threadedComment ref="B7" dT="2024-05-28T13:55:54.30" personId="{E808D560-FE52-4CD2-9656-FC50627522F2}" id="{31DFCFA2-1552-4571-BF19-535C664408FA}" parentId="{13BE60B0-06FC-482D-AA0C-2B1A7637C233}">
    <text>Updated</text>
  </threadedComment>
</ThreadedComment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3.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8" Type="http://schemas.openxmlformats.org/officeDocument/2006/relationships/hyperlink" Target="file:///C:\Users\ABev02\AppData\Local\Microsoft\Windows\INetCache\WP1%20-%20CBA%20tool%20development\Updated%20tool%20wireframes\CBA%20Inputs%20and%20Sources.xlsx" TargetMode="External"/><Relationship Id="rId13" Type="http://schemas.openxmlformats.org/officeDocument/2006/relationships/hyperlink" Target="https://www.ofgem.gov.uk/sites/default/files/docs/2015/06/energy_efficiency_directive_report_-_final_for_publication.pdf" TargetMode="External"/><Relationship Id="rId18" Type="http://schemas.openxmlformats.org/officeDocument/2006/relationships/hyperlink" Target="http://www.hse.gov.uk/economics/eauappraisal.htm" TargetMode="External"/><Relationship Id="rId26" Type="http://schemas.openxmlformats.org/officeDocument/2006/relationships/hyperlink" Target="https://www.ofgem.gov.uk/sites/default/files/docs/2021/04/dno_common_network_asset_indices_methodology_v2.1_final_01-04-2021.pdf" TargetMode="External"/><Relationship Id="rId3" Type="http://schemas.openxmlformats.org/officeDocument/2006/relationships/hyperlink" Target="https://assets.publishing.service.gov.uk/media/647f50dd103ca60013039a8a/2023-ghg-cf-methodology-paper.pdf" TargetMode="External"/><Relationship Id="rId21" Type="http://schemas.openxmlformats.org/officeDocument/2006/relationships/hyperlink" Target="http://www.hse.gov.uk/economics/eauappraisal.htm" TargetMode="External"/><Relationship Id="rId7" Type="http://schemas.openxmlformats.org/officeDocument/2006/relationships/hyperlink" Target="https://www.google.com/url?sa=t&amp;rct=j&amp;q=&amp;esrc=s&amp;source=web&amp;cd=&amp;ved=2ahUKEwit_oLOn-eDAxWFZ0EAHdCZAhMQFnoECBYQAQ&amp;url=https%3A%2F%2Fassets.publishing.service.gov.uk%2Fmedia%2F5fb41673d3bf7f63da090f11%2FDiscount_Factors.xlsx&amp;usg=AOvVaw2nuHZ8DiYMTASRId0ydohJ&amp;opi=89978449" TargetMode="External"/><Relationship Id="rId12" Type="http://schemas.openxmlformats.org/officeDocument/2006/relationships/hyperlink" Target="https://www.ofgem.gov.uk/sites/default/files/docs/2015/06/energy_efficiency_directive_report_-_final_for_publication.pdf" TargetMode="External"/><Relationship Id="rId17" Type="http://schemas.openxmlformats.org/officeDocument/2006/relationships/hyperlink" Target="https://www.ofgem.gov.uk/sites/default/files/docs/2021/04/dno_common_network_asset_indices_methodology_v2.1_final_01-04-2021.pdf" TargetMode="External"/><Relationship Id="rId25" Type="http://schemas.openxmlformats.org/officeDocument/2006/relationships/hyperlink" Target="https://assets.publishing.service.gov.uk/media/647f50dd103ca60013039a8a/2023-ghg-cf-methodology-paper.pdf" TargetMode="External"/><Relationship Id="rId2" Type="http://schemas.openxmlformats.org/officeDocument/2006/relationships/hyperlink" Target="https://assets.publishing.service.gov.uk/media/6567994fcc1ec5000d8eef17/data-tables-1-19.xlsx" TargetMode="External"/><Relationship Id="rId16" Type="http://schemas.openxmlformats.org/officeDocument/2006/relationships/hyperlink" Target="https://www.ofgem.gov.uk/sites/default/files/docs/2021/04/dno_common_network_asset_indices_methodology_v2.1_final_01-04-2021.pdf" TargetMode="External"/><Relationship Id="rId20" Type="http://schemas.openxmlformats.org/officeDocument/2006/relationships/hyperlink" Target="https://press.hse.gov.uk/2023/07/06/work-related-fatality-figures-published/" TargetMode="External"/><Relationship Id="rId29" Type="http://schemas.openxmlformats.org/officeDocument/2006/relationships/hyperlink" Target="https://ghgprotocol.org/sites/default/files/ghgp/Global-Warming-Potential-Values%20%28Feb%2016%202016%29_1.pdf" TargetMode="External"/><Relationship Id="rId1" Type="http://schemas.openxmlformats.org/officeDocument/2006/relationships/hyperlink" Target="https://www.ofgem.gov.uk/sites/default/files/2023-10/ED2%20PCFM%20V3%20%28published%2016%20October%202023%291697123823926.xlsx" TargetMode="External"/><Relationship Id="rId6" Type="http://schemas.openxmlformats.org/officeDocument/2006/relationships/hyperlink" Target="file:///C:\Users\ABev02\AppData\Local\Microsoft\Windows\INetCache\WP1%20-%20CBA%20tool%20development\Updated%20tool%20wireframes\CBA%20Inputs%20and%20Sources.xlsx" TargetMode="External"/><Relationship Id="rId11" Type="http://schemas.openxmlformats.org/officeDocument/2006/relationships/hyperlink" Target="https://www.google.com/url?sa=t&amp;rct=j&amp;q=&amp;esrc=s&amp;source=web&amp;cd=&amp;ved=2ahUKEwit_oLOn-eDAxWFZ0EAHdCZAhMQFnoECBYQAQ&amp;url=https%3A%2F%2Fassets.publishing.service.gov.uk%2Fmedia%2F5fb41673d3bf7f63da090f11%2FDiscount_Factors.xlsx&amp;usg=AOvVaw2nuHZ8DiYMTASRId0ydohJ&amp;opi=89978449" TargetMode="External"/><Relationship Id="rId24" Type="http://schemas.openxmlformats.org/officeDocument/2006/relationships/hyperlink" Target="https://assets.publishing.service.gov.uk/media/6579cc770467eb001355f75b/uk-low-carbon-hydrogen-standard-data-annex-v3-december-2023.pdf" TargetMode="External"/><Relationship Id="rId32" Type="http://schemas.openxmlformats.org/officeDocument/2006/relationships/comments" Target="../comments2.xml"/><Relationship Id="rId5" Type="http://schemas.openxmlformats.org/officeDocument/2006/relationships/hyperlink" Target="https://www.spenergynetworks.co.uk/userfiles/file/SPT_Losses_Report_2018.pdf" TargetMode="External"/><Relationship Id="rId15" Type="http://schemas.openxmlformats.org/officeDocument/2006/relationships/hyperlink" Target="https://www.ofgem.gov.uk/sites/default/files/docs/2021/04/dno_common_network_asset_indices_methodology_v2.1_final_01-04-2021.pdf" TargetMode="External"/><Relationship Id="rId23" Type="http://schemas.openxmlformats.org/officeDocument/2006/relationships/hyperlink" Target="https://www.hse.gov.uk/statistics/assets/docs/lfsinjsum.xlsx" TargetMode="External"/><Relationship Id="rId28" Type="http://schemas.openxmlformats.org/officeDocument/2006/relationships/hyperlink" Target="https://www.nature.com/articles/s43247-023-00857-8" TargetMode="External"/><Relationship Id="rId10" Type="http://schemas.openxmlformats.org/officeDocument/2006/relationships/hyperlink" Target="file:///C:\Users\ABev02\AppData\Local\Microsoft\Windows\INetCache\WP1%20-%20CBA%20tool%20development\Updated%20tool%20wireframes\CBA%20Inputs%20and%20Sources.xlsx" TargetMode="External"/><Relationship Id="rId19" Type="http://schemas.openxmlformats.org/officeDocument/2006/relationships/hyperlink" Target="https://www.hse.gov.uk/statistics/assets/docs/costs_tables.xlsx" TargetMode="External"/><Relationship Id="rId31" Type="http://schemas.openxmlformats.org/officeDocument/2006/relationships/vmlDrawing" Target="../drawings/vmlDrawing2.vml"/><Relationship Id="rId4" Type="http://schemas.openxmlformats.org/officeDocument/2006/relationships/hyperlink" Target="https://assets.publishing.service.gov.uk/media/647f50dd103ca60013039a8a/2023-ghg-cf-methodology-paper.pdf" TargetMode="External"/><Relationship Id="rId9" Type="http://schemas.openxmlformats.org/officeDocument/2006/relationships/hyperlink" Target="file:///C:\Users\ABev02\AppData\Local\Microsoft\Windows\INetCache\WP1%20-%20CBA%20tool%20development\Updated%20tool%20wireframes\CBA%20Inputs%20and%20Sources.xlsx" TargetMode="External"/><Relationship Id="rId14" Type="http://schemas.openxmlformats.org/officeDocument/2006/relationships/hyperlink" Target="https://www.ofgem.gov.uk/sites/default/files/docs/2021/04/dno_common_network_asset_indices_methodology_v2.1_final_01-04-2021.pdf" TargetMode="External"/><Relationship Id="rId22" Type="http://schemas.openxmlformats.org/officeDocument/2006/relationships/hyperlink" Target="https://www.hse.gov.uk/statistics/assets/docs/costs_tables.xlsx" TargetMode="External"/><Relationship Id="rId27" Type="http://schemas.openxmlformats.org/officeDocument/2006/relationships/hyperlink" Target="https://ghgprotocol.org/sites/default/files/ghgp/Global-Warming-Potential-Values%20%28Feb%2016%202016%29_1.pdf" TargetMode="External"/><Relationship Id="rId30"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gov.uk/government/publications/valuation-of-energy-use-and-greenhouse-gas-emissions-for-appraisal" TargetMode="External"/><Relationship Id="rId1" Type="http://schemas.openxmlformats.org/officeDocument/2006/relationships/hyperlink" Target="https://assets.publishing.service.gov.uk/media/647f50dd103ca60013039a8a/2023-ghg-cf-methodology-paper.pdf" TargetMode="Externa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5FFC7-17FD-4811-8AD2-FE87E9320E00}">
  <sheetPr codeName="Sheet1"/>
  <dimension ref="A1:A2"/>
  <sheetViews>
    <sheetView workbookViewId="0"/>
  </sheetViews>
  <sheetFormatPr defaultRowHeight="15"/>
  <sheetData>
    <row r="1" spans="1:1" ht="15.75">
      <c r="A1" s="3" t="s">
        <v>0</v>
      </c>
    </row>
    <row r="2" spans="1:1">
      <c r="A2" t="s">
        <v>1</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2C835-7B36-4343-BEC2-B7BDE405514F}">
  <sheetPr codeName="Sheet10">
    <tabColor theme="4" tint="0.79998168889431442"/>
  </sheetPr>
  <dimension ref="A1:W143"/>
  <sheetViews>
    <sheetView topLeftCell="C51" zoomScale="85" zoomScaleNormal="85" workbookViewId="0">
      <selection activeCell="F72" sqref="F72"/>
    </sheetView>
  </sheetViews>
  <sheetFormatPr defaultColWidth="8.85546875" defaultRowHeight="12.75"/>
  <cols>
    <col min="1" max="1" width="8.85546875" style="119"/>
    <col min="2" max="2" width="28.7109375" style="119" bestFit="1" customWidth="1"/>
    <col min="3" max="3" width="26" style="119" bestFit="1" customWidth="1"/>
    <col min="4" max="4" width="123.42578125" style="119" customWidth="1"/>
    <col min="5" max="5" width="36.140625" style="119" customWidth="1"/>
    <col min="6" max="6" width="23.85546875" style="119" customWidth="1"/>
    <col min="7" max="18" width="8.85546875" style="119"/>
    <col min="19" max="19" width="14.28515625" style="119" bestFit="1" customWidth="1"/>
    <col min="20" max="16384" width="8.85546875" style="119"/>
  </cols>
  <sheetData>
    <row r="1" spans="1:23" s="125" customFormat="1" ht="24.75">
      <c r="A1" s="124" t="s">
        <v>39</v>
      </c>
    </row>
    <row r="2" spans="1:23" s="125" customFormat="1" ht="19.5">
      <c r="A2" s="125" t="s">
        <v>558</v>
      </c>
    </row>
    <row r="3" spans="1:23" s="125" customFormat="1" ht="19.5">
      <c r="A3" s="1"/>
    </row>
    <row r="4" spans="1:23" s="126" customFormat="1" ht="14.25">
      <c r="A4" s="126" t="s">
        <v>770</v>
      </c>
    </row>
    <row r="5" spans="1:23" s="407" customFormat="1" ht="14.25"/>
    <row r="6" spans="1:23" ht="14.1" customHeight="1">
      <c r="A6" s="1257" t="s">
        <v>560</v>
      </c>
      <c r="B6" s="1258"/>
      <c r="C6" s="1258"/>
      <c r="D6" s="1258"/>
      <c r="E6" s="1258"/>
      <c r="F6" s="1258"/>
      <c r="G6" s="1258"/>
      <c r="H6" s="1258"/>
      <c r="I6" s="1258"/>
      <c r="J6" s="1258"/>
      <c r="K6" s="1258"/>
      <c r="L6" s="1258"/>
      <c r="M6" s="1258"/>
      <c r="N6" s="1258"/>
      <c r="O6" s="1258"/>
      <c r="P6" s="1258"/>
      <c r="Q6" s="1258"/>
      <c r="R6" s="1258"/>
      <c r="S6" s="1258"/>
      <c r="T6" s="1258"/>
      <c r="U6" s="1259"/>
      <c r="V6" s="145"/>
      <c r="W6" s="145"/>
    </row>
    <row r="7" spans="1:23">
      <c r="A7" s="1260"/>
      <c r="B7" s="1261"/>
      <c r="C7" s="1261"/>
      <c r="D7" s="1261"/>
      <c r="E7" s="1261"/>
      <c r="F7" s="1261"/>
      <c r="G7" s="1261"/>
      <c r="H7" s="1261"/>
      <c r="I7" s="1261"/>
      <c r="J7" s="1261"/>
      <c r="K7" s="1261"/>
      <c r="L7" s="1261"/>
      <c r="M7" s="1261"/>
      <c r="N7" s="1261"/>
      <c r="O7" s="1261"/>
      <c r="P7" s="1261"/>
      <c r="Q7" s="1261"/>
      <c r="R7" s="1261"/>
      <c r="S7" s="1261"/>
      <c r="T7" s="1261"/>
      <c r="U7" s="1262"/>
    </row>
    <row r="8" spans="1:23">
      <c r="A8" s="1263"/>
      <c r="B8" s="1264"/>
      <c r="C8" s="1264"/>
      <c r="D8" s="1264"/>
      <c r="E8" s="1264"/>
      <c r="F8" s="1264"/>
      <c r="G8" s="1264"/>
      <c r="H8" s="1264"/>
      <c r="I8" s="1264"/>
      <c r="J8" s="1264"/>
      <c r="K8" s="1264"/>
      <c r="L8" s="1264"/>
      <c r="M8" s="1264"/>
      <c r="N8" s="1264"/>
      <c r="O8" s="1264"/>
      <c r="P8" s="1264"/>
      <c r="Q8" s="1264"/>
      <c r="R8" s="1264"/>
      <c r="S8" s="1264"/>
      <c r="T8" s="1264"/>
      <c r="U8" s="1265"/>
    </row>
    <row r="10" spans="1:23" s="77" customFormat="1" ht="23.45" customHeight="1">
      <c r="B10" s="80" t="s">
        <v>771</v>
      </c>
      <c r="E10" s="80" t="s">
        <v>772</v>
      </c>
    </row>
    <row r="11" spans="1:23" ht="51" customHeight="1">
      <c r="B11" s="1308" t="s">
        <v>773</v>
      </c>
      <c r="C11" s="1308"/>
      <c r="D11" s="1308"/>
    </row>
    <row r="12" spans="1:23" ht="51" customHeight="1">
      <c r="B12" s="1308"/>
      <c r="C12" s="1308"/>
      <c r="D12" s="1308"/>
    </row>
    <row r="13" spans="1:23" ht="60.75" customHeight="1">
      <c r="B13" s="1308"/>
      <c r="C13" s="1308"/>
      <c r="D13" s="1308"/>
    </row>
    <row r="14" spans="1:23" ht="20.100000000000001" customHeight="1">
      <c r="B14" s="52" t="s">
        <v>774</v>
      </c>
      <c r="C14" s="1111"/>
      <c r="D14" s="1111"/>
    </row>
    <row r="15" spans="1:23" ht="20.100000000000001" customHeight="1">
      <c r="B15" s="1111"/>
      <c r="C15" s="1111"/>
      <c r="D15" s="1111"/>
    </row>
    <row r="16" spans="1:23" ht="20.100000000000001" customHeight="1">
      <c r="B16" s="1111"/>
      <c r="C16" s="1111"/>
      <c r="D16" s="1111"/>
      <c r="M16" s="122" t="s">
        <v>775</v>
      </c>
    </row>
    <row r="17" spans="2:21" ht="38.25" customHeight="1">
      <c r="B17" s="1111"/>
      <c r="C17" s="1111"/>
      <c r="D17" s="1111"/>
      <c r="T17" s="122">
        <v>283</v>
      </c>
      <c r="U17" s="119" t="s">
        <v>776</v>
      </c>
    </row>
    <row r="19" spans="2:21">
      <c r="B19" s="122"/>
      <c r="C19" s="122"/>
      <c r="D19" s="122"/>
    </row>
    <row r="20" spans="2:21" ht="45" customHeight="1">
      <c r="B20" s="86"/>
      <c r="C20" s="86"/>
      <c r="D20" s="1085"/>
      <c r="P20" s="1082"/>
    </row>
    <row r="21" spans="2:21" ht="45" customHeight="1">
      <c r="B21" s="86"/>
      <c r="C21" s="86"/>
      <c r="D21" s="1085"/>
    </row>
    <row r="22" spans="2:21" ht="45" customHeight="1">
      <c r="B22" s="86"/>
      <c r="C22" s="86"/>
      <c r="D22" s="1085"/>
    </row>
    <row r="24" spans="2:21" ht="15">
      <c r="B24" s="52"/>
    </row>
    <row r="29" spans="2:21" ht="15" customHeight="1"/>
    <row r="36" spans="2:19">
      <c r="E36" s="122"/>
    </row>
    <row r="38" spans="2:19">
      <c r="B38" s="122" t="s">
        <v>777</v>
      </c>
      <c r="E38" s="122" t="s">
        <v>778</v>
      </c>
    </row>
    <row r="39" spans="2:19" ht="26.25" customHeight="1">
      <c r="B39" s="1311" t="s">
        <v>779</v>
      </c>
      <c r="C39" s="1311"/>
      <c r="D39" s="1312"/>
      <c r="E39" s="1086" t="s">
        <v>780</v>
      </c>
      <c r="F39" s="1087">
        <v>44927</v>
      </c>
      <c r="G39" s="1087">
        <v>44958</v>
      </c>
      <c r="H39" s="1087">
        <v>44986</v>
      </c>
      <c r="I39" s="1087">
        <v>45017</v>
      </c>
      <c r="J39" s="1087">
        <v>45047</v>
      </c>
      <c r="K39" s="1087">
        <v>45078</v>
      </c>
      <c r="L39" s="1087">
        <v>45108</v>
      </c>
      <c r="M39" s="1087">
        <v>45139</v>
      </c>
      <c r="N39" s="1087">
        <v>45170</v>
      </c>
      <c r="O39" s="1087">
        <v>45200</v>
      </c>
      <c r="P39" s="1087">
        <v>45231</v>
      </c>
      <c r="Q39" s="1087">
        <v>45261</v>
      </c>
      <c r="R39" s="1087">
        <v>45292</v>
      </c>
      <c r="S39" s="1088" t="s">
        <v>781</v>
      </c>
    </row>
    <row r="40" spans="2:19" ht="90" customHeight="1">
      <c r="B40" s="1311" t="s">
        <v>782</v>
      </c>
      <c r="C40" s="1311"/>
      <c r="D40" s="1312"/>
      <c r="E40" s="1089" t="s">
        <v>783</v>
      </c>
      <c r="F40" s="1090">
        <v>59.51</v>
      </c>
      <c r="G40" s="1090">
        <v>53.97</v>
      </c>
      <c r="H40" s="1090">
        <v>49.11</v>
      </c>
      <c r="I40" s="1090">
        <v>53.41</v>
      </c>
      <c r="J40" s="1090">
        <v>45.47</v>
      </c>
      <c r="K40" s="1090">
        <v>38.729999999999997</v>
      </c>
      <c r="L40" s="1090">
        <v>56.15</v>
      </c>
      <c r="M40" s="1090">
        <v>19.510000000000002</v>
      </c>
      <c r="N40" s="1090">
        <v>17.18</v>
      </c>
      <c r="O40" s="1090">
        <v>41.39</v>
      </c>
      <c r="P40" s="1090">
        <v>55.24</v>
      </c>
      <c r="Q40" s="1090">
        <v>25.08</v>
      </c>
      <c r="R40" s="1090">
        <v>61.45</v>
      </c>
      <c r="S40" s="1091"/>
    </row>
    <row r="41" spans="2:19" ht="29.25" customHeight="1">
      <c r="B41" s="1311" t="s">
        <v>784</v>
      </c>
      <c r="C41" s="1311"/>
      <c r="D41" s="1312"/>
      <c r="E41" s="1089" t="s">
        <v>785</v>
      </c>
      <c r="F41" s="1090">
        <v>1307337.43</v>
      </c>
      <c r="G41" s="1090">
        <v>1185632.69</v>
      </c>
      <c r="H41" s="1090">
        <v>1078866.43</v>
      </c>
      <c r="I41" s="1090">
        <v>1173330.3999999999</v>
      </c>
      <c r="J41" s="1090">
        <v>998901.58</v>
      </c>
      <c r="K41" s="1090">
        <v>850834.8</v>
      </c>
      <c r="L41" s="1090">
        <v>1233523.73</v>
      </c>
      <c r="M41" s="1090">
        <v>428602.81</v>
      </c>
      <c r="N41" s="1090">
        <v>377416.52</v>
      </c>
      <c r="O41" s="1090">
        <v>909270.65</v>
      </c>
      <c r="P41" s="1090">
        <v>1213532.51</v>
      </c>
      <c r="Q41" s="1090">
        <v>550966.61</v>
      </c>
      <c r="R41" s="1090">
        <v>1349956.06</v>
      </c>
      <c r="S41" s="1092">
        <v>12658172</v>
      </c>
    </row>
    <row r="42" spans="2:19" ht="15">
      <c r="B42" s="1309" t="s">
        <v>786</v>
      </c>
      <c r="C42" s="1309"/>
      <c r="D42" s="1310"/>
      <c r="E42" s="1089" t="s">
        <v>787</v>
      </c>
      <c r="F42" s="1093">
        <v>0.52600000000000002</v>
      </c>
      <c r="G42" s="1093">
        <v>0.57599999999999996</v>
      </c>
      <c r="H42" s="1093">
        <v>0.54800000000000004</v>
      </c>
      <c r="I42" s="1093">
        <v>0.57599999999999996</v>
      </c>
      <c r="J42" s="1093">
        <v>0.64800000000000002</v>
      </c>
      <c r="K42" s="1093">
        <v>0.64900000000000002</v>
      </c>
      <c r="L42" s="1093">
        <v>0.47799999999999998</v>
      </c>
      <c r="M42" s="1093">
        <v>0.41399999999999998</v>
      </c>
      <c r="N42" s="1093">
        <v>0.29899999999999999</v>
      </c>
      <c r="O42" s="1093">
        <v>0.58599999999999997</v>
      </c>
      <c r="P42" s="1093">
        <v>0.503</v>
      </c>
      <c r="Q42" s="1093">
        <v>0.33900000000000002</v>
      </c>
      <c r="R42" s="1093">
        <v>0.48199999999999998</v>
      </c>
      <c r="S42" s="1094"/>
    </row>
    <row r="43" spans="2:19" ht="15">
      <c r="B43" s="1309"/>
      <c r="C43" s="1309"/>
      <c r="D43" s="1310"/>
      <c r="E43" s="1089" t="s">
        <v>788</v>
      </c>
      <c r="F43" s="1090">
        <v>0.39800000000000002</v>
      </c>
      <c r="G43" s="1090">
        <v>0.39800000000000002</v>
      </c>
      <c r="H43" s="1090">
        <v>0.39800000000000002</v>
      </c>
      <c r="I43" s="1090">
        <v>0.39800000000000002</v>
      </c>
      <c r="J43" s="1090">
        <v>0.39800000000000002</v>
      </c>
      <c r="K43" s="1090">
        <v>0.39800000000000002</v>
      </c>
      <c r="L43" s="1090">
        <v>0.39800000000000002</v>
      </c>
      <c r="M43" s="1090">
        <v>0.39800000000000002</v>
      </c>
      <c r="N43" s="1090">
        <v>0.39800000000000002</v>
      </c>
      <c r="O43" s="1090">
        <v>0.39800000000000002</v>
      </c>
      <c r="P43" s="1090">
        <v>0.39800000000000002</v>
      </c>
      <c r="Q43" s="1090">
        <v>0.39800000000000002</v>
      </c>
      <c r="R43" s="1090">
        <v>0.39800000000000002</v>
      </c>
      <c r="S43" s="1094"/>
    </row>
    <row r="44" spans="2:19" ht="15">
      <c r="D44" s="1112"/>
      <c r="E44" s="1089" t="s">
        <v>789</v>
      </c>
      <c r="F44" s="1090">
        <v>520843</v>
      </c>
      <c r="G44" s="1090">
        <v>472356</v>
      </c>
      <c r="H44" s="1090">
        <v>429820</v>
      </c>
      <c r="I44" s="1090">
        <v>467455</v>
      </c>
      <c r="J44" s="1090">
        <v>397962</v>
      </c>
      <c r="K44" s="1090">
        <v>338973</v>
      </c>
      <c r="L44" s="1090">
        <v>491436</v>
      </c>
      <c r="M44" s="1090">
        <v>170755</v>
      </c>
      <c r="N44" s="1090">
        <v>150363</v>
      </c>
      <c r="O44" s="1090">
        <v>362253</v>
      </c>
      <c r="P44" s="1090">
        <v>483471</v>
      </c>
      <c r="Q44" s="1090">
        <v>219505</v>
      </c>
      <c r="R44" s="1090">
        <v>537822</v>
      </c>
      <c r="S44" s="1092">
        <v>5043016</v>
      </c>
    </row>
    <row r="45" spans="2:19" ht="15">
      <c r="B45" s="122"/>
      <c r="D45" s="1112"/>
      <c r="E45" s="1089" t="s">
        <v>790</v>
      </c>
      <c r="F45" s="1095">
        <v>3.16</v>
      </c>
      <c r="G45" s="1095">
        <v>2.63</v>
      </c>
      <c r="H45" s="1095">
        <v>2.63</v>
      </c>
      <c r="I45" s="1095">
        <v>4.1500000000000004</v>
      </c>
      <c r="J45" s="1095">
        <v>2.44</v>
      </c>
      <c r="K45" s="1095">
        <v>1.46</v>
      </c>
      <c r="L45" s="1095">
        <v>1.05</v>
      </c>
      <c r="M45" s="1095">
        <v>4.2699999999999996</v>
      </c>
      <c r="N45" s="1095">
        <v>2.13</v>
      </c>
      <c r="O45" s="1095">
        <v>2.4900000000000002</v>
      </c>
      <c r="P45" s="1095">
        <v>3.31</v>
      </c>
      <c r="Q45" s="1095">
        <v>4.33</v>
      </c>
      <c r="R45" s="1095">
        <v>6.16</v>
      </c>
      <c r="S45" s="1094"/>
    </row>
    <row r="46" spans="2:19" ht="15">
      <c r="B46" s="122" t="s">
        <v>791</v>
      </c>
      <c r="E46" s="1089" t="s">
        <v>792</v>
      </c>
      <c r="F46" s="1095">
        <v>69420.039999999994</v>
      </c>
      <c r="G46" s="1095">
        <v>57776.800000000003</v>
      </c>
      <c r="H46" s="1095">
        <v>57776.800000000003</v>
      </c>
      <c r="I46" s="1095">
        <v>91168.72</v>
      </c>
      <c r="J46" s="1095">
        <v>53602.81</v>
      </c>
      <c r="K46" s="1095">
        <v>32073.81</v>
      </c>
      <c r="L46" s="1095">
        <v>23066.78</v>
      </c>
      <c r="M46" s="1095">
        <v>93804.92</v>
      </c>
      <c r="N46" s="1095">
        <v>46792.62</v>
      </c>
      <c r="O46" s="1095">
        <v>54701.23</v>
      </c>
      <c r="P46" s="1095">
        <v>72715.289999999994</v>
      </c>
      <c r="Q46" s="1095">
        <v>95123.02</v>
      </c>
      <c r="R46" s="1095">
        <v>135325.13</v>
      </c>
      <c r="S46" s="1096">
        <v>883348</v>
      </c>
    </row>
    <row r="47" spans="2:19" ht="15">
      <c r="B47" s="122"/>
      <c r="E47" s="1089" t="s">
        <v>793</v>
      </c>
      <c r="F47" s="1097">
        <v>2.7900000000000001E-2</v>
      </c>
      <c r="G47" s="1097">
        <v>2.81E-2</v>
      </c>
      <c r="H47" s="1097">
        <v>2.9399999999999999E-2</v>
      </c>
      <c r="I47" s="1097">
        <v>4.48E-2</v>
      </c>
      <c r="J47" s="1097">
        <v>3.4799999999999998E-2</v>
      </c>
      <c r="K47" s="1097">
        <v>2.4500000000000001E-2</v>
      </c>
      <c r="L47" s="1097">
        <v>8.8999999999999999E-3</v>
      </c>
      <c r="M47" s="1097">
        <v>9.06E-2</v>
      </c>
      <c r="N47" s="1097">
        <v>3.6999999999999998E-2</v>
      </c>
      <c r="O47" s="1097">
        <v>3.5200000000000002E-2</v>
      </c>
      <c r="P47" s="1097">
        <v>3.0200000000000001E-2</v>
      </c>
      <c r="Q47" s="1097">
        <v>5.8500000000000003E-2</v>
      </c>
      <c r="R47" s="1097">
        <v>4.8399999999999999E-2</v>
      </c>
      <c r="S47" s="1094"/>
    </row>
    <row r="48" spans="2:19" ht="15">
      <c r="B48" s="1306" t="s">
        <v>794</v>
      </c>
      <c r="C48" s="1307"/>
      <c r="D48" s="1307"/>
      <c r="E48" s="1089" t="s">
        <v>788</v>
      </c>
      <c r="F48" s="1095">
        <v>0.5</v>
      </c>
      <c r="G48" s="1095">
        <v>0.5</v>
      </c>
      <c r="H48" s="1095">
        <v>0.5</v>
      </c>
      <c r="I48" s="1095">
        <v>0.5</v>
      </c>
      <c r="J48" s="1095">
        <v>0.5</v>
      </c>
      <c r="K48" s="1095">
        <v>0.5</v>
      </c>
      <c r="L48" s="1095">
        <v>0.5</v>
      </c>
      <c r="M48" s="1095">
        <v>0.5</v>
      </c>
      <c r="N48" s="1095">
        <v>0.5</v>
      </c>
      <c r="O48" s="1095">
        <v>0.5</v>
      </c>
      <c r="P48" s="1095">
        <v>0.5</v>
      </c>
      <c r="Q48" s="1095">
        <v>0.5</v>
      </c>
      <c r="R48" s="1095">
        <v>0.5</v>
      </c>
      <c r="S48" s="1094"/>
    </row>
    <row r="49" spans="2:19" ht="15">
      <c r="B49" s="1307"/>
      <c r="C49" s="1307"/>
      <c r="D49" s="1307"/>
      <c r="E49" s="1089" t="s">
        <v>789</v>
      </c>
      <c r="F49" s="1095">
        <v>34710</v>
      </c>
      <c r="G49" s="1095">
        <v>28888</v>
      </c>
      <c r="H49" s="1095">
        <v>28888</v>
      </c>
      <c r="I49" s="1095">
        <v>45584</v>
      </c>
      <c r="J49" s="1095">
        <v>26801</v>
      </c>
      <c r="K49" s="1095">
        <v>16037</v>
      </c>
      <c r="L49" s="1095">
        <v>11533</v>
      </c>
      <c r="M49" s="1095">
        <v>46902</v>
      </c>
      <c r="N49" s="1095">
        <v>23396</v>
      </c>
      <c r="O49" s="1095">
        <v>27351</v>
      </c>
      <c r="P49" s="1095">
        <v>36358</v>
      </c>
      <c r="Q49" s="1095">
        <v>47562</v>
      </c>
      <c r="R49" s="1095">
        <v>67663</v>
      </c>
      <c r="S49" s="1096">
        <v>441674</v>
      </c>
    </row>
    <row r="50" spans="2:19" ht="15">
      <c r="B50" s="1307"/>
      <c r="C50" s="1307"/>
      <c r="D50" s="1307"/>
      <c r="E50" s="1089" t="s">
        <v>795</v>
      </c>
      <c r="F50" s="1098">
        <v>5.22</v>
      </c>
      <c r="G50" s="1098">
        <v>3.21</v>
      </c>
      <c r="H50" s="1098">
        <v>1.96</v>
      </c>
      <c r="I50" s="1098">
        <v>0.52</v>
      </c>
      <c r="J50" s="1098">
        <v>0</v>
      </c>
      <c r="K50" s="1098">
        <v>1.1100000000000001</v>
      </c>
      <c r="L50" s="1098">
        <v>2.4300000000000002</v>
      </c>
      <c r="M50" s="1098">
        <v>0.51</v>
      </c>
      <c r="N50" s="1098">
        <v>0.47</v>
      </c>
      <c r="O50" s="1098">
        <v>1.9</v>
      </c>
      <c r="P50" s="1098">
        <v>3.48</v>
      </c>
      <c r="Q50" s="1098">
        <v>0</v>
      </c>
      <c r="R50" s="1098">
        <v>3.44</v>
      </c>
      <c r="S50" s="1094"/>
    </row>
    <row r="51" spans="2:19" ht="15">
      <c r="B51" s="1307"/>
      <c r="C51" s="1307"/>
      <c r="D51" s="1307"/>
      <c r="E51" s="1089" t="s">
        <v>796</v>
      </c>
      <c r="F51" s="1098">
        <v>114674.87</v>
      </c>
      <c r="G51" s="1098">
        <v>70518.45</v>
      </c>
      <c r="H51" s="1098">
        <v>43058</v>
      </c>
      <c r="I51" s="1098">
        <v>11423.55</v>
      </c>
      <c r="J51" s="1098">
        <v>0</v>
      </c>
      <c r="K51" s="1098">
        <v>24384.89</v>
      </c>
      <c r="L51" s="1098">
        <v>53383.13</v>
      </c>
      <c r="M51" s="1098">
        <v>11203.87</v>
      </c>
      <c r="N51" s="1098">
        <v>10325.129999999999</v>
      </c>
      <c r="O51" s="1098">
        <v>41739.89</v>
      </c>
      <c r="P51" s="1098">
        <v>76449.91</v>
      </c>
      <c r="Q51" s="1098">
        <v>0</v>
      </c>
      <c r="R51" s="1098">
        <v>75571.179999999993</v>
      </c>
      <c r="S51" s="1099">
        <v>532733</v>
      </c>
    </row>
    <row r="52" spans="2:19" ht="15">
      <c r="B52" s="1307"/>
      <c r="C52" s="1307"/>
      <c r="D52" s="1307"/>
      <c r="E52" s="1089" t="s">
        <v>797</v>
      </c>
      <c r="F52" s="1100">
        <v>4.6100000000000002E-2</v>
      </c>
      <c r="G52" s="1100">
        <v>3.4299999999999997E-2</v>
      </c>
      <c r="H52" s="1100">
        <v>2.1899999999999999E-2</v>
      </c>
      <c r="I52" s="1100">
        <v>5.5999999999999999E-3</v>
      </c>
      <c r="J52" s="1100">
        <v>0</v>
      </c>
      <c r="K52" s="1100">
        <v>1.8599999999999998E-2</v>
      </c>
      <c r="L52" s="1100">
        <v>2.07E-2</v>
      </c>
      <c r="M52" s="1100">
        <v>1.0800000000000001E-2</v>
      </c>
      <c r="N52" s="1100">
        <v>8.2000000000000007E-3</v>
      </c>
      <c r="O52" s="1100">
        <v>2.69E-2</v>
      </c>
      <c r="P52" s="1100">
        <v>3.1699999999999999E-2</v>
      </c>
      <c r="Q52" s="1100">
        <v>0</v>
      </c>
      <c r="R52" s="1100">
        <v>2.7E-2</v>
      </c>
      <c r="S52" s="1094"/>
    </row>
    <row r="53" spans="2:19" ht="15">
      <c r="B53" s="1307"/>
      <c r="C53" s="1307"/>
      <c r="D53" s="1307"/>
      <c r="E53" s="1089" t="s">
        <v>788</v>
      </c>
      <c r="F53" s="1098">
        <v>0.99</v>
      </c>
      <c r="G53" s="1098">
        <v>0.99</v>
      </c>
      <c r="H53" s="1098">
        <v>0.99</v>
      </c>
      <c r="I53" s="1098">
        <v>0.99</v>
      </c>
      <c r="J53" s="1098">
        <v>0.99</v>
      </c>
      <c r="K53" s="1098">
        <v>0.99</v>
      </c>
      <c r="L53" s="1098">
        <v>0.99</v>
      </c>
      <c r="M53" s="1098">
        <v>0.99</v>
      </c>
      <c r="N53" s="1098">
        <v>0.99</v>
      </c>
      <c r="O53" s="1098">
        <v>0.99</v>
      </c>
      <c r="P53" s="1098">
        <v>0.99</v>
      </c>
      <c r="Q53" s="1098">
        <v>0.99</v>
      </c>
      <c r="R53" s="1098">
        <v>0.99</v>
      </c>
      <c r="S53" s="1094"/>
    </row>
    <row r="54" spans="2:19" ht="71.25" customHeight="1">
      <c r="B54" s="1307"/>
      <c r="C54" s="1307"/>
      <c r="D54" s="1307"/>
      <c r="E54" s="1089" t="s">
        <v>789</v>
      </c>
      <c r="F54" s="1098">
        <v>113393.95</v>
      </c>
      <c r="G54" s="1098">
        <v>69730.759999999995</v>
      </c>
      <c r="H54" s="1098">
        <v>42577.04</v>
      </c>
      <c r="I54" s="1098">
        <v>11295.95</v>
      </c>
      <c r="J54" s="1098">
        <v>0</v>
      </c>
      <c r="K54" s="1098">
        <v>24112.51</v>
      </c>
      <c r="L54" s="1098">
        <v>52786.84</v>
      </c>
      <c r="M54" s="1098">
        <v>11078.72</v>
      </c>
      <c r="N54" s="1098">
        <v>10209.799999999999</v>
      </c>
      <c r="O54" s="1098">
        <v>41273.660000000003</v>
      </c>
      <c r="P54" s="1098">
        <v>75595.97</v>
      </c>
      <c r="Q54" s="1098">
        <v>0</v>
      </c>
      <c r="R54" s="1098">
        <v>74727.05</v>
      </c>
      <c r="S54" s="1099">
        <v>526782</v>
      </c>
    </row>
    <row r="55" spans="2:19" ht="15">
      <c r="B55" s="119" t="s">
        <v>798</v>
      </c>
      <c r="E55" s="1101"/>
      <c r="F55" s="1091"/>
      <c r="G55" s="1091"/>
      <c r="H55" s="1091"/>
      <c r="I55" s="1091"/>
      <c r="J55" s="1091"/>
      <c r="K55" s="1091"/>
      <c r="L55" s="1091"/>
      <c r="M55" s="1091"/>
      <c r="N55" s="1091"/>
      <c r="O55" s="1091"/>
      <c r="P55" s="1091"/>
      <c r="Q55" s="1091"/>
      <c r="R55" s="1091"/>
      <c r="S55" s="1091"/>
    </row>
    <row r="56" spans="2:19" ht="15">
      <c r="E56" s="1101" t="s">
        <v>799</v>
      </c>
      <c r="F56" s="1102">
        <v>113.22</v>
      </c>
      <c r="G56" s="1102">
        <v>93.62</v>
      </c>
      <c r="H56" s="1102">
        <v>89.59</v>
      </c>
      <c r="I56" s="1102">
        <v>92.66</v>
      </c>
      <c r="J56" s="1102">
        <v>70.17</v>
      </c>
      <c r="K56" s="1102">
        <v>59.68</v>
      </c>
      <c r="L56" s="1102">
        <v>117.53</v>
      </c>
      <c r="M56" s="1102">
        <v>47.11</v>
      </c>
      <c r="N56" s="1102">
        <v>57.52</v>
      </c>
      <c r="O56" s="1102">
        <v>70.66</v>
      </c>
      <c r="P56" s="1102">
        <v>109.78</v>
      </c>
      <c r="Q56" s="1102">
        <v>73.98</v>
      </c>
      <c r="R56" s="1102">
        <v>127.4</v>
      </c>
      <c r="S56" s="1091"/>
    </row>
    <row r="57" spans="2:19" ht="15">
      <c r="E57" s="1101" t="s">
        <v>800</v>
      </c>
      <c r="F57" s="1102">
        <v>2487258.35</v>
      </c>
      <c r="G57" s="1102">
        <v>2056678.38</v>
      </c>
      <c r="H57" s="1102">
        <v>1968145.87</v>
      </c>
      <c r="I57" s="1102">
        <v>2035588.75</v>
      </c>
      <c r="J57" s="1102">
        <v>1541520.21</v>
      </c>
      <c r="K57" s="1102">
        <v>1311072.06</v>
      </c>
      <c r="L57" s="1102">
        <v>2581942</v>
      </c>
      <c r="M57" s="1102">
        <v>1034929.7</v>
      </c>
      <c r="N57" s="1102">
        <v>1263620.3899999999</v>
      </c>
      <c r="O57" s="1102">
        <v>1552284.71</v>
      </c>
      <c r="P57" s="1102">
        <v>2411687.17</v>
      </c>
      <c r="Q57" s="1102">
        <v>1625219.68</v>
      </c>
      <c r="R57" s="1102">
        <v>2798769.77</v>
      </c>
      <c r="S57" s="1091"/>
    </row>
    <row r="58" spans="2:19" ht="15">
      <c r="E58" s="1101"/>
      <c r="F58" s="1108"/>
      <c r="G58" s="1108"/>
      <c r="H58" s="1108"/>
      <c r="I58" s="1108"/>
      <c r="J58" s="1108"/>
      <c r="K58" s="1108"/>
      <c r="L58" s="1108"/>
      <c r="M58" s="1108"/>
      <c r="N58" s="1108"/>
      <c r="O58" s="1108"/>
      <c r="P58" s="1108"/>
      <c r="Q58" s="1108"/>
      <c r="R58" s="1108"/>
      <c r="S58" s="1091"/>
    </row>
    <row r="59" spans="2:19" ht="15">
      <c r="E59" s="1113">
        <v>500000</v>
      </c>
      <c r="F59" s="1114" t="s">
        <v>81</v>
      </c>
      <c r="G59" s="1115">
        <v>22.76</v>
      </c>
      <c r="H59" s="1114" t="s">
        <v>801</v>
      </c>
      <c r="I59" s="1114"/>
      <c r="J59" s="1108"/>
      <c r="K59" s="1108"/>
      <c r="L59" s="1108"/>
      <c r="M59" s="1108"/>
      <c r="N59" s="1108"/>
      <c r="O59" s="1108"/>
      <c r="P59" s="1108"/>
      <c r="Q59" s="1108"/>
      <c r="R59" s="1108"/>
      <c r="S59" s="1091"/>
    </row>
    <row r="60" spans="2:19" ht="15">
      <c r="E60" s="1116">
        <v>21968.365553602809</v>
      </c>
      <c r="F60" s="1114" t="s">
        <v>802</v>
      </c>
      <c r="G60" s="1117">
        <v>1</v>
      </c>
      <c r="H60" s="1114" t="s">
        <v>803</v>
      </c>
      <c r="I60" s="1114"/>
      <c r="J60" s="1108"/>
      <c r="K60" s="1108"/>
      <c r="L60" s="1108"/>
      <c r="M60" s="1108"/>
      <c r="N60" s="1108"/>
      <c r="O60" s="1108"/>
      <c r="P60" s="1108"/>
      <c r="Q60" s="1108"/>
      <c r="R60" s="1108"/>
      <c r="S60" s="1091"/>
    </row>
    <row r="61" spans="2:19" ht="15">
      <c r="E61" s="1114"/>
      <c r="F61" s="1114"/>
      <c r="G61" s="1114"/>
      <c r="H61" s="1114"/>
      <c r="I61" s="1114"/>
      <c r="J61" s="1108"/>
      <c r="K61" s="1108"/>
      <c r="L61" s="1108"/>
      <c r="M61" s="1108"/>
      <c r="N61" s="1108"/>
      <c r="O61" s="1108"/>
      <c r="P61" s="1108"/>
      <c r="Q61" s="1108"/>
      <c r="R61" s="1108"/>
      <c r="S61" s="1091"/>
    </row>
    <row r="62" spans="2:19" ht="15">
      <c r="E62" s="1118" t="s">
        <v>804</v>
      </c>
      <c r="F62" s="1126">
        <v>14074253.075571178</v>
      </c>
      <c r="G62" s="1114" t="s">
        <v>81</v>
      </c>
      <c r="H62" s="1127">
        <v>14074.253075571178</v>
      </c>
      <c r="I62" s="1114" t="s">
        <v>805</v>
      </c>
      <c r="J62" s="1108"/>
      <c r="K62" s="1108"/>
      <c r="L62" s="1108"/>
      <c r="M62" s="1108"/>
      <c r="N62" s="1108"/>
      <c r="O62" s="1108"/>
      <c r="P62" s="1108"/>
      <c r="Q62" s="1108"/>
      <c r="R62" s="1108"/>
      <c r="S62" s="1091"/>
    </row>
    <row r="63" spans="2:19" ht="15">
      <c r="E63" s="1118" t="s">
        <v>806</v>
      </c>
      <c r="F63" s="1126">
        <v>6011472.0452548321</v>
      </c>
      <c r="G63" s="1114" t="s">
        <v>807</v>
      </c>
      <c r="H63" s="1127">
        <v>6.0114720452548323</v>
      </c>
      <c r="I63" s="1114" t="s">
        <v>808</v>
      </c>
      <c r="J63" s="1108"/>
      <c r="K63" s="1108"/>
      <c r="L63" s="1108"/>
      <c r="M63" s="1108"/>
      <c r="N63" s="1108"/>
      <c r="O63" s="1108"/>
      <c r="P63" s="1108"/>
      <c r="Q63" s="1108"/>
      <c r="R63" s="1108"/>
      <c r="S63" s="1091"/>
    </row>
    <row r="64" spans="2:19" ht="15">
      <c r="E64" s="1114"/>
      <c r="F64" s="1114"/>
      <c r="G64" s="1114"/>
      <c r="H64" s="1114"/>
      <c r="I64" s="1114"/>
      <c r="J64" s="1108"/>
      <c r="K64" s="1108"/>
      <c r="L64" s="1108"/>
      <c r="M64" s="1108"/>
      <c r="N64" s="1108"/>
      <c r="O64" s="1108"/>
      <c r="P64" s="1108"/>
      <c r="Q64" s="1108"/>
      <c r="R64" s="1108"/>
      <c r="S64" s="1091"/>
    </row>
    <row r="65" spans="5:19" ht="15">
      <c r="E65" s="1120">
        <v>0.1</v>
      </c>
      <c r="F65" s="1121">
        <v>601147.20452548319</v>
      </c>
      <c r="G65" s="1114"/>
      <c r="H65" s="1114"/>
      <c r="I65" s="1114"/>
      <c r="J65" s="1108"/>
      <c r="K65" s="1108"/>
      <c r="L65" s="1108"/>
      <c r="M65" s="1108"/>
      <c r="N65" s="1108"/>
      <c r="O65" s="1108"/>
      <c r="P65" s="1108"/>
      <c r="Q65" s="1108"/>
      <c r="R65" s="1108"/>
      <c r="S65" s="1091"/>
    </row>
    <row r="66" spans="5:19" ht="15">
      <c r="E66" s="1122">
        <v>0.8</v>
      </c>
      <c r="F66" s="1123">
        <v>4809177.6362038655</v>
      </c>
      <c r="G66" s="1114" t="s">
        <v>809</v>
      </c>
      <c r="H66" s="1114"/>
      <c r="I66" s="1114"/>
      <c r="J66" s="1108"/>
      <c r="K66" s="1108"/>
      <c r="L66" s="1108"/>
      <c r="M66" s="1108"/>
      <c r="N66" s="1108"/>
      <c r="O66" s="1108"/>
      <c r="P66" s="1108"/>
      <c r="Q66" s="1108"/>
      <c r="R66" s="1108"/>
      <c r="S66" s="1091"/>
    </row>
    <row r="67" spans="5:19" ht="15">
      <c r="E67" s="1124">
        <v>1</v>
      </c>
      <c r="F67" s="1125">
        <v>6011472.0452548321</v>
      </c>
      <c r="G67" s="1114"/>
      <c r="H67" s="1114"/>
      <c r="I67" s="1114"/>
      <c r="J67" s="1108"/>
      <c r="K67" s="1108"/>
      <c r="L67" s="1108"/>
      <c r="M67" s="1108"/>
      <c r="N67" s="1108"/>
      <c r="O67" s="1108"/>
      <c r="P67" s="1108"/>
      <c r="Q67" s="1108"/>
      <c r="R67" s="1108"/>
      <c r="S67" s="1091"/>
    </row>
    <row r="68" spans="5:19" ht="15">
      <c r="E68" s="1114"/>
      <c r="F68" s="1114"/>
      <c r="G68" s="1114"/>
      <c r="H68" s="1114"/>
      <c r="I68" s="1114"/>
      <c r="J68" s="1108"/>
      <c r="K68" s="1108"/>
      <c r="L68" s="1108"/>
      <c r="M68" s="1108"/>
      <c r="N68" s="1108"/>
      <c r="O68" s="1108"/>
      <c r="P68" s="1108"/>
      <c r="Q68" s="1108"/>
      <c r="R68" s="1108"/>
      <c r="S68" s="1091"/>
    </row>
    <row r="69" spans="5:19" ht="15">
      <c r="E69" s="1114" t="s">
        <v>810</v>
      </c>
      <c r="F69" s="1119">
        <v>4800952</v>
      </c>
      <c r="G69" s="1114"/>
      <c r="H69" s="1114"/>
      <c r="I69" s="1114"/>
      <c r="J69" s="1108"/>
      <c r="K69" s="1108"/>
      <c r="L69" s="1108"/>
      <c r="M69" s="1108"/>
      <c r="N69" s="1108"/>
      <c r="O69" s="1108"/>
      <c r="P69" s="1108"/>
      <c r="Q69" s="1108"/>
      <c r="R69" s="1108"/>
      <c r="S69" s="1091"/>
    </row>
    <row r="70" spans="5:19" ht="15">
      <c r="E70" s="1114"/>
      <c r="F70" s="1114"/>
      <c r="G70" s="1114"/>
      <c r="H70" s="1114"/>
      <c r="I70" s="1114"/>
      <c r="J70" s="1108"/>
      <c r="K70" s="1108"/>
      <c r="L70" s="1108"/>
      <c r="M70" s="1108"/>
      <c r="N70" s="1108"/>
      <c r="O70" s="1108"/>
      <c r="P70" s="1108"/>
      <c r="Q70" s="1108"/>
      <c r="R70" s="1108"/>
      <c r="S70" s="1091"/>
    </row>
    <row r="71" spans="5:19" ht="15">
      <c r="E71" s="1114" t="s">
        <v>811</v>
      </c>
      <c r="F71" s="1119">
        <v>1068957</v>
      </c>
      <c r="G71" s="1114"/>
      <c r="H71" s="1114"/>
      <c r="I71" s="1114"/>
      <c r="J71" s="1108"/>
      <c r="K71" s="1108"/>
      <c r="L71" s="1108"/>
      <c r="M71" s="1108"/>
      <c r="N71" s="1108"/>
      <c r="O71" s="1108"/>
      <c r="P71" s="1108"/>
      <c r="Q71" s="1108"/>
      <c r="R71" s="1108"/>
      <c r="S71" s="1091"/>
    </row>
    <row r="72" spans="5:19" ht="15">
      <c r="E72" s="1114" t="s">
        <v>808</v>
      </c>
      <c r="F72" s="1127">
        <v>1.0689569999999999</v>
      </c>
      <c r="G72" s="1114" t="s">
        <v>812</v>
      </c>
      <c r="H72" s="1114"/>
      <c r="I72" s="1114"/>
      <c r="J72" s="1108"/>
      <c r="K72" s="1108"/>
      <c r="L72" s="1108"/>
      <c r="M72" s="1108"/>
      <c r="N72" s="1108"/>
      <c r="O72" s="1108"/>
      <c r="P72" s="1108"/>
      <c r="Q72" s="1108"/>
      <c r="R72" s="1108"/>
      <c r="S72" s="1091"/>
    </row>
    <row r="73" spans="5:19" ht="15">
      <c r="E73" s="1101"/>
      <c r="F73" s="1108"/>
      <c r="G73" s="1108"/>
      <c r="H73" s="1108"/>
      <c r="I73" s="1108"/>
      <c r="J73" s="1108"/>
      <c r="K73" s="1108"/>
      <c r="L73" s="1108"/>
      <c r="M73" s="1108"/>
      <c r="N73" s="1108"/>
      <c r="O73" s="1108"/>
      <c r="P73" s="1108"/>
      <c r="Q73" s="1108"/>
      <c r="R73" s="1108"/>
      <c r="S73" s="1091"/>
    </row>
    <row r="74" spans="5:19" ht="15">
      <c r="E74" s="1101"/>
      <c r="F74" s="1108"/>
      <c r="G74" s="1108"/>
      <c r="H74" s="1108"/>
      <c r="I74" s="1108"/>
      <c r="J74" s="1108"/>
      <c r="K74" s="1108"/>
      <c r="L74" s="1108"/>
      <c r="M74" s="1108"/>
      <c r="N74" s="1108"/>
      <c r="O74" s="1108"/>
      <c r="P74" s="1108"/>
      <c r="Q74" s="1108"/>
      <c r="R74" s="1108"/>
      <c r="S74" s="1091"/>
    </row>
    <row r="75" spans="5:19" ht="15">
      <c r="E75" s="1101"/>
      <c r="F75" s="1108"/>
      <c r="G75" s="1108"/>
      <c r="H75" s="1108"/>
      <c r="I75" s="1108"/>
      <c r="J75" s="1108"/>
      <c r="K75" s="1108"/>
      <c r="L75" s="1108"/>
      <c r="M75" s="1108"/>
      <c r="N75" s="1108"/>
      <c r="O75" s="1108"/>
      <c r="P75" s="1108"/>
      <c r="Q75" s="1108"/>
      <c r="R75" s="1108"/>
      <c r="S75" s="1091"/>
    </row>
    <row r="76" spans="5:19" ht="15">
      <c r="E76" s="1101"/>
      <c r="F76" s="1108"/>
      <c r="G76" s="1108"/>
      <c r="H76" s="1108"/>
      <c r="I76" s="1108"/>
      <c r="J76" s="1108"/>
      <c r="K76" s="1108"/>
      <c r="L76" s="1108"/>
      <c r="M76" s="1108"/>
      <c r="N76" s="1108"/>
      <c r="O76" s="1108"/>
      <c r="P76" s="1108"/>
      <c r="Q76" s="1108"/>
      <c r="R76" s="1108"/>
      <c r="S76" s="1091"/>
    </row>
    <row r="77" spans="5:19" ht="15">
      <c r="E77" s="1101"/>
      <c r="F77" s="1108"/>
      <c r="G77" s="1108"/>
      <c r="H77" s="1108"/>
      <c r="I77" s="1108"/>
      <c r="J77" s="1108"/>
      <c r="K77" s="1108"/>
      <c r="L77" s="1108"/>
      <c r="M77" s="1108"/>
      <c r="N77" s="1108"/>
      <c r="O77" s="1108"/>
      <c r="P77" s="1108"/>
      <c r="Q77" s="1108"/>
      <c r="R77" s="1108"/>
      <c r="S77" s="1091"/>
    </row>
    <row r="78" spans="5:19" ht="15">
      <c r="E78" s="1101"/>
      <c r="F78" s="1108"/>
      <c r="G78" s="1108"/>
      <c r="H78" s="1108"/>
      <c r="I78" s="1108"/>
      <c r="J78" s="1108"/>
      <c r="K78" s="1108"/>
      <c r="L78" s="1108"/>
      <c r="M78" s="1108"/>
      <c r="N78" s="1108"/>
      <c r="O78" s="1108"/>
      <c r="P78" s="1108"/>
      <c r="Q78" s="1108"/>
      <c r="R78" s="1108"/>
      <c r="S78" s="1091"/>
    </row>
    <row r="79" spans="5:19" ht="15">
      <c r="E79" s="1101"/>
      <c r="F79" s="1108"/>
      <c r="G79" s="1108"/>
      <c r="H79" s="1108"/>
      <c r="I79" s="1108"/>
      <c r="J79" s="1108"/>
      <c r="K79" s="1108"/>
      <c r="L79" s="1108"/>
      <c r="M79" s="1108"/>
      <c r="N79" s="1108"/>
      <c r="O79" s="1108"/>
      <c r="P79" s="1108"/>
      <c r="Q79" s="1108"/>
      <c r="R79" s="1108"/>
      <c r="S79" s="1091"/>
    </row>
    <row r="80" spans="5:19" ht="15">
      <c r="E80" s="1101"/>
      <c r="F80" s="1108"/>
      <c r="G80" s="1108"/>
      <c r="H80" s="1108"/>
      <c r="I80" s="1108"/>
      <c r="J80" s="1108"/>
      <c r="K80" s="1108"/>
      <c r="L80" s="1108"/>
      <c r="M80" s="1108"/>
      <c r="N80" s="1108"/>
      <c r="O80" s="1108"/>
      <c r="P80" s="1108"/>
      <c r="Q80" s="1108"/>
      <c r="R80" s="1108"/>
      <c r="S80" s="1091"/>
    </row>
    <row r="81" spans="2:19" ht="15">
      <c r="E81" s="1101"/>
      <c r="F81" s="1108"/>
      <c r="G81" s="1108"/>
      <c r="H81" s="1108"/>
      <c r="I81" s="1108"/>
      <c r="J81" s="1108"/>
      <c r="K81" s="1108"/>
      <c r="L81" s="1108"/>
      <c r="M81" s="1108"/>
      <c r="N81" s="1108"/>
      <c r="O81" s="1108"/>
      <c r="P81" s="1108"/>
      <c r="Q81" s="1108"/>
      <c r="R81" s="1108"/>
      <c r="S81" s="1091"/>
    </row>
    <row r="82" spans="2:19" ht="15">
      <c r="E82" s="1101"/>
      <c r="F82" s="1108"/>
      <c r="G82" s="1108"/>
      <c r="H82" s="1108"/>
      <c r="I82" s="1108"/>
      <c r="J82" s="1108"/>
      <c r="K82" s="1108"/>
      <c r="L82" s="1108"/>
      <c r="M82" s="1108"/>
      <c r="N82" s="1108"/>
      <c r="O82" s="1108"/>
      <c r="P82" s="1108"/>
      <c r="Q82" s="1108"/>
      <c r="R82" s="1108"/>
      <c r="S82" s="1091"/>
    </row>
    <row r="83" spans="2:19" ht="15">
      <c r="E83" s="1101"/>
      <c r="F83" s="1108"/>
      <c r="G83" s="1108"/>
      <c r="H83" s="1108"/>
      <c r="I83" s="1108"/>
      <c r="J83" s="1108"/>
      <c r="K83" s="1108"/>
      <c r="L83" s="1108"/>
      <c r="M83" s="1108"/>
      <c r="N83" s="1108"/>
      <c r="O83" s="1108"/>
      <c r="P83" s="1108"/>
      <c r="Q83" s="1108"/>
      <c r="R83" s="1108"/>
      <c r="S83" s="1091"/>
    </row>
    <row r="84" spans="2:19" ht="79.5" customHeight="1">
      <c r="B84" s="122" t="s">
        <v>813</v>
      </c>
      <c r="E84" s="1091"/>
      <c r="F84" s="1091"/>
      <c r="G84" s="1091"/>
      <c r="H84" s="1091"/>
      <c r="I84" s="1091"/>
      <c r="J84" s="1091"/>
      <c r="K84" s="1091"/>
      <c r="L84" s="1091"/>
      <c r="M84" s="1091"/>
      <c r="N84" s="1091"/>
      <c r="O84" s="1091"/>
      <c r="P84" s="1091"/>
      <c r="Q84" s="1091"/>
      <c r="R84" s="1091"/>
      <c r="S84" s="1091"/>
    </row>
    <row r="85" spans="2:19" ht="15">
      <c r="B85" s="119" t="s">
        <v>814</v>
      </c>
      <c r="E85" s="1091"/>
      <c r="F85" s="1091"/>
      <c r="G85" s="1091"/>
      <c r="H85" s="1091"/>
      <c r="I85" s="1091"/>
      <c r="J85" s="1091"/>
      <c r="K85" s="1091"/>
      <c r="L85" s="1091"/>
      <c r="M85" s="1091"/>
      <c r="N85" s="1091"/>
      <c r="O85" s="1091"/>
      <c r="P85" s="1091"/>
      <c r="Q85" s="1091"/>
      <c r="R85" s="1091"/>
      <c r="S85" s="1091"/>
    </row>
    <row r="86" spans="2:19" ht="15">
      <c r="B86" s="119" t="s">
        <v>815</v>
      </c>
      <c r="E86" s="1103">
        <v>500000</v>
      </c>
      <c r="F86" s="1091" t="s">
        <v>81</v>
      </c>
      <c r="G86" s="1094">
        <v>22.76</v>
      </c>
      <c r="H86" s="1091" t="s">
        <v>801</v>
      </c>
      <c r="I86" s="1091"/>
      <c r="J86" s="1091"/>
      <c r="K86" s="1091"/>
      <c r="L86" s="1091"/>
      <c r="M86" s="1091"/>
      <c r="N86" s="1091"/>
      <c r="O86" s="1091"/>
      <c r="P86" s="1091"/>
      <c r="Q86" s="1091"/>
      <c r="R86" s="1091"/>
      <c r="S86" s="1091"/>
    </row>
    <row r="87" spans="2:19" ht="15">
      <c r="E87" s="1101">
        <v>21968.37</v>
      </c>
      <c r="F87" s="1091" t="s">
        <v>802</v>
      </c>
      <c r="G87" s="1094">
        <v>1</v>
      </c>
      <c r="H87" s="1091" t="s">
        <v>803</v>
      </c>
      <c r="I87" s="1091"/>
      <c r="J87" s="1091"/>
      <c r="K87" s="1091"/>
      <c r="L87" s="1091"/>
      <c r="M87" s="1091"/>
      <c r="N87" s="1091"/>
      <c r="O87" s="1091"/>
      <c r="P87" s="1091"/>
      <c r="Q87" s="1091"/>
      <c r="R87" s="1091"/>
      <c r="S87" s="1091"/>
    </row>
    <row r="88" spans="2:19" ht="15">
      <c r="E88" s="1091"/>
      <c r="F88" s="1091"/>
      <c r="G88" s="1091"/>
      <c r="H88" s="1091"/>
      <c r="I88" s="1091"/>
      <c r="J88" s="1091"/>
      <c r="K88" s="1091"/>
      <c r="L88" s="1091"/>
      <c r="M88" s="1091"/>
      <c r="N88" s="1091"/>
      <c r="O88" s="1091"/>
      <c r="P88" s="1091"/>
      <c r="Q88" s="1091"/>
      <c r="R88" s="1091"/>
      <c r="S88" s="1091"/>
    </row>
    <row r="89" spans="2:19" ht="15">
      <c r="E89" s="1104" t="s">
        <v>804</v>
      </c>
      <c r="F89" s="1105">
        <v>14074253</v>
      </c>
      <c r="G89" s="1091" t="s">
        <v>81</v>
      </c>
      <c r="H89" s="1106">
        <v>14074.25</v>
      </c>
      <c r="I89" s="1091" t="s">
        <v>805</v>
      </c>
      <c r="J89" s="1091"/>
      <c r="K89" s="1091"/>
      <c r="L89" s="1091"/>
      <c r="M89" s="1091"/>
      <c r="N89" s="1091"/>
      <c r="O89" s="1091"/>
      <c r="P89" s="1091"/>
      <c r="Q89" s="1091"/>
      <c r="R89" s="1091"/>
      <c r="S89" s="1091"/>
    </row>
    <row r="90" spans="2:19" ht="15">
      <c r="E90" s="1104" t="s">
        <v>806</v>
      </c>
      <c r="F90" s="1105">
        <v>6011472</v>
      </c>
      <c r="G90" s="1091" t="s">
        <v>807</v>
      </c>
      <c r="H90" s="1106">
        <v>6.01</v>
      </c>
      <c r="I90" s="1091" t="s">
        <v>808</v>
      </c>
      <c r="J90" s="1091"/>
      <c r="K90" s="1091"/>
      <c r="L90" s="1091"/>
      <c r="M90" s="1091"/>
      <c r="N90" s="1091"/>
      <c r="O90" s="1091"/>
      <c r="P90" s="1091"/>
      <c r="Q90" s="1091"/>
      <c r="R90" s="1091"/>
      <c r="S90" s="1091"/>
    </row>
    <row r="143" ht="46.5" customHeight="1"/>
  </sheetData>
  <sheetProtection formatCells="0" formatColumns="0" formatRows="0" insertHyperlinks="0" sort="0" autoFilter="0" pivotTables="0"/>
  <mergeCells count="7">
    <mergeCell ref="A6:U8"/>
    <mergeCell ref="B48:D54"/>
    <mergeCell ref="B11:D13"/>
    <mergeCell ref="B42:D43"/>
    <mergeCell ref="B39:D39"/>
    <mergeCell ref="B40:D40"/>
    <mergeCell ref="B41:D41"/>
  </mergeCells>
  <phoneticPr fontId="1" type="noConversion"/>
  <dataValidations count="1">
    <dataValidation type="custom" showInputMessage="1" showErrorMessage="1" sqref="A3" xr:uid="{A2F992F4-438E-40DA-84F3-B06C70EAC3B7}">
      <formula1>""</formula1>
    </dataValidation>
  </dataValidation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A00D4-296B-46F5-A2F2-2A505AAB2410}">
  <sheetPr codeName="Sheet13">
    <tabColor theme="9"/>
  </sheetPr>
  <dimension ref="A1:AM73"/>
  <sheetViews>
    <sheetView topLeftCell="A12" zoomScale="55" zoomScaleNormal="55" zoomScaleSheetLayoutView="50" workbookViewId="0">
      <selection activeCell="D19" sqref="D19"/>
    </sheetView>
  </sheetViews>
  <sheetFormatPr defaultColWidth="8.85546875" defaultRowHeight="14.25"/>
  <cols>
    <col min="1" max="1" width="1.85546875" style="248" customWidth="1"/>
    <col min="2" max="2" width="4" style="248" customWidth="1"/>
    <col min="3" max="3" width="24.85546875" style="248" customWidth="1"/>
    <col min="4" max="4" width="33.28515625" style="248" customWidth="1"/>
    <col min="5" max="5" width="4" style="248" customWidth="1"/>
    <col min="6" max="6" width="2.42578125" style="248" customWidth="1"/>
    <col min="7" max="7" width="4" style="248" customWidth="1"/>
    <col min="8" max="9" width="14.42578125" style="248" customWidth="1"/>
    <col min="10" max="10" width="38.5703125" style="248" customWidth="1"/>
    <col min="11" max="11" width="2.42578125" style="248" customWidth="1"/>
    <col min="12" max="12" width="36.85546875" style="248" customWidth="1"/>
    <col min="13" max="13" width="2.42578125" style="248" customWidth="1"/>
    <col min="14" max="14" width="36.85546875" style="248" customWidth="1"/>
    <col min="15" max="15" width="20.140625" style="248" customWidth="1"/>
    <col min="16" max="16" width="14.42578125" style="248" customWidth="1"/>
    <col min="17" max="17" width="2.85546875" style="248" customWidth="1"/>
    <col min="18" max="18" width="2.42578125" style="248" customWidth="1"/>
    <col min="19" max="19" width="3.85546875" style="248" customWidth="1"/>
    <col min="20" max="21" width="20.140625" style="248" customWidth="1"/>
    <col min="22" max="22" width="40.5703125" style="248" customWidth="1"/>
    <col min="23" max="23" width="1.140625" style="248" customWidth="1"/>
    <col min="24" max="24" width="3.85546875" style="248" customWidth="1"/>
    <col min="25" max="25" width="1.140625" style="248" customWidth="1"/>
    <col min="26" max="26" width="43.140625" style="248" customWidth="1"/>
    <col min="27" max="27" width="1.140625" style="248" customWidth="1"/>
    <col min="28" max="28" width="2.42578125" style="248" customWidth="1"/>
    <col min="29" max="29" width="3.85546875" style="248" customWidth="1"/>
    <col min="30" max="30" width="43.140625" style="248" customWidth="1"/>
    <col min="31" max="32" width="20.140625" style="248" customWidth="1"/>
    <col min="33" max="33" width="2.42578125" style="248" customWidth="1"/>
    <col min="34" max="34" width="8.85546875" style="248"/>
    <col min="35" max="35" width="16" style="248" bestFit="1" customWidth="1"/>
    <col min="36" max="39" width="8.85546875" style="248"/>
    <col min="40" max="40" width="2.85546875" style="248" customWidth="1"/>
    <col min="41" max="16384" width="8.85546875" style="248"/>
  </cols>
  <sheetData>
    <row r="1" spans="1:39" ht="30.6" customHeight="1">
      <c r="B1" s="1324" t="s">
        <v>816</v>
      </c>
      <c r="C1" s="1324"/>
      <c r="D1" s="1324"/>
      <c r="E1" s="1324"/>
      <c r="L1" s="720"/>
      <c r="Z1" s="720"/>
    </row>
    <row r="2" spans="1:39" ht="9.6" customHeight="1">
      <c r="B2" s="955"/>
      <c r="C2" s="955"/>
      <c r="D2" s="955"/>
      <c r="E2" s="955"/>
      <c r="G2" s="107"/>
      <c r="H2" s="107"/>
      <c r="I2" s="107"/>
      <c r="J2" s="107"/>
      <c r="K2" s="107"/>
      <c r="L2" s="956"/>
      <c r="M2" s="107"/>
      <c r="N2" s="107"/>
      <c r="O2" s="107"/>
      <c r="P2" s="107"/>
      <c r="Q2" s="107"/>
      <c r="S2" s="107"/>
      <c r="T2" s="107"/>
      <c r="U2" s="107"/>
      <c r="V2" s="107"/>
      <c r="W2" s="107"/>
      <c r="X2" s="107"/>
      <c r="Y2" s="107"/>
      <c r="Z2" s="956"/>
      <c r="AA2" s="107"/>
      <c r="AB2" s="107"/>
      <c r="AC2" s="107"/>
      <c r="AD2" s="107"/>
      <c r="AE2" s="107"/>
      <c r="AF2" s="107"/>
      <c r="AG2" s="107"/>
    </row>
    <row r="3" spans="1:39" ht="34.5" customHeight="1">
      <c r="C3" s="992" t="s">
        <v>817</v>
      </c>
      <c r="D3" s="977" t="s">
        <v>36</v>
      </c>
      <c r="E3" s="249"/>
      <c r="F3" s="249"/>
      <c r="G3" s="107"/>
      <c r="H3" s="107"/>
      <c r="I3" s="107"/>
      <c r="J3" s="107"/>
      <c r="K3" s="107"/>
      <c r="L3" s="107"/>
      <c r="M3" s="107"/>
      <c r="N3" s="107"/>
      <c r="O3" s="107"/>
      <c r="P3" s="250"/>
      <c r="Q3" s="107"/>
      <c r="S3" s="107"/>
      <c r="T3" s="107"/>
      <c r="U3" s="251"/>
      <c r="V3" s="107"/>
      <c r="W3" s="107"/>
      <c r="X3" s="107"/>
      <c r="Y3" s="107"/>
      <c r="Z3" s="107"/>
      <c r="AA3" s="107"/>
      <c r="AB3" s="107"/>
      <c r="AC3" s="107"/>
      <c r="AD3" s="107"/>
      <c r="AE3" s="107"/>
      <c r="AF3" s="107"/>
      <c r="AG3" s="107"/>
    </row>
    <row r="4" spans="1:39" ht="9.6" customHeight="1">
      <c r="A4" s="305"/>
      <c r="G4" s="107"/>
      <c r="H4" s="107"/>
      <c r="I4" s="107"/>
      <c r="J4" s="252"/>
      <c r="K4" s="107"/>
      <c r="L4" s="107"/>
      <c r="M4" s="107"/>
      <c r="N4" s="107"/>
      <c r="O4" s="107"/>
      <c r="P4" s="107"/>
      <c r="Q4" s="107"/>
      <c r="S4" s="107"/>
      <c r="T4" s="107"/>
      <c r="U4" s="107"/>
      <c r="V4" s="107"/>
      <c r="W4" s="107"/>
      <c r="X4" s="107"/>
      <c r="Y4" s="107"/>
      <c r="Z4" s="107"/>
      <c r="AA4" s="107"/>
      <c r="AB4" s="107"/>
      <c r="AC4" s="107"/>
      <c r="AD4" s="107"/>
      <c r="AE4" s="107"/>
      <c r="AF4" s="107"/>
      <c r="AG4" s="107"/>
    </row>
    <row r="5" spans="1:39" ht="39" customHeight="1">
      <c r="B5" s="107"/>
      <c r="C5" s="1334"/>
      <c r="D5" s="1334"/>
      <c r="E5" s="107"/>
      <c r="G5" s="107"/>
      <c r="H5" s="250"/>
      <c r="I5" s="250"/>
      <c r="J5" s="993" t="s">
        <v>818</v>
      </c>
      <c r="K5" s="994"/>
      <c r="L5" s="993" t="s">
        <v>819</v>
      </c>
      <c r="M5" s="994"/>
      <c r="N5" s="993" t="s">
        <v>820</v>
      </c>
      <c r="O5" s="876"/>
      <c r="P5" s="107"/>
      <c r="Q5" s="107"/>
      <c r="S5" s="107"/>
      <c r="T5" s="107"/>
      <c r="U5" s="107"/>
      <c r="V5" s="993" t="s">
        <v>821</v>
      </c>
      <c r="W5" s="997"/>
      <c r="X5" s="997"/>
      <c r="Y5" s="997"/>
      <c r="Z5" s="993" t="s">
        <v>822</v>
      </c>
      <c r="AA5" s="997"/>
      <c r="AB5" s="997"/>
      <c r="AC5" s="997"/>
      <c r="AD5" s="993" t="s">
        <v>823</v>
      </c>
      <c r="AE5" s="876"/>
      <c r="AF5" s="107"/>
      <c r="AG5" s="107"/>
    </row>
    <row r="6" spans="1:39" ht="12.6" customHeight="1">
      <c r="B6" s="107"/>
      <c r="C6" s="869"/>
      <c r="D6" s="869"/>
      <c r="E6" s="107"/>
      <c r="G6" s="107"/>
      <c r="H6" s="250"/>
      <c r="I6" s="250"/>
      <c r="J6" s="993"/>
      <c r="K6" s="994"/>
      <c r="L6" s="993"/>
      <c r="M6" s="994"/>
      <c r="N6" s="993"/>
      <c r="O6" s="876"/>
      <c r="P6" s="107"/>
      <c r="Q6" s="107"/>
      <c r="S6" s="107"/>
      <c r="T6" s="107"/>
      <c r="U6" s="107"/>
      <c r="V6" s="993"/>
      <c r="W6" s="997"/>
      <c r="X6" s="997"/>
      <c r="Y6" s="997"/>
      <c r="Z6" s="993"/>
      <c r="AA6" s="997"/>
      <c r="AB6" s="997"/>
      <c r="AC6" s="997"/>
      <c r="AD6" s="993"/>
      <c r="AE6" s="876"/>
      <c r="AF6" s="107"/>
      <c r="AG6" s="107"/>
    </row>
    <row r="7" spans="1:39" ht="27.95" customHeight="1">
      <c r="B7" s="107"/>
      <c r="C7" s="107"/>
      <c r="D7" s="107"/>
      <c r="E7" s="107"/>
      <c r="G7" s="107"/>
      <c r="H7" s="107"/>
      <c r="I7" s="107"/>
      <c r="J7" s="959">
        <f ca="1">Calculations!D235*1000</f>
        <v>-52661005.24817311</v>
      </c>
      <c r="K7" s="874"/>
      <c r="L7" s="995">
        <f ca="1">Calculations!E235*1000</f>
        <v>5757051083.3140984</v>
      </c>
      <c r="M7" s="875"/>
      <c r="N7" s="996">
        <f ca="1">Calculations!F235*1000</f>
        <v>5967932075.3768854</v>
      </c>
      <c r="O7" s="880"/>
      <c r="P7" s="107"/>
      <c r="Q7" s="107"/>
      <c r="S7" s="107"/>
      <c r="T7" s="107"/>
      <c r="U7" s="107"/>
      <c r="V7" s="998">
        <f ca="1">Calculations!$AW$213*1000</f>
        <v>0</v>
      </c>
      <c r="W7" s="518"/>
      <c r="X7" s="277"/>
      <c r="Y7" s="277"/>
      <c r="Z7" s="999">
        <f ca="1">Calculations!$AX$213*1000</f>
        <v>5757051083.3140984</v>
      </c>
      <c r="AA7" s="277"/>
      <c r="AB7" s="277"/>
      <c r="AC7" s="277"/>
      <c r="AD7" s="1000">
        <f ca="1">Calculations!$AY$213*1000</f>
        <v>5915271070.1287117</v>
      </c>
      <c r="AE7" s="873"/>
      <c r="AF7" s="107"/>
      <c r="AG7" s="107"/>
      <c r="AI7" s="595"/>
    </row>
    <row r="8" spans="1:39" ht="15.6" customHeight="1">
      <c r="B8" s="107"/>
      <c r="C8" s="107"/>
      <c r="D8" s="107"/>
      <c r="E8" s="107"/>
      <c r="G8" s="107"/>
      <c r="H8" s="107"/>
      <c r="I8" s="107"/>
      <c r="J8" s="870"/>
      <c r="K8" s="874"/>
      <c r="L8" s="879"/>
      <c r="M8" s="875"/>
      <c r="N8" s="880"/>
      <c r="O8" s="880"/>
      <c r="P8" s="107"/>
      <c r="Q8" s="107"/>
      <c r="S8" s="107"/>
      <c r="T8" s="107"/>
      <c r="U8" s="107"/>
      <c r="V8" s="871"/>
      <c r="W8" s="518"/>
      <c r="X8" s="277"/>
      <c r="Y8" s="277"/>
      <c r="Z8" s="872"/>
      <c r="AA8" s="277"/>
      <c r="AB8" s="277"/>
      <c r="AC8" s="277"/>
      <c r="AD8" s="873"/>
      <c r="AE8" s="873"/>
      <c r="AF8" s="107"/>
      <c r="AG8" s="107"/>
      <c r="AI8" s="595"/>
    </row>
    <row r="9" spans="1:39" ht="19.5" customHeight="1" thickBot="1">
      <c r="B9" s="107"/>
      <c r="C9" s="107"/>
      <c r="D9" s="107"/>
      <c r="E9" s="107"/>
      <c r="G9" s="107"/>
      <c r="H9" s="107"/>
      <c r="I9" s="107"/>
      <c r="J9" s="741"/>
      <c r="K9" s="529"/>
      <c r="L9" s="742"/>
      <c r="M9" s="530"/>
      <c r="N9" s="531"/>
      <c r="O9" s="531"/>
      <c r="P9" s="107"/>
      <c r="Q9" s="107"/>
      <c r="S9" s="107"/>
      <c r="T9" s="107"/>
      <c r="U9" s="107"/>
      <c r="V9" s="518"/>
      <c r="W9" s="518"/>
      <c r="X9" s="277"/>
      <c r="Y9" s="277"/>
      <c r="Z9" s="519"/>
      <c r="AA9" s="277"/>
      <c r="AB9" s="277"/>
      <c r="AC9" s="1001" t="s">
        <v>824</v>
      </c>
      <c r="AD9" s="520"/>
      <c r="AE9" s="520"/>
      <c r="AF9" s="107"/>
      <c r="AG9" s="107"/>
      <c r="AI9" s="595"/>
    </row>
    <row r="10" spans="1:39" ht="33.6" customHeight="1" thickBot="1">
      <c r="B10" s="107"/>
      <c r="C10" s="985" t="s">
        <v>825</v>
      </c>
      <c r="D10" s="985" t="s">
        <v>87</v>
      </c>
      <c r="E10" s="255"/>
      <c r="F10" s="256"/>
      <c r="G10" s="253"/>
      <c r="H10" s="107"/>
      <c r="I10" s="107"/>
      <c r="J10" s="107"/>
      <c r="K10" s="107"/>
      <c r="L10" s="107"/>
      <c r="M10" s="107"/>
      <c r="N10" s="107"/>
      <c r="O10" s="107"/>
      <c r="P10" s="107"/>
      <c r="Q10" s="107"/>
      <c r="S10" s="253"/>
      <c r="T10" s="253"/>
      <c r="U10" s="107"/>
      <c r="V10" s="107"/>
      <c r="W10" s="107"/>
      <c r="X10" s="107"/>
      <c r="Y10" s="107"/>
      <c r="Z10" s="107"/>
      <c r="AA10" s="107"/>
      <c r="AB10" s="961"/>
      <c r="AC10" s="1325" t="str">
        <f ca="1">Calculations!$C$16</f>
        <v>The may be cost overruns to the development of FractalFlow. An agile project management approach will help mitigate the risk of this.</v>
      </c>
      <c r="AD10" s="1326"/>
      <c r="AE10" s="1326"/>
      <c r="AF10" s="1327"/>
      <c r="AG10" s="107"/>
      <c r="AH10" s="257"/>
      <c r="AI10" s="596"/>
      <c r="AJ10" s="258"/>
      <c r="AK10" s="258"/>
    </row>
    <row r="11" spans="1:39" ht="39.950000000000003" customHeight="1">
      <c r="B11" s="107"/>
      <c r="C11" s="986">
        <v>10</v>
      </c>
      <c r="D11" s="987">
        <f ca="1">Calculations!$E$167*1000000</f>
        <v>2160710891.5531754</v>
      </c>
      <c r="E11" s="259"/>
      <c r="F11" s="260"/>
      <c r="G11" s="253"/>
      <c r="H11" s="107"/>
      <c r="I11" s="107"/>
      <c r="J11" s="107"/>
      <c r="K11" s="107"/>
      <c r="L11" s="107"/>
      <c r="M11" s="107"/>
      <c r="N11" s="107"/>
      <c r="O11" s="107"/>
      <c r="P11" s="107"/>
      <c r="Q11" s="107"/>
      <c r="S11" s="253"/>
      <c r="T11" s="253"/>
      <c r="U11" s="107"/>
      <c r="V11" s="107"/>
      <c r="W11" s="107"/>
      <c r="X11" s="107"/>
      <c r="Y11" s="107"/>
      <c r="Z11" s="107"/>
      <c r="AA11" s="961"/>
      <c r="AB11" s="961"/>
      <c r="AC11" s="1328"/>
      <c r="AD11" s="1329"/>
      <c r="AE11" s="1329"/>
      <c r="AF11" s="1330"/>
      <c r="AG11" s="107"/>
      <c r="AH11" s="258"/>
      <c r="AI11" s="687"/>
      <c r="AJ11" s="596"/>
      <c r="AK11" s="258"/>
      <c r="AL11" s="258"/>
      <c r="AM11" s="258"/>
    </row>
    <row r="12" spans="1:39" ht="39.950000000000003" customHeight="1">
      <c r="B12" s="107"/>
      <c r="C12" s="988">
        <v>20</v>
      </c>
      <c r="D12" s="989">
        <f ca="1">Calculations!$E$168*1000000</f>
        <v>5544353570.4009552</v>
      </c>
      <c r="E12" s="259"/>
      <c r="F12" s="260"/>
      <c r="G12" s="253"/>
      <c r="H12" s="107"/>
      <c r="I12" s="107"/>
      <c r="J12" s="107"/>
      <c r="K12" s="107"/>
      <c r="L12" s="107"/>
      <c r="M12" s="107"/>
      <c r="N12" s="107"/>
      <c r="O12" s="107"/>
      <c r="P12" s="107"/>
      <c r="Q12" s="107"/>
      <c r="S12" s="253"/>
      <c r="T12" s="253"/>
      <c r="U12" s="107"/>
      <c r="V12" s="107"/>
      <c r="W12" s="107"/>
      <c r="X12" s="107"/>
      <c r="Y12" s="107"/>
      <c r="Z12" s="107"/>
      <c r="AA12" s="961"/>
      <c r="AB12" s="961"/>
      <c r="AC12" s="1328"/>
      <c r="AD12" s="1329"/>
      <c r="AE12" s="1329"/>
      <c r="AF12" s="1330"/>
      <c r="AG12" s="107"/>
      <c r="AH12" s="258"/>
      <c r="AI12" s="687"/>
      <c r="AJ12" s="596"/>
      <c r="AK12" s="258"/>
      <c r="AL12" s="258"/>
      <c r="AM12" s="258"/>
    </row>
    <row r="13" spans="1:39" ht="39.950000000000003" customHeight="1">
      <c r="B13" s="107"/>
      <c r="C13" s="988">
        <v>30</v>
      </c>
      <c r="D13" s="989">
        <f ca="1">Calculations!$E$169*1000000</f>
        <v>7943081524.3074799</v>
      </c>
      <c r="E13" s="259"/>
      <c r="F13" s="260"/>
      <c r="G13" s="253"/>
      <c r="H13" s="107"/>
      <c r="I13" s="107"/>
      <c r="J13" s="107"/>
      <c r="K13" s="107"/>
      <c r="L13" s="107"/>
      <c r="M13" s="107"/>
      <c r="N13" s="107"/>
      <c r="O13" s="107"/>
      <c r="P13" s="107"/>
      <c r="Q13" s="107"/>
      <c r="S13" s="253"/>
      <c r="T13" s="253"/>
      <c r="U13" s="107"/>
      <c r="V13" s="107"/>
      <c r="W13" s="107"/>
      <c r="X13" s="107"/>
      <c r="Y13" s="107"/>
      <c r="Z13" s="107"/>
      <c r="AA13" s="961"/>
      <c r="AB13" s="961"/>
      <c r="AC13" s="1328"/>
      <c r="AD13" s="1329"/>
      <c r="AE13" s="1329"/>
      <c r="AF13" s="1330"/>
      <c r="AG13" s="107"/>
      <c r="AH13" s="258"/>
      <c r="AI13" s="687"/>
      <c r="AJ13" s="596"/>
      <c r="AK13" s="258"/>
      <c r="AL13" s="258"/>
      <c r="AM13" s="258"/>
    </row>
    <row r="14" spans="1:39" ht="39.950000000000003" customHeight="1">
      <c r="B14" s="107"/>
      <c r="C14" s="988">
        <v>45</v>
      </c>
      <c r="D14" s="989">
        <f ca="1">Calculations!$E$170*1000000</f>
        <v>10372249205.695103</v>
      </c>
      <c r="E14" s="259"/>
      <c r="F14" s="260"/>
      <c r="G14" s="253"/>
      <c r="H14" s="107"/>
      <c r="I14" s="107"/>
      <c r="J14" s="107"/>
      <c r="K14" s="107"/>
      <c r="L14" s="107"/>
      <c r="M14" s="107"/>
      <c r="N14" s="107"/>
      <c r="O14" s="107"/>
      <c r="P14" s="107"/>
      <c r="Q14" s="107"/>
      <c r="S14" s="253"/>
      <c r="T14" s="253"/>
      <c r="U14" s="107"/>
      <c r="V14" s="107"/>
      <c r="W14" s="107"/>
      <c r="X14" s="107"/>
      <c r="Y14" s="107"/>
      <c r="Z14" s="107"/>
      <c r="AA14" s="961"/>
      <c r="AB14" s="961"/>
      <c r="AC14" s="1328"/>
      <c r="AD14" s="1329"/>
      <c r="AE14" s="1329"/>
      <c r="AF14" s="1330"/>
      <c r="AG14" s="107"/>
      <c r="AH14" s="258"/>
      <c r="AI14" s="687"/>
      <c r="AJ14" s="596"/>
      <c r="AK14" s="258"/>
      <c r="AL14" s="258"/>
      <c r="AM14" s="258"/>
    </row>
    <row r="15" spans="1:39" ht="39.950000000000003" customHeight="1" thickBot="1">
      <c r="B15" s="107"/>
      <c r="C15" s="990" t="s">
        <v>826</v>
      </c>
      <c r="D15" s="991">
        <f ca="1">Calculations!$E$171*1000000</f>
        <v>11672322153.44281</v>
      </c>
      <c r="E15" s="107"/>
      <c r="G15" s="107"/>
      <c r="H15" s="107"/>
      <c r="I15" s="107"/>
      <c r="J15" s="107"/>
      <c r="K15" s="107"/>
      <c r="L15" s="107"/>
      <c r="M15" s="107"/>
      <c r="N15" s="107"/>
      <c r="O15" s="107"/>
      <c r="P15" s="107"/>
      <c r="Q15" s="107"/>
      <c r="S15" s="107"/>
      <c r="T15" s="107"/>
      <c r="U15" s="107"/>
      <c r="V15" s="107"/>
      <c r="W15" s="107"/>
      <c r="X15" s="107"/>
      <c r="Y15" s="107"/>
      <c r="Z15" s="107"/>
      <c r="AA15" s="961"/>
      <c r="AB15" s="961"/>
      <c r="AC15" s="1328"/>
      <c r="AD15" s="1329"/>
      <c r="AE15" s="1329"/>
      <c r="AF15" s="1330"/>
      <c r="AG15" s="107"/>
      <c r="AH15" s="258"/>
      <c r="AI15" s="687"/>
      <c r="AJ15" s="596"/>
      <c r="AK15" s="258"/>
      <c r="AL15" s="258"/>
      <c r="AM15" s="258"/>
    </row>
    <row r="16" spans="1:39" ht="21.95" customHeight="1">
      <c r="B16" s="107"/>
      <c r="C16" s="107"/>
      <c r="D16" s="107"/>
      <c r="E16" s="261"/>
      <c r="F16" s="262"/>
      <c r="G16" s="107"/>
      <c r="H16" s="107"/>
      <c r="I16" s="107"/>
      <c r="J16" s="107"/>
      <c r="K16" s="107"/>
      <c r="L16" s="107"/>
      <c r="M16" s="107"/>
      <c r="N16" s="107"/>
      <c r="O16" s="107"/>
      <c r="P16" s="107"/>
      <c r="Q16" s="107"/>
      <c r="S16" s="107"/>
      <c r="T16" s="107"/>
      <c r="U16" s="107"/>
      <c r="V16" s="107"/>
      <c r="W16" s="107"/>
      <c r="X16" s="107"/>
      <c r="Y16" s="107"/>
      <c r="Z16" s="107"/>
      <c r="AA16" s="961"/>
      <c r="AB16" s="961"/>
      <c r="AC16" s="1328"/>
      <c r="AD16" s="1329"/>
      <c r="AE16" s="1329"/>
      <c r="AF16" s="1330"/>
      <c r="AG16" s="107"/>
      <c r="AH16" s="258"/>
      <c r="AI16" s="258"/>
      <c r="AJ16" s="258"/>
      <c r="AK16" s="258"/>
      <c r="AL16" s="258"/>
      <c r="AM16" s="258"/>
    </row>
    <row r="17" spans="2:39" ht="21.95" customHeight="1">
      <c r="B17" s="107"/>
      <c r="C17" s="107"/>
      <c r="D17" s="107"/>
      <c r="E17" s="261"/>
      <c r="F17" s="262"/>
      <c r="G17" s="107"/>
      <c r="H17" s="107"/>
      <c r="I17" s="107"/>
      <c r="J17" s="107"/>
      <c r="K17" s="107"/>
      <c r="L17" s="107"/>
      <c r="M17" s="107"/>
      <c r="N17" s="107"/>
      <c r="O17" s="107"/>
      <c r="P17" s="107"/>
      <c r="Q17" s="107"/>
      <c r="S17" s="107"/>
      <c r="T17" s="107"/>
      <c r="U17" s="107"/>
      <c r="V17" s="107"/>
      <c r="W17" s="107"/>
      <c r="X17" s="107"/>
      <c r="Y17" s="107"/>
      <c r="Z17" s="107"/>
      <c r="AA17" s="961"/>
      <c r="AB17" s="961"/>
      <c r="AC17" s="1328"/>
      <c r="AD17" s="1329"/>
      <c r="AE17" s="1329"/>
      <c r="AF17" s="1330"/>
      <c r="AG17" s="107"/>
      <c r="AH17" s="258"/>
      <c r="AI17" s="258"/>
      <c r="AJ17" s="258"/>
      <c r="AK17" s="258"/>
      <c r="AL17" s="258"/>
      <c r="AM17" s="258"/>
    </row>
    <row r="18" spans="2:39" ht="21.95" customHeight="1" thickBot="1">
      <c r="B18" s="107"/>
      <c r="C18" s="263"/>
      <c r="D18" s="264"/>
      <c r="E18" s="265"/>
      <c r="F18" s="266"/>
      <c r="G18" s="265"/>
      <c r="H18" s="107"/>
      <c r="I18" s="107"/>
      <c r="J18" s="107"/>
      <c r="K18" s="107"/>
      <c r="L18" s="107"/>
      <c r="M18" s="107"/>
      <c r="N18" s="107"/>
      <c r="O18" s="107"/>
      <c r="P18" s="107"/>
      <c r="Q18" s="107"/>
      <c r="S18" s="265"/>
      <c r="T18" s="265"/>
      <c r="U18" s="107"/>
      <c r="V18" s="107"/>
      <c r="W18" s="107"/>
      <c r="X18" s="107"/>
      <c r="Y18" s="107"/>
      <c r="Z18" s="107"/>
      <c r="AA18" s="961"/>
      <c r="AB18" s="961"/>
      <c r="AC18" s="1328"/>
      <c r="AD18" s="1329"/>
      <c r="AE18" s="1329"/>
      <c r="AF18" s="1330"/>
      <c r="AG18" s="107"/>
      <c r="AH18" s="258"/>
      <c r="AI18" s="267"/>
      <c r="AJ18" s="258"/>
      <c r="AK18" s="258"/>
      <c r="AL18" s="258"/>
      <c r="AM18" s="258"/>
    </row>
    <row r="19" spans="2:39" ht="30.6" customHeight="1" thickBot="1">
      <c r="B19" s="107"/>
      <c r="C19" s="957" t="s">
        <v>827</v>
      </c>
      <c r="D19" s="954" t="str">
        <f ca="1">_xlfn.CONCAT(Calculations!$G$166,Calculations!$H$166)</f>
        <v>5 Years</v>
      </c>
      <c r="E19" s="265"/>
      <c r="F19" s="266"/>
      <c r="G19" s="265"/>
      <c r="H19" s="107"/>
      <c r="I19" s="107"/>
      <c r="J19" s="107"/>
      <c r="K19" s="107"/>
      <c r="L19" s="107"/>
      <c r="M19" s="107"/>
      <c r="N19" s="107"/>
      <c r="O19" s="107"/>
      <c r="P19" s="107"/>
      <c r="Q19" s="107"/>
      <c r="S19" s="265"/>
      <c r="T19" s="265"/>
      <c r="U19" s="107"/>
      <c r="V19" s="107"/>
      <c r="W19" s="107"/>
      <c r="X19" s="107"/>
      <c r="Y19" s="107"/>
      <c r="Z19" s="107"/>
      <c r="AA19" s="961"/>
      <c r="AB19" s="961"/>
      <c r="AC19" s="1328"/>
      <c r="AD19" s="1329"/>
      <c r="AE19" s="1329"/>
      <c r="AF19" s="1330"/>
      <c r="AG19" s="107"/>
      <c r="AH19" s="258"/>
      <c r="AI19" s="258"/>
      <c r="AJ19" s="258"/>
      <c r="AK19" s="258"/>
      <c r="AL19" s="258"/>
      <c r="AM19" s="258"/>
    </row>
    <row r="20" spans="2:39" ht="30.6" customHeight="1" thickBot="1">
      <c r="B20" s="107"/>
      <c r="C20" s="1349" t="str">
        <f ca="1">IF(Calculations!H167 = "Never", "Project does not break even", _xlfn.CONCAT(Calculations!G167,Calculations!H167))</f>
        <v>Project breaks even in 2029</v>
      </c>
      <c r="D20" s="1350"/>
      <c r="E20" s="265"/>
      <c r="F20" s="266"/>
      <c r="G20" s="265"/>
      <c r="H20" s="107"/>
      <c r="I20" s="107"/>
      <c r="J20" s="107"/>
      <c r="K20" s="107"/>
      <c r="L20" s="107"/>
      <c r="M20" s="107"/>
      <c r="N20" s="107"/>
      <c r="O20" s="107"/>
      <c r="P20" s="107"/>
      <c r="Q20" s="107"/>
      <c r="S20" s="265"/>
      <c r="T20" s="265"/>
      <c r="U20" s="107"/>
      <c r="V20" s="107"/>
      <c r="W20" s="107"/>
      <c r="X20" s="107"/>
      <c r="Y20" s="107"/>
      <c r="Z20" s="107"/>
      <c r="AA20" s="961"/>
      <c r="AB20" s="961"/>
      <c r="AC20" s="1328"/>
      <c r="AD20" s="1329"/>
      <c r="AE20" s="1329"/>
      <c r="AF20" s="1330"/>
      <c r="AG20" s="107"/>
      <c r="AH20" s="258"/>
      <c r="AI20" s="258"/>
      <c r="AJ20" s="258"/>
      <c r="AK20" s="258"/>
      <c r="AL20" s="258"/>
      <c r="AM20" s="258"/>
    </row>
    <row r="21" spans="2:39" ht="30.6" customHeight="1">
      <c r="B21" s="107"/>
      <c r="C21" s="958"/>
      <c r="D21" s="958"/>
      <c r="E21" s="265"/>
      <c r="F21" s="266"/>
      <c r="G21" s="265"/>
      <c r="H21" s="107"/>
      <c r="I21" s="107"/>
      <c r="J21" s="107"/>
      <c r="K21" s="107"/>
      <c r="L21" s="107"/>
      <c r="M21" s="107"/>
      <c r="N21" s="107"/>
      <c r="O21" s="107"/>
      <c r="P21" s="107"/>
      <c r="Q21" s="107"/>
      <c r="S21" s="265"/>
      <c r="T21" s="265"/>
      <c r="U21" s="107"/>
      <c r="V21" s="107"/>
      <c r="W21" s="107"/>
      <c r="X21" s="107"/>
      <c r="Y21" s="107"/>
      <c r="Z21" s="107"/>
      <c r="AA21" s="961"/>
      <c r="AB21" s="961"/>
      <c r="AC21" s="1328"/>
      <c r="AD21" s="1329"/>
      <c r="AE21" s="1329"/>
      <c r="AF21" s="1330"/>
      <c r="AG21" s="107"/>
      <c r="AH21" s="258"/>
      <c r="AI21" s="258"/>
      <c r="AJ21" s="258"/>
      <c r="AK21" s="258"/>
      <c r="AL21" s="258"/>
      <c r="AM21" s="258"/>
    </row>
    <row r="22" spans="2:39" ht="25.5" customHeight="1">
      <c r="B22" s="107"/>
      <c r="C22" s="107"/>
      <c r="D22" s="108"/>
      <c r="E22" s="107"/>
      <c r="G22" s="107"/>
      <c r="H22" s="107"/>
      <c r="I22" s="107"/>
      <c r="J22" s="107"/>
      <c r="K22" s="107"/>
      <c r="L22" s="107"/>
      <c r="M22" s="107"/>
      <c r="N22" s="107"/>
      <c r="O22" s="107"/>
      <c r="P22" s="107"/>
      <c r="Q22" s="107"/>
      <c r="S22" s="107"/>
      <c r="T22" s="107"/>
      <c r="U22" s="107"/>
      <c r="V22" s="107"/>
      <c r="W22" s="107"/>
      <c r="X22" s="107"/>
      <c r="Y22" s="107"/>
      <c r="Z22" s="107"/>
      <c r="AA22" s="961"/>
      <c r="AB22" s="961"/>
      <c r="AC22" s="1331"/>
      <c r="AD22" s="1332"/>
      <c r="AE22" s="1332"/>
      <c r="AF22" s="1333"/>
      <c r="AG22" s="107"/>
      <c r="AH22" s="258"/>
      <c r="AI22" s="258"/>
      <c r="AJ22" s="258"/>
      <c r="AK22" s="258"/>
      <c r="AL22" s="258"/>
      <c r="AM22" s="258"/>
    </row>
    <row r="23" spans="2:39" ht="17.45" customHeight="1">
      <c r="B23" s="107"/>
      <c r="C23" s="265"/>
      <c r="D23" s="107"/>
      <c r="E23" s="107"/>
      <c r="G23" s="107"/>
      <c r="H23" s="107"/>
      <c r="I23" s="107"/>
      <c r="J23" s="107"/>
      <c r="K23" s="107"/>
      <c r="L23" s="107"/>
      <c r="M23" s="107"/>
      <c r="N23" s="107"/>
      <c r="O23" s="107"/>
      <c r="P23" s="107"/>
      <c r="Q23" s="107"/>
      <c r="S23" s="107"/>
      <c r="T23" s="107"/>
      <c r="U23" s="107"/>
      <c r="V23" s="107"/>
      <c r="W23" s="107"/>
      <c r="X23" s="107"/>
      <c r="Y23" s="107"/>
      <c r="Z23" s="107"/>
      <c r="AA23" s="107"/>
      <c r="AB23" s="107"/>
      <c r="AC23" s="107"/>
      <c r="AD23" s="107"/>
      <c r="AE23" s="107"/>
      <c r="AF23" s="107"/>
      <c r="AG23" s="107"/>
    </row>
    <row r="24" spans="2:39" ht="9.6" customHeight="1"/>
    <row r="25" spans="2:39">
      <c r="B25" s="107"/>
      <c r="C25" s="107"/>
      <c r="D25" s="107"/>
      <c r="E25" s="107"/>
      <c r="F25" s="107"/>
      <c r="G25" s="107"/>
      <c r="H25" s="107"/>
      <c r="I25" s="107"/>
      <c r="J25" s="107"/>
      <c r="K25" s="107"/>
      <c r="L25" s="107"/>
      <c r="M25" s="107"/>
      <c r="N25" s="107"/>
      <c r="O25" s="107"/>
      <c r="P25" s="107"/>
      <c r="Q25" s="107"/>
      <c r="R25" s="107"/>
      <c r="S25" s="107"/>
      <c r="T25" s="107"/>
      <c r="U25" s="107"/>
      <c r="V25" s="107"/>
      <c r="W25" s="107"/>
      <c r="X25" s="107"/>
      <c r="Y25" s="107"/>
      <c r="Z25" s="107"/>
      <c r="AA25" s="107"/>
      <c r="AB25" s="944"/>
      <c r="AC25" s="107"/>
      <c r="AD25" s="107"/>
      <c r="AE25" s="107"/>
      <c r="AF25" s="107"/>
      <c r="AG25" s="107"/>
    </row>
    <row r="26" spans="2:39" ht="21" customHeight="1">
      <c r="B26" s="107"/>
      <c r="C26" s="107"/>
      <c r="D26" s="107"/>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944"/>
      <c r="AC26" s="107"/>
      <c r="AD26" s="107"/>
      <c r="AE26" s="107"/>
      <c r="AF26" s="107"/>
      <c r="AG26" s="107"/>
    </row>
    <row r="27" spans="2:39" ht="24.95" customHeight="1" thickBot="1">
      <c r="B27" s="107"/>
      <c r="C27" s="107"/>
      <c r="D27" s="107"/>
      <c r="E27" s="107"/>
      <c r="F27" s="107"/>
      <c r="G27" s="107"/>
      <c r="H27" s="107"/>
      <c r="I27" s="107"/>
      <c r="J27" s="107"/>
      <c r="K27" s="107"/>
      <c r="L27" s="107"/>
      <c r="M27" s="107"/>
      <c r="N27" s="107"/>
      <c r="O27" s="107"/>
      <c r="P27" s="107"/>
      <c r="Q27" s="107"/>
      <c r="R27" s="107"/>
      <c r="S27" s="107"/>
      <c r="T27" s="107"/>
      <c r="U27" s="107"/>
      <c r="V27" s="107"/>
      <c r="W27" s="107"/>
      <c r="X27" s="107"/>
      <c r="Y27" s="107"/>
      <c r="Z27" s="107"/>
      <c r="AA27" s="107"/>
      <c r="AB27" s="944"/>
      <c r="AC27" s="107"/>
      <c r="AD27" s="107"/>
      <c r="AE27" s="107"/>
      <c r="AF27" s="107"/>
      <c r="AG27" s="107"/>
    </row>
    <row r="28" spans="2:39" ht="25.5" customHeight="1" thickBot="1">
      <c r="B28" s="107"/>
      <c r="C28" s="1347" t="s">
        <v>141</v>
      </c>
      <c r="D28" s="1348"/>
      <c r="E28" s="743"/>
      <c r="F28" s="744" t="s">
        <v>506</v>
      </c>
      <c r="G28" s="745"/>
      <c r="H28" s="746" t="s">
        <v>142</v>
      </c>
      <c r="I28" s="949"/>
      <c r="J28" s="107"/>
      <c r="K28" s="107"/>
      <c r="L28" s="107"/>
      <c r="M28" s="107"/>
      <c r="N28" s="107"/>
      <c r="O28" s="107"/>
      <c r="P28" s="107"/>
      <c r="Q28" s="107"/>
      <c r="R28" s="107"/>
      <c r="S28" s="107"/>
      <c r="T28" s="107"/>
      <c r="U28" s="107"/>
      <c r="V28" s="107"/>
      <c r="W28" s="107"/>
      <c r="X28" s="107"/>
      <c r="Y28" s="107"/>
      <c r="Z28" s="107"/>
      <c r="AA28" s="107"/>
      <c r="AB28" s="944"/>
      <c r="AC28" s="107"/>
      <c r="AD28" s="107"/>
      <c r="AE28" s="107"/>
      <c r="AF28" s="107"/>
      <c r="AG28" s="107"/>
    </row>
    <row r="29" spans="2:39" ht="30.6" customHeight="1" thickBot="1">
      <c r="B29" s="107"/>
      <c r="C29" s="1335" t="str">
        <f>Calculations!$H213</f>
        <v>Reduced/Increased electrical losses</v>
      </c>
      <c r="D29" s="1336"/>
      <c r="E29" s="747"/>
      <c r="F29" s="748" t="str">
        <f>Calculations!I213</f>
        <v>MWh</v>
      </c>
      <c r="G29" s="749"/>
      <c r="H29" s="750">
        <f ca="1">Calculations!$J213</f>
        <v>0</v>
      </c>
      <c r="I29" s="950"/>
      <c r="J29" s="107"/>
      <c r="K29" s="107"/>
      <c r="L29" s="107"/>
      <c r="M29" s="107"/>
      <c r="N29" s="107"/>
      <c r="O29" s="107"/>
      <c r="P29" s="107"/>
      <c r="Q29" s="107"/>
      <c r="R29" s="107"/>
      <c r="S29" s="107"/>
      <c r="T29" s="107"/>
      <c r="U29" s="107"/>
      <c r="V29" s="107"/>
      <c r="W29" s="107"/>
      <c r="X29" s="790"/>
      <c r="Y29" s="107"/>
      <c r="Z29" s="877" t="str" cm="1">
        <f t="array" aca="1" ref="Z29" ca="1">IFERROR(TRANSPOSE(_xlfn._xlws.FILTER(Calculations!$I$239:$AA$239,Calculations!$I$298:$AA$298)),"")</f>
        <v>Carbon savings</v>
      </c>
      <c r="AA29" s="107"/>
      <c r="AB29" s="944"/>
      <c r="AC29" s="107"/>
      <c r="AD29" s="107"/>
      <c r="AE29" s="107"/>
      <c r="AF29" s="107"/>
      <c r="AG29" s="107"/>
    </row>
    <row r="30" spans="2:39" s="269" customFormat="1" ht="30.6" customHeight="1" thickBot="1">
      <c r="B30" s="268"/>
      <c r="C30" s="1351" t="str">
        <f>Calculations!$H214</f>
        <v>Reduced/Increased emissions associated with losses</v>
      </c>
      <c r="D30" s="1352"/>
      <c r="E30" s="751"/>
      <c r="F30" s="752" t="str">
        <f>Calculations!I214</f>
        <v>tCO2e</v>
      </c>
      <c r="G30" s="753"/>
      <c r="H30" s="754">
        <f ca="1">Calculations!$J214</f>
        <v>0</v>
      </c>
      <c r="I30" s="950"/>
      <c r="J30" s="268"/>
      <c r="K30" s="268"/>
      <c r="L30" s="268"/>
      <c r="M30" s="268"/>
      <c r="N30" s="268"/>
      <c r="O30" s="268"/>
      <c r="P30" s="268"/>
      <c r="Q30" s="268"/>
      <c r="R30" s="268"/>
      <c r="S30" s="268"/>
      <c r="T30" s="268"/>
      <c r="U30" s="268"/>
      <c r="V30" s="268"/>
      <c r="W30" s="268"/>
      <c r="X30" s="791"/>
      <c r="Y30" s="268"/>
      <c r="Z30" s="878"/>
      <c r="AA30" s="268"/>
      <c r="AB30" s="945"/>
      <c r="AC30" s="268"/>
      <c r="AD30" s="268"/>
      <c r="AE30" s="268"/>
      <c r="AF30" s="268"/>
      <c r="AG30" s="268"/>
    </row>
    <row r="31" spans="2:39" ht="30.6" customHeight="1" thickBot="1">
      <c r="B31" s="107"/>
      <c r="C31" s="1351" t="str">
        <f>Calculations!$H215</f>
        <v>Reduced/Increased direct emissions (not associated with losses)</v>
      </c>
      <c r="D31" s="1352"/>
      <c r="E31" s="755"/>
      <c r="F31" s="756" t="str">
        <f>Calculations!I215</f>
        <v>tCO2e</v>
      </c>
      <c r="G31" s="757"/>
      <c r="H31" s="754">
        <f ca="1">Calculations!$J215</f>
        <v>0</v>
      </c>
      <c r="I31" s="950"/>
      <c r="J31" s="107"/>
      <c r="K31" s="107"/>
      <c r="L31" s="107"/>
      <c r="M31" s="107"/>
      <c r="N31" s="107"/>
      <c r="O31" s="107"/>
      <c r="P31" s="107"/>
      <c r="Q31" s="107"/>
      <c r="R31" s="107"/>
      <c r="S31" s="107"/>
      <c r="T31" s="107"/>
      <c r="U31" s="107"/>
      <c r="V31" s="107"/>
      <c r="W31" s="107"/>
      <c r="X31" s="790"/>
      <c r="Y31" s="107"/>
      <c r="Z31" s="878"/>
      <c r="AA31" s="107"/>
      <c r="AB31" s="944"/>
      <c r="AC31" s="107"/>
      <c r="AD31" s="107"/>
      <c r="AE31" s="107"/>
      <c r="AF31" s="107"/>
      <c r="AG31" s="107"/>
    </row>
    <row r="32" spans="2:39" s="271" customFormat="1" ht="30.6" customHeight="1" thickBot="1">
      <c r="B32" s="270"/>
      <c r="C32" s="1353" t="str">
        <f>Calculations!$H216</f>
        <v>Reduced/Increased indirect emissions (not associated with losses)</v>
      </c>
      <c r="D32" s="1354"/>
      <c r="E32" s="758"/>
      <c r="F32" s="752" t="str">
        <f>Calculations!I216</f>
        <v>tCO2e</v>
      </c>
      <c r="G32" s="753"/>
      <c r="H32" s="754">
        <f ca="1">Calculations!$J216</f>
        <v>0</v>
      </c>
      <c r="I32" s="950"/>
      <c r="J32" s="270"/>
      <c r="K32" s="270"/>
      <c r="L32" s="270"/>
      <c r="M32" s="270"/>
      <c r="N32" s="270"/>
      <c r="O32" s="270"/>
      <c r="P32" s="270"/>
      <c r="Q32" s="270"/>
      <c r="R32" s="270"/>
      <c r="S32" s="270"/>
      <c r="T32" s="270"/>
      <c r="U32" s="270"/>
      <c r="V32" s="270"/>
      <c r="W32" s="270"/>
      <c r="X32" s="792"/>
      <c r="Y32" s="270"/>
      <c r="Z32" s="878"/>
      <c r="AA32" s="270"/>
      <c r="AB32" s="946"/>
      <c r="AC32" s="270"/>
      <c r="AD32" s="270"/>
      <c r="AE32" s="270"/>
      <c r="AF32" s="270"/>
      <c r="AG32" s="270"/>
    </row>
    <row r="33" spans="2:34" ht="30.6" customHeight="1" thickBot="1">
      <c r="B33" s="107"/>
      <c r="C33" s="1351" t="str">
        <f>Calculations!$H217</f>
        <v>Shrinkage - theft of gas &amp; own use gas</v>
      </c>
      <c r="D33" s="1352"/>
      <c r="E33" s="755"/>
      <c r="F33" s="752" t="str">
        <f>Calculations!I217</f>
        <v>tCO2e</v>
      </c>
      <c r="G33" s="753"/>
      <c r="H33" s="754">
        <f ca="1">Calculations!$J217</f>
        <v>0</v>
      </c>
      <c r="I33" s="950"/>
      <c r="J33" s="107"/>
      <c r="K33" s="107"/>
      <c r="L33" s="107"/>
      <c r="M33" s="107"/>
      <c r="N33" s="107"/>
      <c r="O33" s="107"/>
      <c r="P33" s="107"/>
      <c r="Q33" s="107"/>
      <c r="R33" s="107"/>
      <c r="S33" s="107"/>
      <c r="T33" s="107"/>
      <c r="U33" s="107"/>
      <c r="V33" s="107"/>
      <c r="W33" s="107"/>
      <c r="X33" s="790"/>
      <c r="Y33" s="107"/>
      <c r="Z33" s="878"/>
      <c r="AA33" s="254"/>
      <c r="AB33" s="947"/>
      <c r="AC33" s="254"/>
      <c r="AD33" s="254"/>
      <c r="AE33" s="254"/>
      <c r="AF33" s="254"/>
      <c r="AG33" s="107"/>
    </row>
    <row r="34" spans="2:34" ht="30.6" customHeight="1" thickBot="1">
      <c r="B34" s="107"/>
      <c r="C34" s="1351" t="str">
        <f ca="1">Calculations!$H218</f>
        <v>Other gas leakage 1 (specify) (e.g. SF6, H2, CH4, N2O, etc.)</v>
      </c>
      <c r="D34" s="1352"/>
      <c r="E34" s="755"/>
      <c r="F34" s="752" t="s">
        <v>828</v>
      </c>
      <c r="G34" s="753"/>
      <c r="H34" s="754">
        <f ca="1">Calculations!$J218</f>
        <v>0</v>
      </c>
      <c r="I34" s="950"/>
      <c r="J34" s="107"/>
      <c r="K34" s="107"/>
      <c r="L34" s="107"/>
      <c r="M34" s="107"/>
      <c r="N34" s="107"/>
      <c r="O34" s="107"/>
      <c r="P34" s="107"/>
      <c r="Q34" s="107"/>
      <c r="R34" s="107"/>
      <c r="S34" s="107"/>
      <c r="T34" s="107"/>
      <c r="U34" s="107"/>
      <c r="V34" s="107"/>
      <c r="W34" s="107"/>
      <c r="X34" s="790"/>
      <c r="Y34" s="107"/>
      <c r="Z34" s="878"/>
      <c r="AA34" s="272"/>
      <c r="AB34" s="948"/>
      <c r="AC34" s="272"/>
      <c r="AD34" s="272"/>
      <c r="AE34" s="272"/>
      <c r="AF34" s="272"/>
      <c r="AG34" s="107"/>
      <c r="AH34" s="273"/>
    </row>
    <row r="35" spans="2:34" ht="30.6" customHeight="1" thickBot="1">
      <c r="B35" s="107"/>
      <c r="C35" s="1351" t="str">
        <f ca="1">Calculations!$H219</f>
        <v xml:space="preserve">Other gas leakage 2 (specify) (e.g. SF6, H2, CH4, N2O, etc.)  </v>
      </c>
      <c r="D35" s="1352"/>
      <c r="E35" s="755"/>
      <c r="F35" s="759" t="str">
        <f>Calculations!I219</f>
        <v>tCO2e</v>
      </c>
      <c r="G35" s="760"/>
      <c r="H35" s="754">
        <f ca="1">Calculations!$J219</f>
        <v>0</v>
      </c>
      <c r="I35" s="950"/>
      <c r="J35" s="107"/>
      <c r="K35" s="107"/>
      <c r="L35" s="107"/>
      <c r="M35" s="107"/>
      <c r="N35" s="107"/>
      <c r="O35" s="107"/>
      <c r="P35" s="107"/>
      <c r="Q35" s="107"/>
      <c r="R35" s="107"/>
      <c r="S35" s="107"/>
      <c r="T35" s="107"/>
      <c r="U35" s="107"/>
      <c r="V35" s="107"/>
      <c r="W35" s="107"/>
      <c r="X35" s="790"/>
      <c r="Y35" s="107"/>
      <c r="Z35" s="878"/>
      <c r="AA35" s="272"/>
      <c r="AB35" s="948"/>
      <c r="AC35" s="272"/>
      <c r="AD35" s="272"/>
      <c r="AE35" s="272"/>
      <c r="AF35" s="272"/>
      <c r="AG35" s="107"/>
      <c r="AH35" s="273"/>
    </row>
    <row r="36" spans="2:34" ht="30.6" customHeight="1" thickBot="1">
      <c r="B36" s="107"/>
      <c r="C36" s="1351" t="str">
        <f ca="1">Calculations!$H220</f>
        <v xml:space="preserve">Other gas leakage 3 (specify) (e.g. SF6, H2, CH4, N2O, etc.)   </v>
      </c>
      <c r="D36" s="1352"/>
      <c r="E36" s="755"/>
      <c r="F36" s="752" t="str">
        <f>Calculations!I220</f>
        <v>tCO2e</v>
      </c>
      <c r="G36" s="753"/>
      <c r="H36" s="754">
        <f ca="1">Calculations!$J220</f>
        <v>0</v>
      </c>
      <c r="I36" s="950"/>
      <c r="J36" s="107"/>
      <c r="K36" s="107"/>
      <c r="L36" s="107"/>
      <c r="M36" s="107"/>
      <c r="N36" s="107"/>
      <c r="O36" s="107"/>
      <c r="P36" s="107"/>
      <c r="Q36" s="107"/>
      <c r="R36" s="107"/>
      <c r="S36" s="107"/>
      <c r="T36" s="107"/>
      <c r="U36" s="107"/>
      <c r="V36" s="107"/>
      <c r="W36" s="107"/>
      <c r="X36" s="790"/>
      <c r="Y36" s="107"/>
      <c r="Z36" s="878"/>
      <c r="AA36" s="272"/>
      <c r="AB36" s="948"/>
      <c r="AC36" s="272"/>
      <c r="AD36" s="272"/>
      <c r="AE36" s="272"/>
      <c r="AF36" s="272"/>
      <c r="AG36" s="107"/>
      <c r="AH36" s="273"/>
    </row>
    <row r="37" spans="2:34" ht="30.6" customHeight="1" thickBot="1">
      <c r="B37" s="107"/>
      <c r="C37" s="1345" t="str">
        <f>Calculations!$H221</f>
        <v>Reduced/Increased oil leakage</v>
      </c>
      <c r="D37" s="1346"/>
      <c r="E37" s="761"/>
      <c r="F37" s="762" t="str">
        <f>Calculations!I221</f>
        <v>Litres</v>
      </c>
      <c r="G37" s="763"/>
      <c r="H37" s="754">
        <f ca="1">Calculations!$J221</f>
        <v>0</v>
      </c>
      <c r="I37" s="950"/>
      <c r="J37" s="107"/>
      <c r="K37" s="107"/>
      <c r="L37" s="107"/>
      <c r="M37" s="107"/>
      <c r="N37" s="107"/>
      <c r="O37" s="107"/>
      <c r="P37" s="107"/>
      <c r="Q37" s="107"/>
      <c r="R37" s="107"/>
      <c r="S37" s="107"/>
      <c r="T37" s="107"/>
      <c r="U37" s="107"/>
      <c r="V37" s="107"/>
      <c r="W37" s="107"/>
      <c r="X37" s="790"/>
      <c r="Y37" s="107"/>
      <c r="Z37" s="878"/>
      <c r="AA37" s="272"/>
      <c r="AB37" s="948"/>
      <c r="AC37" s="272"/>
      <c r="AD37" s="272"/>
      <c r="AE37" s="272"/>
      <c r="AF37" s="272"/>
      <c r="AG37" s="107"/>
      <c r="AH37" s="273"/>
    </row>
    <row r="38" spans="2:34" ht="30.6" customHeight="1" thickBot="1">
      <c r="B38" s="107"/>
      <c r="C38" s="1345" t="str">
        <f ca="1">Calculations!$H222</f>
        <v>Carbon savings</v>
      </c>
      <c r="D38" s="1346"/>
      <c r="E38" s="755"/>
      <c r="F38" s="759" t="str">
        <f>Calculations!I222</f>
        <v>£m</v>
      </c>
      <c r="G38" s="764"/>
      <c r="H38" s="754">
        <f ca="1">Calculations!$J222</f>
        <v>14196</v>
      </c>
      <c r="I38" s="950"/>
      <c r="J38" s="107"/>
      <c r="K38" s="107"/>
      <c r="L38" s="107"/>
      <c r="M38" s="107"/>
      <c r="N38" s="107"/>
      <c r="O38" s="107"/>
      <c r="P38" s="107"/>
      <c r="Q38" s="107"/>
      <c r="R38" s="107"/>
      <c r="S38" s="107"/>
      <c r="T38" s="107"/>
      <c r="U38" s="107"/>
      <c r="V38" s="107"/>
      <c r="W38" s="107"/>
      <c r="X38" s="790"/>
      <c r="Y38" s="107"/>
      <c r="Z38" s="878"/>
      <c r="AA38" s="107"/>
      <c r="AB38" s="944"/>
      <c r="AC38" s="107"/>
      <c r="AD38" s="107"/>
      <c r="AE38" s="107"/>
      <c r="AF38" s="107"/>
      <c r="AG38" s="107"/>
    </row>
    <row r="39" spans="2:34" ht="30.6" customHeight="1" thickBot="1">
      <c r="B39" s="107"/>
      <c r="C39" s="1345">
        <f ca="1">Calculations!$H223</f>
        <v>0</v>
      </c>
      <c r="D39" s="1346"/>
      <c r="E39" s="755"/>
      <c r="F39" s="759" t="str">
        <f>Calculations!I223</f>
        <v>£m</v>
      </c>
      <c r="G39" s="764"/>
      <c r="H39" s="754">
        <f ca="1">Calculations!$J223</f>
        <v>0</v>
      </c>
      <c r="I39" s="950"/>
      <c r="J39" s="107"/>
      <c r="K39" s="107"/>
      <c r="L39" s="107"/>
      <c r="M39" s="107"/>
      <c r="N39" s="107"/>
      <c r="O39" s="107"/>
      <c r="P39" s="107"/>
      <c r="Q39" s="107"/>
      <c r="R39" s="107"/>
      <c r="S39" s="107"/>
      <c r="T39" s="107"/>
      <c r="U39" s="107"/>
      <c r="V39" s="107"/>
      <c r="W39" s="107"/>
      <c r="X39" s="790"/>
      <c r="Y39" s="107"/>
      <c r="Z39" s="878"/>
      <c r="AA39" s="107"/>
      <c r="AB39" s="944"/>
      <c r="AC39" s="107"/>
      <c r="AD39" s="107"/>
      <c r="AE39" s="107"/>
      <c r="AF39" s="107"/>
      <c r="AG39" s="107"/>
    </row>
    <row r="40" spans="2:34" ht="30.6" customHeight="1" thickBot="1">
      <c r="B40" s="107"/>
      <c r="C40" s="1322">
        <f ca="1">Calculations!$H224</f>
        <v>0</v>
      </c>
      <c r="D40" s="1323"/>
      <c r="E40" s="758"/>
      <c r="F40" s="759" t="str">
        <f>Calculations!I224</f>
        <v>£m</v>
      </c>
      <c r="G40" s="765"/>
      <c r="H40" s="766">
        <f ca="1">Calculations!$J224</f>
        <v>0</v>
      </c>
      <c r="I40" s="950"/>
      <c r="J40" s="107"/>
      <c r="K40" s="107"/>
      <c r="L40" s="107"/>
      <c r="M40" s="107"/>
      <c r="N40" s="107"/>
      <c r="O40" s="107"/>
      <c r="P40" s="107"/>
      <c r="Q40" s="107"/>
      <c r="R40" s="107"/>
      <c r="S40" s="107"/>
      <c r="T40" s="107"/>
      <c r="U40" s="107"/>
      <c r="V40" s="107"/>
      <c r="W40" s="107"/>
      <c r="X40" s="790"/>
      <c r="Y40" s="107"/>
      <c r="Z40" s="878"/>
      <c r="AA40" s="107"/>
      <c r="AB40" s="944"/>
      <c r="AC40" s="107"/>
      <c r="AD40" s="107"/>
      <c r="AE40" s="107"/>
      <c r="AF40" s="107"/>
      <c r="AG40" s="107"/>
    </row>
    <row r="41" spans="2:34" ht="30.6" customHeight="1" thickBot="1">
      <c r="B41" s="107"/>
      <c r="C41" s="1322" t="str">
        <f ca="1">Calculations!$H225</f>
        <v>Other 4 (specify)</v>
      </c>
      <c r="D41" s="1323"/>
      <c r="E41" s="755"/>
      <c r="F41" s="759" t="str">
        <f>Calculations!I225</f>
        <v>£m</v>
      </c>
      <c r="G41" s="764"/>
      <c r="H41" s="766">
        <f ca="1">Calculations!$J225</f>
        <v>0</v>
      </c>
      <c r="I41" s="950"/>
      <c r="J41" s="107"/>
      <c r="K41" s="107"/>
      <c r="L41" s="107"/>
      <c r="M41" s="107"/>
      <c r="N41" s="107"/>
      <c r="O41" s="107"/>
      <c r="P41" s="107"/>
      <c r="Q41" s="107"/>
      <c r="R41" s="107"/>
      <c r="S41" s="107"/>
      <c r="T41" s="107"/>
      <c r="U41" s="107"/>
      <c r="V41" s="107"/>
      <c r="W41" s="107"/>
      <c r="X41" s="790"/>
      <c r="Y41" s="107"/>
      <c r="Z41" s="878"/>
      <c r="AA41" s="107"/>
      <c r="AB41" s="944"/>
      <c r="AC41" s="107"/>
      <c r="AD41" s="107"/>
      <c r="AE41" s="107"/>
      <c r="AF41" s="107"/>
      <c r="AG41" s="107"/>
    </row>
    <row r="42" spans="2:34" ht="30.6" customHeight="1" thickBot="1">
      <c r="B42" s="107"/>
      <c r="C42" s="1339" t="str">
        <f ca="1">Calculations!$H226</f>
        <v>Other 5 (specify)</v>
      </c>
      <c r="D42" s="1340"/>
      <c r="E42" s="767"/>
      <c r="F42" s="762" t="str">
        <f>Calculations!I226</f>
        <v>£m</v>
      </c>
      <c r="G42" s="768"/>
      <c r="H42" s="750">
        <f ca="1">Calculations!$J226</f>
        <v>0</v>
      </c>
      <c r="I42" s="950"/>
      <c r="J42" s="107"/>
      <c r="K42" s="107"/>
      <c r="L42" s="107"/>
      <c r="M42" s="107"/>
      <c r="N42" s="107"/>
      <c r="O42" s="107"/>
      <c r="P42" s="107"/>
      <c r="Q42" s="107"/>
      <c r="R42" s="107"/>
      <c r="S42" s="107"/>
      <c r="T42" s="107"/>
      <c r="U42" s="107"/>
      <c r="V42" s="107"/>
      <c r="W42" s="107"/>
      <c r="X42" s="790"/>
      <c r="Y42" s="107"/>
      <c r="Z42" s="878"/>
      <c r="AA42" s="107"/>
      <c r="AB42" s="944"/>
      <c r="AC42" s="107"/>
      <c r="AD42" s="107"/>
      <c r="AE42" s="107"/>
      <c r="AF42" s="107"/>
      <c r="AG42" s="107"/>
    </row>
    <row r="43" spans="2:34" ht="30.6" customHeight="1" thickBot="1">
      <c r="B43" s="107"/>
      <c r="C43" s="1322" t="str">
        <f ca="1">Calculations!$H227</f>
        <v>Other 6 (specify)</v>
      </c>
      <c r="D43" s="1323"/>
      <c r="E43" s="755"/>
      <c r="F43" s="759" t="str">
        <f>Calculations!I227</f>
        <v>£m</v>
      </c>
      <c r="G43" s="764"/>
      <c r="H43" s="766">
        <f ca="1">Calculations!$J227</f>
        <v>0</v>
      </c>
      <c r="I43" s="950"/>
      <c r="J43" s="107"/>
      <c r="K43" s="107"/>
      <c r="L43" s="107"/>
      <c r="M43" s="107"/>
      <c r="N43" s="107"/>
      <c r="O43" s="107"/>
      <c r="P43" s="107"/>
      <c r="Q43" s="107"/>
      <c r="R43" s="107"/>
      <c r="S43" s="107"/>
      <c r="T43" s="107"/>
      <c r="U43" s="107"/>
      <c r="V43" s="107"/>
      <c r="W43" s="107"/>
      <c r="X43" s="790"/>
      <c r="Y43" s="107"/>
      <c r="Z43" s="878"/>
      <c r="AA43" s="107"/>
      <c r="AB43" s="944"/>
      <c r="AC43" s="107"/>
      <c r="AD43" s="107"/>
      <c r="AE43" s="107"/>
      <c r="AF43" s="107"/>
      <c r="AG43" s="107"/>
    </row>
    <row r="44" spans="2:34" ht="30.6" customHeight="1" thickBot="1">
      <c r="B44" s="107"/>
      <c r="C44" s="1339" t="str">
        <f ca="1">Calculations!$H228</f>
        <v>Other 7 (specify)</v>
      </c>
      <c r="D44" s="1340"/>
      <c r="E44" s="769"/>
      <c r="F44" s="762" t="str">
        <f>Calculations!I228</f>
        <v>£m</v>
      </c>
      <c r="G44" s="770"/>
      <c r="H44" s="750">
        <f ca="1">Calculations!$J228</f>
        <v>0</v>
      </c>
      <c r="I44" s="950"/>
      <c r="J44" s="107"/>
      <c r="K44" s="107"/>
      <c r="L44" s="107"/>
      <c r="M44" s="107"/>
      <c r="N44" s="107"/>
      <c r="O44" s="107"/>
      <c r="P44" s="107"/>
      <c r="Q44" s="107"/>
      <c r="R44" s="107"/>
      <c r="S44" s="107"/>
      <c r="T44" s="107"/>
      <c r="U44" s="107"/>
      <c r="V44" s="107"/>
      <c r="W44" s="107"/>
      <c r="X44" s="790"/>
      <c r="Y44" s="107"/>
      <c r="Z44" s="878"/>
      <c r="AA44" s="107"/>
      <c r="AB44" s="944"/>
      <c r="AC44" s="107"/>
      <c r="AD44" s="107"/>
      <c r="AE44" s="107"/>
      <c r="AF44" s="107"/>
      <c r="AG44" s="107"/>
    </row>
    <row r="45" spans="2:34" ht="30.6" customHeight="1" thickBot="1">
      <c r="B45" s="107"/>
      <c r="C45" s="1322" t="str">
        <f ca="1">Calculations!$H229</f>
        <v>Other 8 (specify)</v>
      </c>
      <c r="D45" s="1323"/>
      <c r="E45" s="755"/>
      <c r="F45" s="759" t="str">
        <f>Calculations!I229</f>
        <v>£m</v>
      </c>
      <c r="G45" s="764"/>
      <c r="H45" s="766">
        <f ca="1">Calculations!$J229</f>
        <v>0</v>
      </c>
      <c r="I45" s="950"/>
      <c r="J45" s="107"/>
      <c r="K45" s="107"/>
      <c r="L45" s="107"/>
      <c r="M45" s="107"/>
      <c r="N45" s="107"/>
      <c r="O45" s="107"/>
      <c r="P45" s="107"/>
      <c r="Q45" s="107"/>
      <c r="R45" s="107"/>
      <c r="S45" s="107"/>
      <c r="T45" s="107"/>
      <c r="U45" s="107"/>
      <c r="V45" s="107"/>
      <c r="W45" s="107"/>
      <c r="X45" s="790"/>
      <c r="Y45" s="107"/>
      <c r="Z45" s="878"/>
      <c r="AA45" s="107"/>
      <c r="AB45" s="944"/>
      <c r="AC45" s="107"/>
      <c r="AD45" s="107"/>
      <c r="AE45" s="107"/>
      <c r="AF45" s="107"/>
      <c r="AG45" s="107"/>
    </row>
    <row r="46" spans="2:34" ht="30.6" customHeight="1" thickBot="1">
      <c r="B46" s="107"/>
      <c r="C46" s="1322" t="str">
        <f ca="1">Calculations!$H230</f>
        <v>Other 9 (specify)</v>
      </c>
      <c r="D46" s="1323"/>
      <c r="E46" s="755"/>
      <c r="F46" s="759" t="str">
        <f>Calculations!I230</f>
        <v>£m</v>
      </c>
      <c r="G46" s="764"/>
      <c r="H46" s="766">
        <f ca="1">Calculations!$J230</f>
        <v>0</v>
      </c>
      <c r="I46" s="950"/>
      <c r="J46" s="107"/>
      <c r="K46" s="107"/>
      <c r="L46" s="107"/>
      <c r="M46" s="107"/>
      <c r="N46" s="107"/>
      <c r="O46" s="107"/>
      <c r="P46" s="107"/>
      <c r="Q46" s="107"/>
      <c r="R46" s="107"/>
      <c r="S46" s="107"/>
      <c r="T46" s="107"/>
      <c r="U46" s="107"/>
      <c r="V46" s="107"/>
      <c r="W46" s="107"/>
      <c r="X46" s="790"/>
      <c r="Y46" s="107"/>
      <c r="Z46" s="878"/>
      <c r="AA46" s="107"/>
      <c r="AB46" s="944"/>
      <c r="AC46" s="107"/>
      <c r="AD46" s="107"/>
      <c r="AE46" s="107"/>
      <c r="AF46" s="107"/>
      <c r="AG46" s="107"/>
    </row>
    <row r="47" spans="2:34" ht="30.6" customHeight="1" thickBot="1">
      <c r="B47" s="107"/>
      <c r="C47" s="1355" t="str">
        <f ca="1">Calculations!$H231</f>
        <v>Other 10 (specify)</v>
      </c>
      <c r="D47" s="1356"/>
      <c r="E47" s="771"/>
      <c r="F47" s="772" t="str">
        <f>Calculations!I231</f>
        <v>£m</v>
      </c>
      <c r="G47" s="773"/>
      <c r="H47" s="774">
        <f ca="1">Calculations!$J231</f>
        <v>0</v>
      </c>
      <c r="I47" s="950"/>
      <c r="J47" s="107"/>
      <c r="K47" s="107"/>
      <c r="L47" s="107"/>
      <c r="M47" s="107"/>
      <c r="N47" s="107"/>
      <c r="O47" s="107"/>
      <c r="P47" s="107"/>
      <c r="Q47" s="107"/>
      <c r="R47" s="107"/>
      <c r="S47" s="107"/>
      <c r="T47" s="107"/>
      <c r="U47" s="107"/>
      <c r="V47" s="107"/>
      <c r="W47" s="107"/>
      <c r="X47" s="790"/>
      <c r="Y47" s="107"/>
      <c r="Z47" s="878"/>
      <c r="AA47" s="107"/>
      <c r="AB47" s="944"/>
      <c r="AC47" s="107"/>
      <c r="AD47" s="107"/>
      <c r="AE47" s="107"/>
      <c r="AF47" s="107"/>
      <c r="AG47" s="107"/>
    </row>
    <row r="48" spans="2:34" ht="15" customHeight="1">
      <c r="B48" s="107"/>
      <c r="C48" s="107"/>
      <c r="D48" s="109"/>
      <c r="E48" s="109"/>
      <c r="F48" s="109"/>
      <c r="G48" s="109"/>
      <c r="H48" s="270"/>
      <c r="I48" s="270"/>
      <c r="J48" s="107"/>
      <c r="K48" s="107"/>
      <c r="L48" s="107"/>
      <c r="M48" s="107"/>
      <c r="N48" s="107"/>
      <c r="O48" s="107"/>
      <c r="P48" s="107"/>
      <c r="Q48" s="107"/>
      <c r="R48" s="107"/>
      <c r="S48" s="107"/>
      <c r="T48" s="107"/>
      <c r="U48" s="107"/>
      <c r="V48" s="107"/>
      <c r="W48" s="107"/>
      <c r="X48" s="107"/>
      <c r="Y48" s="107"/>
      <c r="Z48" s="107"/>
      <c r="AA48" s="107"/>
      <c r="AB48" s="944"/>
      <c r="AC48" s="107"/>
      <c r="AD48" s="107"/>
      <c r="AE48" s="107"/>
      <c r="AF48" s="107"/>
      <c r="AG48" s="107"/>
    </row>
    <row r="49" spans="2:34" ht="9.6" customHeight="1">
      <c r="D49" s="274"/>
      <c r="E49" s="274"/>
      <c r="F49" s="274"/>
      <c r="G49" s="274"/>
      <c r="H49" s="271"/>
      <c r="I49" s="271"/>
      <c r="AB49" s="944"/>
    </row>
    <row r="50" spans="2:34">
      <c r="B50" s="107"/>
      <c r="C50" s="107"/>
      <c r="D50" s="107"/>
      <c r="E50" s="107"/>
      <c r="F50" s="107"/>
      <c r="G50" s="107"/>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c r="AG50" s="107"/>
    </row>
    <row r="51" spans="2:34" ht="24" customHeight="1">
      <c r="B51" s="107"/>
      <c r="C51" s="107"/>
      <c r="D51" s="107"/>
      <c r="E51" s="107"/>
      <c r="F51" s="107"/>
      <c r="G51" s="107"/>
      <c r="H51" s="107"/>
      <c r="I51" s="107"/>
      <c r="J51" s="107"/>
      <c r="K51" s="107"/>
      <c r="L51" s="107"/>
      <c r="M51" s="107"/>
      <c r="N51" s="107"/>
      <c r="O51" s="107"/>
      <c r="P51" s="107"/>
      <c r="Q51" s="107"/>
      <c r="R51" s="107"/>
      <c r="S51" s="107"/>
      <c r="T51" s="107"/>
      <c r="U51" s="107"/>
      <c r="V51" s="107"/>
      <c r="W51" s="107"/>
      <c r="X51" s="107"/>
      <c r="Y51" s="107"/>
      <c r="Z51" s="107"/>
      <c r="AA51" s="107"/>
      <c r="AB51" s="107"/>
      <c r="AC51" s="962" t="s">
        <v>829</v>
      </c>
      <c r="AD51" s="107"/>
      <c r="AE51" s="107"/>
      <c r="AF51" s="107"/>
      <c r="AG51" s="107"/>
    </row>
    <row r="52" spans="2:34" ht="32.1" customHeight="1" thickBot="1">
      <c r="B52" s="107"/>
      <c r="C52" s="107"/>
      <c r="D52" s="107"/>
      <c r="E52" s="107"/>
      <c r="F52" s="107"/>
      <c r="G52" s="107"/>
      <c r="H52" s="107"/>
      <c r="I52" s="107"/>
      <c r="J52" s="107"/>
      <c r="K52" s="107"/>
      <c r="L52" s="107"/>
      <c r="M52" s="107"/>
      <c r="N52" s="107"/>
      <c r="O52" s="107"/>
      <c r="P52" s="107"/>
      <c r="Q52" s="107"/>
      <c r="R52" s="107"/>
      <c r="S52" s="107"/>
      <c r="T52" s="107"/>
      <c r="U52" s="107"/>
      <c r="V52" s="107"/>
      <c r="W52" s="107"/>
      <c r="X52" s="107"/>
      <c r="Y52" s="107"/>
      <c r="Z52" s="107"/>
      <c r="AA52" s="107"/>
      <c r="AB52" s="107"/>
      <c r="AC52" s="1313" t="str">
        <f ca="1">Calculations!C19</f>
        <v xml:space="preserve">Fractal Flow will increase system security by improving the accuracy and understanding of regional power dynamics. </v>
      </c>
      <c r="AD52" s="1314"/>
      <c r="AE52" s="1314"/>
      <c r="AF52" s="1315"/>
      <c r="AG52" s="107"/>
    </row>
    <row r="53" spans="2:34" ht="32.1" customHeight="1" thickBot="1">
      <c r="B53" s="107"/>
      <c r="C53" s="107"/>
      <c r="D53" s="107"/>
      <c r="E53" s="107"/>
      <c r="F53" s="107"/>
      <c r="G53" s="107"/>
      <c r="H53" s="107"/>
      <c r="I53" s="107"/>
      <c r="J53" s="107"/>
      <c r="K53" s="107"/>
      <c r="L53" s="107"/>
      <c r="M53" s="107"/>
      <c r="N53" s="107"/>
      <c r="O53" s="107"/>
      <c r="P53" s="107"/>
      <c r="Q53" s="107"/>
      <c r="R53" s="107"/>
      <c r="S53" s="107"/>
      <c r="T53" s="107"/>
      <c r="U53" s="107"/>
      <c r="V53" s="107"/>
      <c r="W53" s="107"/>
      <c r="X53" s="790"/>
      <c r="Y53" s="107"/>
      <c r="Z53" s="963" t="str" cm="1">
        <f t="array" aca="1" ref="Z53" ca="1">IFERROR(TRANSPOSE(_xlfn._xlws.FILTER(Calculations!$AE$239:$AR$239,Calculations!$AE$298:$AR$298)),"")</f>
        <v>Lower balancing costs</v>
      </c>
      <c r="AA53" s="107"/>
      <c r="AB53" s="107"/>
      <c r="AC53" s="1316"/>
      <c r="AD53" s="1317"/>
      <c r="AE53" s="1317"/>
      <c r="AF53" s="1318"/>
      <c r="AG53" s="107"/>
    </row>
    <row r="54" spans="2:34" ht="32.1" customHeight="1" thickBot="1">
      <c r="B54" s="107"/>
      <c r="C54" s="107"/>
      <c r="D54" s="107"/>
      <c r="E54" s="107"/>
      <c r="F54" s="107"/>
      <c r="G54" s="107"/>
      <c r="H54" s="107"/>
      <c r="I54" s="107"/>
      <c r="J54" s="107"/>
      <c r="K54" s="107"/>
      <c r="L54" s="107"/>
      <c r="M54" s="107"/>
      <c r="N54" s="107"/>
      <c r="O54" s="107"/>
      <c r="P54" s="107"/>
      <c r="Q54" s="107"/>
      <c r="R54" s="107"/>
      <c r="S54" s="107"/>
      <c r="T54" s="107"/>
      <c r="U54" s="107"/>
      <c r="V54" s="107"/>
      <c r="W54" s="107"/>
      <c r="X54" s="790"/>
      <c r="Y54" s="107"/>
      <c r="Z54" s="963"/>
      <c r="AA54" s="107"/>
      <c r="AB54" s="107"/>
      <c r="AC54" s="1316"/>
      <c r="AD54" s="1317"/>
      <c r="AE54" s="1317"/>
      <c r="AF54" s="1318"/>
      <c r="AG54" s="107"/>
    </row>
    <row r="55" spans="2:34" ht="32.1" customHeight="1" thickBot="1">
      <c r="B55" s="107"/>
      <c r="C55" s="1337" t="s">
        <v>141</v>
      </c>
      <c r="D55" s="1338"/>
      <c r="E55" s="775"/>
      <c r="F55" s="776" t="s">
        <v>506</v>
      </c>
      <c r="G55" s="777"/>
      <c r="H55" s="778" t="s">
        <v>142</v>
      </c>
      <c r="I55" s="949"/>
      <c r="J55" s="107"/>
      <c r="K55" s="107"/>
      <c r="L55" s="107"/>
      <c r="M55" s="107"/>
      <c r="N55" s="107"/>
      <c r="O55" s="107"/>
      <c r="P55" s="107"/>
      <c r="Q55" s="107"/>
      <c r="R55" s="107"/>
      <c r="S55" s="107"/>
      <c r="T55" s="107"/>
      <c r="U55" s="107"/>
      <c r="V55" s="107"/>
      <c r="W55" s="107"/>
      <c r="X55" s="790"/>
      <c r="Y55" s="107"/>
      <c r="Z55" s="963"/>
      <c r="AA55" s="107"/>
      <c r="AB55" s="107"/>
      <c r="AC55" s="1316"/>
      <c r="AD55" s="1317"/>
      <c r="AE55" s="1317"/>
      <c r="AF55" s="1318"/>
      <c r="AG55" s="107"/>
    </row>
    <row r="56" spans="2:34" ht="32.1" customHeight="1" thickBot="1">
      <c r="B56" s="107"/>
      <c r="C56" s="1357" t="str">
        <f>Calculations!$AD213</f>
        <v>Customer interruptions (CI)</v>
      </c>
      <c r="D56" s="1358"/>
      <c r="E56" s="761"/>
      <c r="F56" s="779" t="str">
        <f>Calculations!AE213</f>
        <v>no.</v>
      </c>
      <c r="G56" s="770"/>
      <c r="H56" s="780">
        <f ca="1">Calculations!$AF213</f>
        <v>0</v>
      </c>
      <c r="I56" s="951"/>
      <c r="J56" s="107"/>
      <c r="K56" s="107"/>
      <c r="L56" s="107"/>
      <c r="M56" s="107"/>
      <c r="N56" s="107"/>
      <c r="O56" s="107"/>
      <c r="P56" s="107"/>
      <c r="Q56" s="107"/>
      <c r="R56" s="107"/>
      <c r="S56" s="107"/>
      <c r="T56" s="107"/>
      <c r="U56" s="107"/>
      <c r="V56" s="107"/>
      <c r="W56" s="107"/>
      <c r="X56" s="790"/>
      <c r="Y56" s="107"/>
      <c r="Z56" s="963"/>
      <c r="AA56" s="107"/>
      <c r="AB56" s="107"/>
      <c r="AC56" s="1316"/>
      <c r="AD56" s="1317"/>
      <c r="AE56" s="1317"/>
      <c r="AF56" s="1318"/>
      <c r="AG56" s="107"/>
    </row>
    <row r="57" spans="2:34" ht="32.1" customHeight="1" thickBot="1">
      <c r="B57" s="107"/>
      <c r="C57" s="1359" t="str">
        <f>Calculations!$AD214</f>
        <v>Customer minutes lost (CML)</v>
      </c>
      <c r="D57" s="1360"/>
      <c r="E57" s="755"/>
      <c r="F57" s="781" t="str">
        <f>Calculations!AE214</f>
        <v>Mins</v>
      </c>
      <c r="G57" s="765"/>
      <c r="H57" s="739">
        <f ca="1">Calculations!$AF214</f>
        <v>0</v>
      </c>
      <c r="I57" s="950"/>
      <c r="J57" s="107"/>
      <c r="K57" s="107"/>
      <c r="L57" s="107"/>
      <c r="M57" s="107"/>
      <c r="N57" s="107"/>
      <c r="O57" s="107"/>
      <c r="P57" s="107"/>
      <c r="Q57" s="107"/>
      <c r="R57" s="107"/>
      <c r="S57" s="107"/>
      <c r="T57" s="107"/>
      <c r="U57" s="107"/>
      <c r="V57" s="107"/>
      <c r="W57" s="107"/>
      <c r="X57" s="790"/>
      <c r="Y57" s="107"/>
      <c r="Z57" s="963"/>
      <c r="AA57" s="107"/>
      <c r="AB57" s="107"/>
      <c r="AC57" s="1316"/>
      <c r="AD57" s="1317"/>
      <c r="AE57" s="1317"/>
      <c r="AF57" s="1318"/>
      <c r="AG57" s="107"/>
    </row>
    <row r="58" spans="2:34" ht="32.1" customHeight="1" thickBot="1">
      <c r="B58" s="107"/>
      <c r="C58" s="1341" t="str">
        <f>Calculations!$AD215</f>
        <v>Fatality</v>
      </c>
      <c r="D58" s="1342"/>
      <c r="E58" s="761"/>
      <c r="F58" s="779" t="str">
        <f>Calculations!AE215</f>
        <v>no.</v>
      </c>
      <c r="G58" s="770"/>
      <c r="H58" s="740">
        <f ca="1">Calculations!$AF215</f>
        <v>0</v>
      </c>
      <c r="I58" s="950"/>
      <c r="J58" s="107"/>
      <c r="K58" s="107"/>
      <c r="L58" s="107"/>
      <c r="M58" s="107"/>
      <c r="N58" s="107"/>
      <c r="O58" s="107"/>
      <c r="P58" s="107"/>
      <c r="Q58" s="107"/>
      <c r="R58" s="107"/>
      <c r="S58" s="107"/>
      <c r="T58" s="107"/>
      <c r="U58" s="107"/>
      <c r="V58" s="107"/>
      <c r="W58" s="107"/>
      <c r="X58" s="790"/>
      <c r="Y58" s="107"/>
      <c r="Z58" s="963"/>
      <c r="AA58" s="107"/>
      <c r="AB58" s="107"/>
      <c r="AC58" s="1316"/>
      <c r="AD58" s="1317"/>
      <c r="AE58" s="1317"/>
      <c r="AF58" s="1318"/>
      <c r="AG58" s="107"/>
    </row>
    <row r="59" spans="2:34" ht="32.1" customHeight="1" thickBot="1">
      <c r="B59" s="107"/>
      <c r="C59" s="1359" t="str">
        <f>Calculations!$AD216</f>
        <v>Non-Fatal/ Major injury</v>
      </c>
      <c r="D59" s="1360"/>
      <c r="E59" s="755"/>
      <c r="F59" s="781" t="str">
        <f>Calculations!AE216</f>
        <v>no.</v>
      </c>
      <c r="G59" s="765"/>
      <c r="H59" s="739">
        <f ca="1">Calculations!$AF216</f>
        <v>0</v>
      </c>
      <c r="I59" s="950"/>
      <c r="J59" s="107"/>
      <c r="K59" s="107"/>
      <c r="L59" s="107"/>
      <c r="M59" s="107"/>
      <c r="N59" s="107"/>
      <c r="O59" s="107"/>
      <c r="P59" s="107"/>
      <c r="Q59" s="107"/>
      <c r="R59" s="107"/>
      <c r="S59" s="107"/>
      <c r="T59" s="107"/>
      <c r="U59" s="107"/>
      <c r="V59" s="107"/>
      <c r="W59" s="107"/>
      <c r="X59" s="790"/>
      <c r="Y59" s="107"/>
      <c r="Z59" s="963"/>
      <c r="AA59" s="107"/>
      <c r="AB59" s="107"/>
      <c r="AC59" s="1316"/>
      <c r="AD59" s="1317"/>
      <c r="AE59" s="1317"/>
      <c r="AF59" s="1318"/>
      <c r="AG59" s="107"/>
    </row>
    <row r="60" spans="2:34" s="276" customFormat="1" ht="32.1" customHeight="1" thickBot="1">
      <c r="B60" s="275"/>
      <c r="C60" s="1341" t="str">
        <f ca="1">Calculations!$AD217</f>
        <v>Lower cost electricity generation sources supply the grid</v>
      </c>
      <c r="D60" s="1342"/>
      <c r="E60" s="782"/>
      <c r="F60" s="779" t="str">
        <f>Calculations!AE217</f>
        <v>£m</v>
      </c>
      <c r="G60" s="770"/>
      <c r="H60" s="740">
        <f ca="1">Calculations!$AF217</f>
        <v>0</v>
      </c>
      <c r="I60" s="950"/>
      <c r="J60" s="275"/>
      <c r="K60" s="275"/>
      <c r="L60" s="275"/>
      <c r="M60" s="275"/>
      <c r="N60" s="275"/>
      <c r="O60" s="275"/>
      <c r="P60" s="275"/>
      <c r="Q60" s="275"/>
      <c r="R60" s="275"/>
      <c r="S60" s="275"/>
      <c r="T60" s="275"/>
      <c r="U60" s="275"/>
      <c r="V60" s="275"/>
      <c r="W60" s="275"/>
      <c r="X60" s="976"/>
      <c r="Y60" s="275"/>
      <c r="Z60" s="964"/>
      <c r="AA60" s="275"/>
      <c r="AB60" s="275"/>
      <c r="AC60" s="1316"/>
      <c r="AD60" s="1317"/>
      <c r="AE60" s="1317"/>
      <c r="AF60" s="1318"/>
      <c r="AG60" s="275"/>
    </row>
    <row r="61" spans="2:34" ht="32.1" customHeight="1" thickBot="1">
      <c r="B61" s="107"/>
      <c r="C61" s="1343" t="str">
        <f ca="1">Calculations!$AD218</f>
        <v>Lower balancing costs</v>
      </c>
      <c r="D61" s="1344"/>
      <c r="E61" s="755"/>
      <c r="F61" s="781" t="str">
        <f>Calculations!AE218</f>
        <v>£m</v>
      </c>
      <c r="G61" s="765"/>
      <c r="H61" s="783">
        <f ca="1">Calculations!$AF218</f>
        <v>14716</v>
      </c>
      <c r="I61" s="950"/>
      <c r="J61" s="107"/>
      <c r="K61" s="107"/>
      <c r="L61" s="107"/>
      <c r="M61" s="107"/>
      <c r="N61" s="107"/>
      <c r="O61" s="107"/>
      <c r="P61" s="107"/>
      <c r="Q61" s="107"/>
      <c r="R61" s="107"/>
      <c r="S61" s="107"/>
      <c r="T61" s="107"/>
      <c r="U61" s="107"/>
      <c r="V61" s="107"/>
      <c r="W61" s="107"/>
      <c r="X61" s="790"/>
      <c r="Y61" s="107"/>
      <c r="Z61" s="963"/>
      <c r="AA61" s="254"/>
      <c r="AB61" s="254"/>
      <c r="AC61" s="1316"/>
      <c r="AD61" s="1317"/>
      <c r="AE61" s="1317"/>
      <c r="AF61" s="1318"/>
      <c r="AG61" s="107"/>
    </row>
    <row r="62" spans="2:34" ht="32.1" customHeight="1" thickBot="1">
      <c r="B62" s="107"/>
      <c r="C62" s="1343" t="str">
        <f ca="1">Calculations!$AD219</f>
        <v>Other 3 (specify)</v>
      </c>
      <c r="D62" s="1344"/>
      <c r="E62" s="755"/>
      <c r="F62" s="781" t="str">
        <f>Calculations!AE219</f>
        <v>£m</v>
      </c>
      <c r="G62" s="765"/>
      <c r="H62" s="783">
        <f ca="1">Calculations!$AF219</f>
        <v>0</v>
      </c>
      <c r="I62" s="950"/>
      <c r="J62" s="107"/>
      <c r="K62" s="107"/>
      <c r="L62" s="107"/>
      <c r="M62" s="107"/>
      <c r="N62" s="107"/>
      <c r="O62" s="107"/>
      <c r="P62" s="107"/>
      <c r="Q62" s="107"/>
      <c r="R62" s="107"/>
      <c r="S62" s="107"/>
      <c r="T62" s="107"/>
      <c r="U62" s="107"/>
      <c r="V62" s="107"/>
      <c r="W62" s="107"/>
      <c r="X62" s="790"/>
      <c r="Y62" s="107"/>
      <c r="Z62" s="963"/>
      <c r="AA62" s="272"/>
      <c r="AB62" s="272"/>
      <c r="AC62" s="1316"/>
      <c r="AD62" s="1317"/>
      <c r="AE62" s="1317"/>
      <c r="AF62" s="1318"/>
      <c r="AG62" s="107"/>
      <c r="AH62" s="273"/>
    </row>
    <row r="63" spans="2:34" ht="32.1" customHeight="1" thickBot="1">
      <c r="B63" s="107"/>
      <c r="C63" s="1343" t="str">
        <f ca="1">Calculations!$AD220</f>
        <v>Other 4 (specify)</v>
      </c>
      <c r="D63" s="1344"/>
      <c r="E63" s="758"/>
      <c r="F63" s="781" t="str">
        <f>Calculations!AE220</f>
        <v>£m</v>
      </c>
      <c r="G63" s="765"/>
      <c r="H63" s="783">
        <f ca="1">Calculations!$AF220</f>
        <v>0</v>
      </c>
      <c r="I63" s="950"/>
      <c r="J63" s="107"/>
      <c r="K63" s="107"/>
      <c r="L63" s="107"/>
      <c r="M63" s="107"/>
      <c r="N63" s="107"/>
      <c r="O63" s="107"/>
      <c r="P63" s="107"/>
      <c r="Q63" s="107"/>
      <c r="R63" s="107"/>
      <c r="S63" s="107"/>
      <c r="T63" s="107"/>
      <c r="U63" s="107"/>
      <c r="V63" s="107"/>
      <c r="W63" s="107"/>
      <c r="X63" s="790"/>
      <c r="Y63" s="107"/>
      <c r="Z63" s="963"/>
      <c r="AA63" s="272"/>
      <c r="AB63" s="272"/>
      <c r="AC63" s="1316"/>
      <c r="AD63" s="1317"/>
      <c r="AE63" s="1317"/>
      <c r="AF63" s="1318"/>
      <c r="AG63" s="107"/>
      <c r="AH63" s="273"/>
    </row>
    <row r="64" spans="2:34" ht="32.1" customHeight="1" thickBot="1">
      <c r="B64" s="107"/>
      <c r="C64" s="1343" t="str">
        <f ca="1">Calculations!$AD221</f>
        <v>Other 5 (specify)</v>
      </c>
      <c r="D64" s="1344"/>
      <c r="E64" s="755"/>
      <c r="F64" s="781" t="str">
        <f>Calculations!AE221</f>
        <v>£m</v>
      </c>
      <c r="G64" s="764"/>
      <c r="H64" s="783">
        <f ca="1">Calculations!$AF221</f>
        <v>0</v>
      </c>
      <c r="I64" s="950"/>
      <c r="J64" s="107"/>
      <c r="K64" s="107"/>
      <c r="L64" s="107"/>
      <c r="M64" s="107"/>
      <c r="N64" s="107"/>
      <c r="O64" s="107"/>
      <c r="P64" s="107"/>
      <c r="Q64" s="107"/>
      <c r="R64" s="107"/>
      <c r="S64" s="107"/>
      <c r="T64" s="107"/>
      <c r="U64" s="107"/>
      <c r="V64" s="107"/>
      <c r="W64" s="107"/>
      <c r="X64" s="790"/>
      <c r="Y64" s="107"/>
      <c r="Z64" s="963"/>
      <c r="AA64" s="272"/>
      <c r="AB64" s="272"/>
      <c r="AC64" s="1316"/>
      <c r="AD64" s="1317"/>
      <c r="AE64" s="1317"/>
      <c r="AF64" s="1318"/>
      <c r="AG64" s="107"/>
      <c r="AH64" s="273"/>
    </row>
    <row r="65" spans="2:34" ht="32.1" customHeight="1" thickBot="1">
      <c r="B65" s="107"/>
      <c r="C65" s="1363" t="str">
        <f ca="1">Calculations!$AD222</f>
        <v>Other 6 (specify)</v>
      </c>
      <c r="D65" s="1364"/>
      <c r="E65" s="784"/>
      <c r="F65" s="779" t="str">
        <f>Calculations!AE222</f>
        <v>£m</v>
      </c>
      <c r="G65" s="785"/>
      <c r="H65" s="780">
        <f ca="1">Calculations!$AF222</f>
        <v>0</v>
      </c>
      <c r="I65" s="950"/>
      <c r="J65" s="107"/>
      <c r="K65" s="107"/>
      <c r="L65" s="107"/>
      <c r="M65" s="107"/>
      <c r="N65" s="107"/>
      <c r="O65" s="107"/>
      <c r="P65" s="107"/>
      <c r="Q65" s="107"/>
      <c r="R65" s="107"/>
      <c r="S65" s="107"/>
      <c r="T65" s="107"/>
      <c r="U65" s="107"/>
      <c r="V65" s="107"/>
      <c r="W65" s="107"/>
      <c r="X65" s="790"/>
      <c r="Y65" s="107"/>
      <c r="Z65" s="963"/>
      <c r="AA65" s="272"/>
      <c r="AB65" s="272"/>
      <c r="AC65" s="1316"/>
      <c r="AD65" s="1317"/>
      <c r="AE65" s="1317"/>
      <c r="AF65" s="1318"/>
      <c r="AG65" s="107"/>
      <c r="AH65" s="273"/>
    </row>
    <row r="66" spans="2:34" ht="32.1" customHeight="1" thickBot="1">
      <c r="B66" s="107"/>
      <c r="C66" s="1343" t="str">
        <f ca="1">Calculations!$AD223</f>
        <v>Other 7 (specify)</v>
      </c>
      <c r="D66" s="1344"/>
      <c r="E66" s="755"/>
      <c r="F66" s="781" t="str">
        <f>Calculations!AE223</f>
        <v>£m</v>
      </c>
      <c r="G66" s="764"/>
      <c r="H66" s="783">
        <f ca="1">Calculations!$AF223</f>
        <v>0</v>
      </c>
      <c r="I66" s="950"/>
      <c r="J66" s="107"/>
      <c r="K66" s="107"/>
      <c r="L66" s="107"/>
      <c r="M66" s="107"/>
      <c r="N66" s="107"/>
      <c r="O66" s="107"/>
      <c r="P66" s="107"/>
      <c r="Q66" s="107"/>
      <c r="R66" s="107"/>
      <c r="S66" s="107"/>
      <c r="T66" s="107"/>
      <c r="U66" s="107"/>
      <c r="V66" s="107"/>
      <c r="W66" s="107"/>
      <c r="X66" s="790"/>
      <c r="Y66" s="107"/>
      <c r="Z66" s="963"/>
      <c r="AA66" s="272"/>
      <c r="AB66" s="272"/>
      <c r="AC66" s="1316"/>
      <c r="AD66" s="1317"/>
      <c r="AE66" s="1317"/>
      <c r="AF66" s="1318"/>
      <c r="AG66" s="107"/>
      <c r="AH66" s="273"/>
    </row>
    <row r="67" spans="2:34" ht="32.1" customHeight="1">
      <c r="B67" s="107"/>
      <c r="C67" s="1363" t="str">
        <f ca="1">Calculations!$AD224</f>
        <v>Other 8 (specify)</v>
      </c>
      <c r="D67" s="1364"/>
      <c r="E67" s="784"/>
      <c r="F67" s="779" t="str">
        <f>Calculations!AE224</f>
        <v>£m</v>
      </c>
      <c r="G67" s="785"/>
      <c r="H67" s="780">
        <f ca="1">Calculations!$AF224</f>
        <v>0</v>
      </c>
      <c r="I67" s="950"/>
      <c r="J67" s="107"/>
      <c r="K67" s="107"/>
      <c r="L67" s="107"/>
      <c r="M67" s="107"/>
      <c r="N67" s="107"/>
      <c r="O67" s="107"/>
      <c r="P67" s="107"/>
      <c r="Q67" s="107"/>
      <c r="R67" s="107"/>
      <c r="S67" s="107"/>
      <c r="T67" s="107"/>
      <c r="U67" s="107"/>
      <c r="V67" s="107"/>
      <c r="W67" s="107"/>
      <c r="X67" s="107"/>
      <c r="Y67" s="107"/>
      <c r="Z67" s="963"/>
      <c r="AA67" s="272"/>
      <c r="AB67" s="272"/>
      <c r="AC67" s="1316"/>
      <c r="AD67" s="1317"/>
      <c r="AE67" s="1317"/>
      <c r="AF67" s="1318"/>
      <c r="AG67" s="107"/>
      <c r="AH67" s="273"/>
    </row>
    <row r="68" spans="2:34" ht="32.1" customHeight="1">
      <c r="B68" s="107"/>
      <c r="C68" s="1343" t="str">
        <f ca="1">Calculations!$AD225</f>
        <v>Other 9 (specify)</v>
      </c>
      <c r="D68" s="1344"/>
      <c r="E68" s="755"/>
      <c r="F68" s="781" t="str">
        <f>Calculations!AE225</f>
        <v>£m</v>
      </c>
      <c r="G68" s="764"/>
      <c r="H68" s="783">
        <f ca="1">Calculations!$AF225</f>
        <v>0</v>
      </c>
      <c r="I68" s="950"/>
      <c r="J68" s="107"/>
      <c r="K68" s="107"/>
      <c r="L68" s="107"/>
      <c r="M68" s="107"/>
      <c r="N68" s="107"/>
      <c r="O68" s="107"/>
      <c r="P68" s="107"/>
      <c r="Q68" s="107"/>
      <c r="R68" s="107"/>
      <c r="S68" s="107"/>
      <c r="T68" s="107"/>
      <c r="U68" s="107"/>
      <c r="V68" s="107"/>
      <c r="W68" s="107"/>
      <c r="X68" s="107"/>
      <c r="Y68" s="107"/>
      <c r="Z68" s="963"/>
      <c r="AA68" s="272"/>
      <c r="AB68" s="272"/>
      <c r="AC68" s="1316"/>
      <c r="AD68" s="1317"/>
      <c r="AE68" s="1317"/>
      <c r="AF68" s="1318"/>
      <c r="AG68" s="107"/>
      <c r="AH68" s="273"/>
    </row>
    <row r="69" spans="2:34" ht="32.1" customHeight="1" thickBot="1">
      <c r="B69" s="107"/>
      <c r="C69" s="1361" t="str">
        <f ca="1">Calculations!$AD226</f>
        <v>Other 10 (specify)</v>
      </c>
      <c r="D69" s="1362"/>
      <c r="E69" s="787"/>
      <c r="F69" s="786" t="str">
        <f>Calculations!AE226</f>
        <v>£m</v>
      </c>
      <c r="G69" s="788"/>
      <c r="H69" s="789">
        <f ca="1">Calculations!$AF226</f>
        <v>0</v>
      </c>
      <c r="I69" s="950"/>
      <c r="J69" s="107"/>
      <c r="K69" s="107"/>
      <c r="L69" s="107"/>
      <c r="M69" s="107"/>
      <c r="N69" s="107"/>
      <c r="O69" s="107"/>
      <c r="P69" s="107"/>
      <c r="Q69" s="107"/>
      <c r="R69" s="107"/>
      <c r="S69" s="107"/>
      <c r="T69" s="107"/>
      <c r="U69" s="107"/>
      <c r="V69" s="107"/>
      <c r="W69" s="107"/>
      <c r="X69" s="107"/>
      <c r="Y69" s="107"/>
      <c r="Z69" s="963"/>
      <c r="AA69" s="272"/>
      <c r="AB69" s="272"/>
      <c r="AC69" s="1316"/>
      <c r="AD69" s="1317"/>
      <c r="AE69" s="1317"/>
      <c r="AF69" s="1318"/>
      <c r="AG69" s="107"/>
      <c r="AH69" s="273"/>
    </row>
    <row r="70" spans="2:34" ht="32.1" customHeight="1">
      <c r="B70" s="107"/>
      <c r="C70" s="254"/>
      <c r="D70" s="254"/>
      <c r="E70" s="107"/>
      <c r="F70" s="107"/>
      <c r="G70" s="107"/>
      <c r="H70" s="107"/>
      <c r="I70" s="107"/>
      <c r="J70" s="107"/>
      <c r="K70" s="107"/>
      <c r="L70" s="107"/>
      <c r="M70" s="107"/>
      <c r="N70" s="107"/>
      <c r="O70" s="107"/>
      <c r="P70" s="107"/>
      <c r="Q70" s="107"/>
      <c r="R70" s="107"/>
      <c r="S70" s="107"/>
      <c r="T70" s="107"/>
      <c r="U70" s="107"/>
      <c r="V70" s="107"/>
      <c r="W70" s="107"/>
      <c r="X70" s="107"/>
      <c r="Y70" s="107"/>
      <c r="Z70" s="963"/>
      <c r="AA70" s="272"/>
      <c r="AB70" s="272"/>
      <c r="AC70" s="1316"/>
      <c r="AD70" s="1317"/>
      <c r="AE70" s="1317"/>
      <c r="AF70" s="1318"/>
      <c r="AG70" s="107"/>
      <c r="AH70" s="273"/>
    </row>
    <row r="71" spans="2:34" ht="30.6" customHeight="1">
      <c r="B71" s="107"/>
      <c r="C71" s="960"/>
      <c r="D71" s="960"/>
      <c r="E71" s="960"/>
      <c r="F71" s="960"/>
      <c r="G71" s="960"/>
      <c r="H71" s="960"/>
      <c r="I71" s="952"/>
      <c r="J71" s="107"/>
      <c r="K71" s="107"/>
      <c r="L71" s="107"/>
      <c r="M71" s="107"/>
      <c r="N71" s="107"/>
      <c r="O71" s="107"/>
      <c r="P71" s="107"/>
      <c r="Q71" s="107"/>
      <c r="R71" s="107"/>
      <c r="S71" s="107"/>
      <c r="T71" s="107"/>
      <c r="U71" s="107"/>
      <c r="V71" s="107"/>
      <c r="W71" s="107"/>
      <c r="X71" s="107"/>
      <c r="Y71" s="107"/>
      <c r="Z71" s="963"/>
      <c r="AA71" s="107"/>
      <c r="AB71" s="107"/>
      <c r="AC71" s="1316"/>
      <c r="AD71" s="1317"/>
      <c r="AE71" s="1317"/>
      <c r="AF71" s="1318"/>
      <c r="AG71" s="107"/>
    </row>
    <row r="72" spans="2:34" ht="30.6" customHeight="1">
      <c r="B72" s="107"/>
      <c r="C72" s="960"/>
      <c r="D72" s="960"/>
      <c r="E72" s="960"/>
      <c r="F72" s="960"/>
      <c r="G72" s="960"/>
      <c r="H72" s="960"/>
      <c r="I72" s="952"/>
      <c r="J72" s="107"/>
      <c r="K72" s="107"/>
      <c r="L72" s="107"/>
      <c r="M72" s="107"/>
      <c r="N72" s="107"/>
      <c r="O72" s="107"/>
      <c r="P72" s="107"/>
      <c r="Q72" s="107"/>
      <c r="R72" s="107"/>
      <c r="S72" s="107"/>
      <c r="T72" s="107"/>
      <c r="U72" s="107"/>
      <c r="V72" s="107"/>
      <c r="W72" s="107"/>
      <c r="X72" s="107"/>
      <c r="Y72" s="107"/>
      <c r="Z72" s="107"/>
      <c r="AA72" s="107"/>
      <c r="AB72" s="107"/>
      <c r="AC72" s="1319"/>
      <c r="AD72" s="1320"/>
      <c r="AE72" s="1320"/>
      <c r="AF72" s="1321"/>
      <c r="AG72" s="107"/>
    </row>
    <row r="73" spans="2:34">
      <c r="B73" s="107"/>
      <c r="C73" s="107"/>
      <c r="D73" s="109"/>
      <c r="E73" s="109"/>
      <c r="F73" s="109"/>
      <c r="G73" s="109"/>
      <c r="H73" s="270"/>
      <c r="I73" s="270"/>
      <c r="J73" s="107"/>
      <c r="K73" s="107"/>
      <c r="L73" s="107"/>
      <c r="M73" s="107"/>
      <c r="N73" s="107"/>
      <c r="O73" s="107"/>
      <c r="P73" s="107"/>
      <c r="Q73" s="107"/>
      <c r="R73" s="107"/>
      <c r="S73" s="107"/>
      <c r="T73" s="107"/>
      <c r="U73" s="107"/>
      <c r="V73" s="107"/>
      <c r="W73" s="107"/>
      <c r="X73" s="107"/>
      <c r="Y73" s="107"/>
      <c r="Z73" s="107"/>
      <c r="AA73" s="107"/>
      <c r="AB73" s="107"/>
      <c r="AC73" s="107"/>
      <c r="AD73" s="107"/>
      <c r="AE73" s="107"/>
      <c r="AF73" s="107"/>
      <c r="AG73" s="107"/>
    </row>
  </sheetData>
  <sheetProtection formatColumns="0" formatRows="0" insertHyperlinks="0" autoFilter="0" pivotTables="0"/>
  <mergeCells count="40">
    <mergeCell ref="C68:D68"/>
    <mergeCell ref="C69:D69"/>
    <mergeCell ref="C63:D63"/>
    <mergeCell ref="C64:D64"/>
    <mergeCell ref="C65:D65"/>
    <mergeCell ref="C66:D66"/>
    <mergeCell ref="C67:D67"/>
    <mergeCell ref="C47:D47"/>
    <mergeCell ref="C56:D56"/>
    <mergeCell ref="C57:D57"/>
    <mergeCell ref="C59:D59"/>
    <mergeCell ref="C58:D58"/>
    <mergeCell ref="C45:D45"/>
    <mergeCell ref="C28:D28"/>
    <mergeCell ref="C20:D20"/>
    <mergeCell ref="C33:D33"/>
    <mergeCell ref="C38:D38"/>
    <mergeCell ref="C34:D34"/>
    <mergeCell ref="C30:D30"/>
    <mergeCell ref="C31:D31"/>
    <mergeCell ref="C32:D32"/>
    <mergeCell ref="C35:D35"/>
    <mergeCell ref="C36:D36"/>
    <mergeCell ref="C37:D37"/>
    <mergeCell ref="AC52:AF72"/>
    <mergeCell ref="C46:D46"/>
    <mergeCell ref="B1:E1"/>
    <mergeCell ref="AC10:AF22"/>
    <mergeCell ref="C5:D5"/>
    <mergeCell ref="C29:D29"/>
    <mergeCell ref="C55:D55"/>
    <mergeCell ref="C40:D40"/>
    <mergeCell ref="C42:D42"/>
    <mergeCell ref="C44:D44"/>
    <mergeCell ref="C60:D60"/>
    <mergeCell ref="C61:D61"/>
    <mergeCell ref="C62:D62"/>
    <mergeCell ref="C39:D39"/>
    <mergeCell ref="C41:D41"/>
    <mergeCell ref="C43:D43"/>
  </mergeCells>
  <conditionalFormatting sqref="D11:D15">
    <cfRule type="cellIs" dxfId="47" priority="41" operator="greaterThan">
      <formula>0</formula>
    </cfRule>
  </conditionalFormatting>
  <conditionalFormatting sqref="H29:I47">
    <cfRule type="cellIs" dxfId="46" priority="40" operator="greaterThan">
      <formula>0</formula>
    </cfRule>
    <cfRule type="cellIs" dxfId="45" priority="39" operator="lessThan">
      <formula>0</formula>
    </cfRule>
  </conditionalFormatting>
  <conditionalFormatting sqref="H56:I69">
    <cfRule type="cellIs" dxfId="44" priority="38" operator="greaterThan">
      <formula>0</formula>
    </cfRule>
    <cfRule type="cellIs" dxfId="43" priority="37" operator="lessThan">
      <formula>0</formula>
    </cfRule>
  </conditionalFormatting>
  <dataValidations count="1">
    <dataValidation type="list" allowBlank="1" showInputMessage="1" showErrorMessage="1" sqref="D3" xr:uid="{AECC3C3C-EF7F-41D7-BF12-DBFE5D2ADFC0}">
      <formula1>CBA_Option_Sheets_List</formula1>
    </dataValidation>
  </dataValidations>
  <pageMargins left="0.7" right="0.7" top="0.75" bottom="0.75" header="0.3" footer="0.3"/>
  <pageSetup paperSize="9"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2" id="{A8229FDA-AF7F-4100-9CE5-4BB2661D6B89}">
            <xm:f>EXACT(Z53,Calculations!$AQ$300)</xm:f>
            <x14:dxf>
              <fill>
                <patternFill>
                  <bgColor rgb="FF000075"/>
                </patternFill>
              </fill>
            </x14:dxf>
          </x14:cfRule>
          <x14:cfRule type="expression" priority="3" id="{D42B41B0-7556-4FF6-82D7-22D6DDA4987D}">
            <xm:f>EXACT(Z53,Calculations!$AP$300)</xm:f>
            <x14:dxf>
              <fill>
                <patternFill>
                  <bgColor rgb="FF808000"/>
                </patternFill>
              </fill>
            </x14:dxf>
          </x14:cfRule>
          <x14:cfRule type="expression" priority="4" id="{D1F8CA48-736E-4CD9-85D4-4E2638869B0B}">
            <xm:f>EXACT(Z53,Calculations!$AO$300)</xm:f>
            <x14:dxf>
              <fill>
                <patternFill>
                  <bgColor rgb="FFAAFFC3"/>
                </patternFill>
              </fill>
            </x14:dxf>
          </x14:cfRule>
          <x14:cfRule type="expression" priority="5" id="{16AA623C-5EC4-44E6-97E2-8C99402CE3F6}">
            <xm:f>EXACT(Z53,Calculations!$AN$300)</xm:f>
            <x14:dxf>
              <fill>
                <patternFill>
                  <bgColor rgb="FF800000"/>
                </patternFill>
              </fill>
            </x14:dxf>
          </x14:cfRule>
          <x14:cfRule type="expression" priority="6" id="{D5A692B9-9FAD-4D0A-8AC3-904F0ED9D042}">
            <xm:f>EXACT(Z53,Calculations!$AM$300)</xm:f>
            <x14:dxf>
              <fill>
                <patternFill>
                  <bgColor rgb="FFFFD8B1"/>
                </patternFill>
              </fill>
            </x14:dxf>
          </x14:cfRule>
          <x14:cfRule type="expression" priority="7" id="{A9D95575-5B61-4810-B848-5D40DC811D63}">
            <xm:f>EXACT(Z53,Calculations!$AL$300)</xm:f>
            <x14:dxf>
              <fill>
                <patternFill>
                  <bgColor rgb="FF9A6324"/>
                </patternFill>
              </fill>
            </x14:dxf>
          </x14:cfRule>
          <x14:cfRule type="expression" priority="8" id="{2D91C062-93D7-4976-B012-A41880BDD416}">
            <xm:f>EXACT(Z53,Calculations!$AK$300)</xm:f>
            <x14:dxf>
              <fill>
                <patternFill>
                  <bgColor rgb="FFDCBEFF"/>
                </patternFill>
              </fill>
            </x14:dxf>
          </x14:cfRule>
          <x14:cfRule type="expression" priority="9" id="{79D76F6F-E0AD-487C-A108-2842CC2DBA69}">
            <xm:f>EXACT(Z53,Calculations!$AJ$300)</xm:f>
            <x14:dxf>
              <fill>
                <patternFill>
                  <bgColor rgb="FF469990"/>
                </patternFill>
              </fill>
            </x14:dxf>
          </x14:cfRule>
          <x14:cfRule type="expression" priority="10" id="{66FCC938-B739-4BF0-92D7-FD08EFF2F2E2}">
            <xm:f>EXACT(Z53,Calculations!$AI$300)</xm:f>
            <x14:dxf>
              <fill>
                <patternFill>
                  <bgColor rgb="FFFABED4"/>
                </patternFill>
              </fill>
            </x14:dxf>
          </x14:cfRule>
          <x14:cfRule type="expression" priority="11" id="{DE7C4784-0595-4FC3-9FC1-978A154AD02D}">
            <xm:f>EXACT(Z53,Calculations!$AH$300)</xm:f>
            <x14:dxf>
              <fill>
                <patternFill>
                  <bgColor rgb="FFBFEF45"/>
                </patternFill>
              </fill>
            </x14:dxf>
          </x14:cfRule>
          <x14:cfRule type="expression" priority="12" id="{259CBD39-6328-4B65-9627-E6238F99143B}">
            <xm:f>EXACT(Z53,Calculations!$AG$300)</xm:f>
            <x14:dxf>
              <fill>
                <patternFill>
                  <bgColor rgb="FFF032E6"/>
                </patternFill>
              </fill>
            </x14:dxf>
          </x14:cfRule>
          <x14:cfRule type="expression" priority="13" id="{CEAA1E0A-FF1E-46BF-854D-E13B2ADB860B}">
            <xm:f>EXACT(Z53,Calculations!$AE$300)</xm:f>
            <x14:dxf>
              <fill>
                <patternFill>
                  <bgColor rgb="FF911EB4"/>
                </patternFill>
              </fill>
            </x14:dxf>
          </x14:cfRule>
          <x14:cfRule type="expression" priority="14" id="{E97BB3DE-504E-4C7F-A260-69A466A64AE8}">
            <xm:f>EXACT(Z53,Calculations!$AF$300)</xm:f>
            <x14:dxf>
              <fill>
                <patternFill>
                  <bgColor rgb="FF42D4F4"/>
                </patternFill>
              </fill>
            </x14:dxf>
          </x14:cfRule>
          <x14:cfRule type="expression" priority="1" id="{71FA119C-64C1-43BF-B5F9-10EF43B9B656}">
            <xm:f>EXACT(Z53,Calculations!$AR$300)</xm:f>
            <x14:dxf>
              <fill>
                <patternFill>
                  <bgColor rgb="FFA9A9A9"/>
                </patternFill>
              </fill>
            </x14:dxf>
          </x14:cfRule>
          <xm:sqref>X53:X70</xm:sqref>
        </x14:conditionalFormatting>
        <x14:conditionalFormatting xmlns:xm="http://schemas.microsoft.com/office/excel/2006/main">
          <x14:cfRule type="expression" priority="15" id="{B87244B5-25B1-444B-8A55-264B51D6D940}">
            <xm:f>EXACT(Z29,Calculations!$AA$300)</xm:f>
            <x14:dxf>
              <fill>
                <patternFill>
                  <bgColor rgb="FFA9A9A9"/>
                </patternFill>
              </fill>
            </x14:dxf>
          </x14:cfRule>
          <x14:cfRule type="expression" priority="22" id="{E24E3EE7-28DF-4726-BA50-B8D2FF451017}">
            <xm:f>EXACT(Z29,Calculations!$U$300)</xm:f>
            <x14:dxf>
              <fill>
                <patternFill>
                  <bgColor rgb="FF9A6324"/>
                </patternFill>
              </fill>
            </x14:dxf>
          </x14:cfRule>
          <x14:cfRule type="expression" priority="23" id="{F93CC680-BD0E-4D61-B4DF-9BDB36B01BC3}">
            <xm:f>EXACT(Z29,Calculations!$T$300)</xm:f>
            <x14:dxf>
              <fill>
                <patternFill>
                  <bgColor rgb="FFDCBEFF"/>
                </patternFill>
              </fill>
            </x14:dxf>
          </x14:cfRule>
          <x14:cfRule type="expression" priority="24" id="{D7BACAEE-6A40-4980-B80C-B4334B17B610}">
            <xm:f>EXACT(Z29,Calculations!$S$300)</xm:f>
            <x14:dxf>
              <fill>
                <patternFill>
                  <bgColor rgb="FF469990"/>
                </patternFill>
              </fill>
            </x14:dxf>
          </x14:cfRule>
          <x14:cfRule type="expression" priority="25" id="{3B6A9BE5-3EC1-496A-B094-D90A86FC533B}">
            <xm:f>EXACT(Z29,Calculations!$R$300)</xm:f>
            <x14:dxf>
              <fill>
                <patternFill>
                  <bgColor rgb="FFFABED4"/>
                </patternFill>
              </fill>
            </x14:dxf>
          </x14:cfRule>
          <x14:cfRule type="expression" priority="26" id="{C713792F-E354-4952-889B-A5743746046D}">
            <xm:f>EXACT(Z29,Calculations!$Q$300)</xm:f>
            <x14:dxf>
              <fill>
                <patternFill>
                  <bgColor rgb="FFBFEF45"/>
                </patternFill>
              </fill>
            </x14:dxf>
          </x14:cfRule>
          <x14:cfRule type="expression" priority="27" id="{74ACD73F-0C25-4CA7-BA0C-DDCF2FADC060}">
            <xm:f>EXACT(Z29,Calculations!$P$300)</xm:f>
            <x14:dxf>
              <fill>
                <patternFill>
                  <bgColor rgb="FFF032E6"/>
                </patternFill>
              </fill>
            </x14:dxf>
          </x14:cfRule>
          <x14:cfRule type="expression" priority="28" id="{BB92D991-E307-41D5-BDAD-4900D963D18F}">
            <xm:f>EXACT(Z29,Calculations!$O$300)</xm:f>
            <x14:dxf>
              <fill>
                <patternFill>
                  <bgColor rgb="FF42D4F4"/>
                </patternFill>
              </fill>
            </x14:dxf>
          </x14:cfRule>
          <x14:cfRule type="expression" priority="29" id="{91CF5DB3-83ED-47E6-9DA1-713619B7D1C8}">
            <xm:f>EXACT(Z29,Calculations!$N$300)</xm:f>
            <x14:dxf>
              <fill>
                <patternFill>
                  <bgColor rgb="FF911EB4"/>
                </patternFill>
              </fill>
            </x14:dxf>
          </x14:cfRule>
          <x14:cfRule type="expression" priority="30" id="{DBEFAEB8-1B2F-4B85-858C-15ADC405470A}">
            <xm:f>EXACT(Z29,Calculations!$M$300)</xm:f>
            <x14:dxf>
              <fill>
                <patternFill>
                  <bgColor rgb="FFF58231"/>
                </patternFill>
              </fill>
            </x14:dxf>
          </x14:cfRule>
          <x14:cfRule type="expression" priority="31" id="{01724812-9D84-4D87-B8D2-B490462856DF}">
            <xm:f>EXACT(Z29,Calculations!$L$300)</xm:f>
            <x14:dxf>
              <fill>
                <patternFill>
                  <bgColor rgb="FF4363D8"/>
                </patternFill>
              </fill>
            </x14:dxf>
          </x14:cfRule>
          <x14:cfRule type="expression" priority="32" id="{3E6F9A54-11DF-4A9F-8095-DCA44C045438}">
            <xm:f>EXACT(Z29,Calculations!$K$300)</xm:f>
            <x14:dxf>
              <fill>
                <patternFill>
                  <bgColor rgb="FFFFE119"/>
                </patternFill>
              </fill>
            </x14:dxf>
          </x14:cfRule>
          <x14:cfRule type="expression" priority="34" id="{63558A1A-7BC0-4246-8AE2-C7D5DCBCEA53}">
            <xm:f>EXACT(Z29,Calculations!$J$300)</xm:f>
            <x14:dxf>
              <fill>
                <patternFill>
                  <bgColor rgb="FF3CB44B"/>
                </patternFill>
              </fill>
            </x14:dxf>
          </x14:cfRule>
          <x14:cfRule type="expression" priority="35" id="{C9208CDA-8739-471D-A393-7186C25218D4}">
            <xm:f>EXACT(Z29,Calculations!$I$300)</xm:f>
            <x14:dxf>
              <fill>
                <patternFill>
                  <bgColor rgb="FFE6194B"/>
                </patternFill>
              </fill>
            </x14:dxf>
          </x14:cfRule>
          <x14:cfRule type="expression" priority="20" id="{132E73A4-FC63-4F28-A322-5F0377D120D3}">
            <xm:f>EXACT(Z29,Calculations!$W$300)</xm:f>
            <x14:dxf>
              <fill>
                <patternFill>
                  <bgColor rgb="FF800000"/>
                </patternFill>
              </fill>
            </x14:dxf>
          </x14:cfRule>
          <x14:cfRule type="expression" priority="19" id="{28199EBE-74FC-481E-99D3-1386CA5927B4}">
            <xm:f>EXACT(Z29,Calculations!$X$300)</xm:f>
            <x14:dxf>
              <fill>
                <patternFill>
                  <bgColor rgb="FFAAFFC3"/>
                </patternFill>
              </fill>
            </x14:dxf>
          </x14:cfRule>
          <x14:cfRule type="expression" priority="18" id="{8A6B58A0-4224-4386-9BB0-87EB3B6A93C8}">
            <xm:f>EXACT(Z29,Calculations!$Y$300)</xm:f>
            <x14:dxf>
              <fill>
                <patternFill>
                  <bgColor rgb="FF808000"/>
                </patternFill>
              </fill>
            </x14:dxf>
          </x14:cfRule>
          <x14:cfRule type="expression" priority="16" id="{9DA7AE56-4A51-4935-921F-C35540AB7B56}">
            <xm:f>EXACT(Z29,Calculations!$Z$300)</xm:f>
            <x14:dxf>
              <fill>
                <patternFill>
                  <bgColor rgb="FF000075"/>
                </patternFill>
              </fill>
            </x14:dxf>
          </x14:cfRule>
          <x14:cfRule type="expression" priority="21" id="{39CBC2C4-1DC8-4917-B009-8E5C25E62C0C}">
            <xm:f>EXACT(Z29,Calculations!$V$300)</xm:f>
            <x14:dxf>
              <fill>
                <patternFill>
                  <bgColor rgb="FFFFD8B1"/>
                </patternFill>
              </fill>
            </x14:dxf>
          </x14:cfRule>
          <xm:sqref>X29:Y47</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2AE49-D513-4A07-8D38-7C4D236A585D}">
  <sheetPr codeName="Sheet14">
    <tabColor theme="2" tint="-0.749992370372631"/>
  </sheetPr>
  <dimension ref="A1:CX428"/>
  <sheetViews>
    <sheetView zoomScaleNormal="100" workbookViewId="0">
      <pane ySplit="1" topLeftCell="A2" activePane="bottomLeft" state="frozen"/>
      <selection pane="bottomLeft"/>
      <selection activeCell="B8" sqref="B8"/>
    </sheetView>
  </sheetViews>
  <sheetFormatPr defaultColWidth="8.85546875" defaultRowHeight="12.75"/>
  <cols>
    <col min="1" max="1" width="8.85546875" style="160"/>
    <col min="2" max="2" width="11.5703125" style="160" customWidth="1"/>
    <col min="3" max="3" width="26.42578125" style="160" customWidth="1"/>
    <col min="4" max="4" width="62.42578125" style="160" customWidth="1"/>
    <col min="5" max="5" width="41.42578125" style="160" customWidth="1"/>
    <col min="6" max="6" width="34.5703125" style="160" customWidth="1"/>
    <col min="7" max="7" width="32.140625" style="160" customWidth="1"/>
    <col min="8" max="8" width="45.85546875" style="160" customWidth="1"/>
    <col min="9" max="9" width="14.5703125" style="160" customWidth="1"/>
    <col min="10" max="10" width="13.42578125" style="160" customWidth="1"/>
    <col min="11" max="11" width="14" style="160" customWidth="1"/>
    <col min="12" max="20" width="13.42578125" style="160" customWidth="1"/>
    <col min="21" max="21" width="32.140625" style="160" customWidth="1"/>
    <col min="22" max="27" width="13.42578125" style="160" customWidth="1"/>
    <col min="28" max="28" width="13.5703125" style="160" customWidth="1"/>
    <col min="29" max="42" width="13.42578125" style="160" customWidth="1"/>
    <col min="43" max="45" width="13.5703125" style="160" customWidth="1"/>
    <col min="46" max="47" width="13.42578125" style="160" customWidth="1"/>
    <col min="48" max="48" width="46.5703125" style="160" customWidth="1"/>
    <col min="49" max="49" width="83.42578125" style="160" customWidth="1"/>
    <col min="50" max="50" width="67.42578125" style="160" customWidth="1"/>
    <col min="51" max="51" width="20.85546875" style="160" customWidth="1"/>
    <col min="52" max="52" width="25.42578125" style="160" customWidth="1"/>
    <col min="53" max="56" width="13.5703125" style="160" customWidth="1"/>
    <col min="57" max="59" width="15.5703125" style="160" bestFit="1" customWidth="1"/>
    <col min="60" max="60" width="45.140625" style="160" customWidth="1"/>
    <col min="61" max="61" width="17.140625" style="160" customWidth="1"/>
    <col min="62" max="66" width="9.85546875" style="160" customWidth="1"/>
    <col min="67" max="68" width="8.85546875" style="160"/>
    <col min="69" max="71" width="15.5703125" style="160" customWidth="1"/>
    <col min="72" max="72" width="8.85546875" style="160"/>
    <col min="73" max="74" width="15.5703125" style="160" customWidth="1"/>
    <col min="75" max="75" width="26.5703125" style="160" bestFit="1" customWidth="1"/>
    <col min="76" max="76" width="9.5703125" style="160" customWidth="1"/>
    <col min="77" max="77" width="14.140625" style="160" customWidth="1"/>
    <col min="78" max="78" width="13.85546875" style="160" customWidth="1"/>
    <col min="79" max="81" width="17.5703125" style="160" customWidth="1"/>
    <col min="82" max="82" width="8.85546875" style="160"/>
    <col min="83" max="83" width="36.42578125" style="160" customWidth="1"/>
    <col min="84" max="16384" width="8.85546875" style="160"/>
  </cols>
  <sheetData>
    <row r="1" spans="1:75" ht="18">
      <c r="A1" s="159" t="s">
        <v>830</v>
      </c>
      <c r="D1" s="161" t="s">
        <v>141</v>
      </c>
      <c r="E1" s="161" t="s">
        <v>831</v>
      </c>
      <c r="F1" s="161" t="s">
        <v>634</v>
      </c>
      <c r="G1" s="161" t="s">
        <v>504</v>
      </c>
      <c r="H1" s="161" t="s">
        <v>505</v>
      </c>
      <c r="I1" s="161" t="s">
        <v>506</v>
      </c>
      <c r="J1" s="161">
        <v>2024</v>
      </c>
      <c r="K1" s="161">
        <v>2025</v>
      </c>
      <c r="L1" s="161">
        <v>2026</v>
      </c>
      <c r="M1" s="161">
        <v>2027</v>
      </c>
      <c r="N1" s="161">
        <v>2028</v>
      </c>
      <c r="O1" s="161">
        <v>2029</v>
      </c>
      <c r="P1" s="161">
        <v>2030</v>
      </c>
      <c r="Q1" s="161">
        <v>2031</v>
      </c>
      <c r="R1" s="161">
        <v>2032</v>
      </c>
      <c r="S1" s="161">
        <v>2033</v>
      </c>
      <c r="T1" s="161">
        <v>2034</v>
      </c>
      <c r="U1" s="161">
        <v>2035</v>
      </c>
      <c r="V1" s="161">
        <v>2036</v>
      </c>
      <c r="W1" s="161">
        <v>2037</v>
      </c>
      <c r="X1" s="161">
        <v>2038</v>
      </c>
      <c r="Y1" s="161">
        <v>2039</v>
      </c>
      <c r="Z1" s="161">
        <v>2040</v>
      </c>
      <c r="AA1" s="161">
        <v>2041</v>
      </c>
      <c r="AB1" s="161">
        <v>2042</v>
      </c>
      <c r="AC1" s="161">
        <v>2043</v>
      </c>
      <c r="AD1" s="161">
        <v>2044</v>
      </c>
      <c r="AE1" s="161">
        <v>2045</v>
      </c>
      <c r="AF1" s="161">
        <v>2046</v>
      </c>
      <c r="AG1" s="161">
        <v>2047</v>
      </c>
      <c r="AH1" s="161">
        <v>2048</v>
      </c>
      <c r="AI1" s="161">
        <v>2049</v>
      </c>
      <c r="AJ1" s="161">
        <v>2050</v>
      </c>
      <c r="AK1" s="161">
        <v>2051</v>
      </c>
      <c r="AL1" s="161">
        <v>2052</v>
      </c>
      <c r="AM1" s="161">
        <v>2053</v>
      </c>
      <c r="AN1" s="161">
        <v>2054</v>
      </c>
      <c r="AO1" s="161">
        <v>2055</v>
      </c>
      <c r="AP1" s="161">
        <v>2056</v>
      </c>
      <c r="AQ1" s="161">
        <v>2057</v>
      </c>
      <c r="AR1" s="161">
        <v>2058</v>
      </c>
      <c r="AS1" s="161">
        <v>2059</v>
      </c>
      <c r="AT1" s="161">
        <v>2060</v>
      </c>
      <c r="AU1" s="161">
        <v>2061</v>
      </c>
      <c r="AV1" s="161">
        <v>2062</v>
      </c>
      <c r="AW1" s="161">
        <v>2063</v>
      </c>
      <c r="AX1" s="161">
        <v>2064</v>
      </c>
      <c r="AY1" s="161">
        <v>2065</v>
      </c>
      <c r="AZ1" s="161">
        <v>2066</v>
      </c>
      <c r="BA1" s="161">
        <v>2067</v>
      </c>
      <c r="BB1" s="161">
        <v>2068</v>
      </c>
      <c r="BC1" s="161">
        <v>2069</v>
      </c>
      <c r="BD1" s="161">
        <v>2070</v>
      </c>
      <c r="BE1" s="161">
        <v>2071</v>
      </c>
      <c r="BF1" s="161">
        <v>2072</v>
      </c>
      <c r="BG1" s="161">
        <v>2073</v>
      </c>
      <c r="BH1" s="161">
        <v>2074</v>
      </c>
      <c r="BI1" s="161">
        <v>2075</v>
      </c>
      <c r="BJ1" s="161">
        <v>2076</v>
      </c>
      <c r="BK1" s="161">
        <v>2077</v>
      </c>
      <c r="BL1" s="161">
        <v>2078</v>
      </c>
      <c r="BM1" s="161">
        <v>2079</v>
      </c>
      <c r="BN1" s="161">
        <v>2080</v>
      </c>
    </row>
    <row r="2" spans="1:75" ht="13.5" thickBot="1"/>
    <row r="3" spans="1:75" ht="22.5" customHeight="1" thickBot="1">
      <c r="H3" s="1380" t="s">
        <v>832</v>
      </c>
      <c r="I3" s="1381"/>
    </row>
    <row r="4" spans="1:75" ht="18.75">
      <c r="C4" s="162" t="s">
        <v>817</v>
      </c>
      <c r="D4" s="163" t="str">
        <f>'Outputs Dashboard'!D3</f>
        <v>CBA Option 1</v>
      </c>
      <c r="H4" s="164" t="s">
        <v>833</v>
      </c>
      <c r="I4" s="63" t="s">
        <v>834</v>
      </c>
      <c r="J4" s="165"/>
    </row>
    <row r="5" spans="1:75" ht="18.75">
      <c r="C5" s="162"/>
      <c r="D5" s="166" t="s">
        <v>835</v>
      </c>
      <c r="E5" s="167"/>
      <c r="H5" s="168" t="s">
        <v>836</v>
      </c>
      <c r="I5" s="64" t="s">
        <v>834</v>
      </c>
      <c r="J5" s="165"/>
    </row>
    <row r="6" spans="1:75" ht="18.75">
      <c r="C6" s="162"/>
      <c r="D6" s="166"/>
      <c r="H6" s="169" t="s">
        <v>837</v>
      </c>
      <c r="I6" s="64" t="s">
        <v>834</v>
      </c>
      <c r="J6" s="165"/>
    </row>
    <row r="7" spans="1:75" ht="18.75">
      <c r="C7" s="171" t="s">
        <v>838</v>
      </c>
      <c r="D7" s="206"/>
      <c r="H7" s="169" t="s">
        <v>839</v>
      </c>
      <c r="I7" s="64" t="s">
        <v>834</v>
      </c>
      <c r="J7" s="165"/>
    </row>
    <row r="8" spans="1:75" ht="18.75">
      <c r="C8" s="162"/>
      <c r="H8" s="169" t="s">
        <v>840</v>
      </c>
      <c r="I8" s="64" t="s">
        <v>834</v>
      </c>
      <c r="J8" s="165"/>
    </row>
    <row r="9" spans="1:75" ht="18.600000000000001" customHeight="1">
      <c r="A9" s="1374" t="s">
        <v>841</v>
      </c>
      <c r="C9" s="162" t="s">
        <v>842</v>
      </c>
      <c r="D9" s="163">
        <f ca="1">MAX(INDIRECT("'" &amp; $D$4 &amp; "'!" &amp; "$BN$20:$BN$83"))</f>
        <v>2080</v>
      </c>
      <c r="F9" s="644" t="s">
        <v>843</v>
      </c>
      <c r="H9" s="169" t="s">
        <v>844</v>
      </c>
      <c r="I9" s="64" t="s">
        <v>834</v>
      </c>
      <c r="J9" s="165"/>
    </row>
    <row r="10" spans="1:75" ht="19.5" thickBot="1">
      <c r="A10" s="1375"/>
      <c r="C10" s="170" t="s">
        <v>845</v>
      </c>
      <c r="D10" s="163">
        <f ca="1">MIN(INDIRECT("'" &amp; $D$4 &amp; "'!" &amp; "$BO$20:$BO$83"))</f>
        <v>2024</v>
      </c>
      <c r="F10" s="645">
        <f>1000</f>
        <v>1000</v>
      </c>
      <c r="H10" s="172" t="s">
        <v>846</v>
      </c>
      <c r="I10" s="65" t="s">
        <v>834</v>
      </c>
      <c r="J10" s="165"/>
    </row>
    <row r="11" spans="1:75" ht="18.95" customHeight="1">
      <c r="A11" s="1375"/>
      <c r="C11" s="162" t="s">
        <v>847</v>
      </c>
      <c r="D11" s="527">
        <f>MIN(J22:BN22)</f>
        <v>2024</v>
      </c>
      <c r="J11" s="165"/>
    </row>
    <row r="12" spans="1:75" ht="18.95" customHeight="1">
      <c r="A12" s="1375"/>
      <c r="C12" s="162" t="s">
        <v>848</v>
      </c>
      <c r="D12" s="527">
        <f>MAX(J22:BN22)</f>
        <v>2080</v>
      </c>
      <c r="H12" s="524"/>
      <c r="I12" s="525"/>
      <c r="J12" s="165"/>
    </row>
    <row r="13" spans="1:75" ht="18.95" customHeight="1">
      <c r="A13" s="1375"/>
      <c r="C13" s="162" t="s">
        <v>849</v>
      </c>
      <c r="D13" s="527">
        <f ca="1">MAX(CE49:CE104,Forecast_end_date)</f>
        <v>2080</v>
      </c>
      <c r="H13" s="524"/>
      <c r="I13" s="525"/>
      <c r="J13" s="165"/>
    </row>
    <row r="14" spans="1:75">
      <c r="A14" s="1375"/>
    </row>
    <row r="15" spans="1:75" ht="14.25">
      <c r="A15" s="1375"/>
      <c r="C15" s="4" t="s">
        <v>850</v>
      </c>
      <c r="BU15" s="823"/>
      <c r="BV15" s="823"/>
      <c r="BW15" s="823"/>
    </row>
    <row r="16" spans="1:75">
      <c r="A16" s="1375"/>
      <c r="C16" s="160" t="str" cm="1">
        <f t="array" aca="1" ref="C16" ca="1">INDIRECT("'" &amp; $D$4 &amp; "'!" &amp; "A89")</f>
        <v>The may be cost overruns to the development of FractalFlow. An agile project management approach will help mitigate the risk of this.</v>
      </c>
      <c r="BU16" s="823"/>
      <c r="BV16" s="823"/>
      <c r="BW16" s="823"/>
    </row>
    <row r="17" spans="1:75" ht="13.5" thickBot="1">
      <c r="A17" s="1375"/>
      <c r="BU17" s="823"/>
      <c r="BV17" s="823"/>
      <c r="BW17" s="823"/>
    </row>
    <row r="18" spans="1:75" s="174" customFormat="1" ht="18.95" customHeight="1">
      <c r="A18" s="1375"/>
      <c r="C18" s="4" t="s">
        <v>851</v>
      </c>
      <c r="D18" s="175"/>
      <c r="E18" s="175"/>
      <c r="F18" s="175"/>
      <c r="G18" s="175"/>
      <c r="H18" s="175"/>
      <c r="I18" s="175"/>
      <c r="J18" s="1218" t="s">
        <v>480</v>
      </c>
      <c r="K18" s="1217"/>
      <c r="L18" s="1217"/>
      <c r="M18" s="1217"/>
      <c r="N18" s="1217"/>
      <c r="O18" s="1217" t="s">
        <v>481</v>
      </c>
      <c r="P18" s="1217"/>
      <c r="Q18" s="1217"/>
      <c r="R18" s="1217"/>
      <c r="S18" s="1217"/>
      <c r="T18" s="1217" t="s">
        <v>482</v>
      </c>
      <c r="U18" s="1217"/>
      <c r="V18" s="1217"/>
      <c r="W18" s="1217"/>
      <c r="X18" s="1217"/>
      <c r="Y18" s="1217" t="s">
        <v>483</v>
      </c>
      <c r="Z18" s="1217"/>
      <c r="AA18" s="1217"/>
      <c r="AB18" s="1217"/>
      <c r="AC18" s="1217"/>
      <c r="AD18" s="1217" t="s">
        <v>484</v>
      </c>
      <c r="AE18" s="1217"/>
      <c r="AF18" s="1217"/>
      <c r="AG18" s="1217"/>
      <c r="AH18" s="1217"/>
      <c r="AI18" s="1217" t="s">
        <v>485</v>
      </c>
      <c r="AJ18" s="1217"/>
      <c r="AK18" s="1217"/>
      <c r="AL18" s="1217"/>
      <c r="AM18" s="1217"/>
      <c r="AN18" s="1217" t="s">
        <v>486</v>
      </c>
      <c r="AO18" s="1217"/>
      <c r="AP18" s="1217"/>
      <c r="AQ18" s="1217"/>
      <c r="AR18" s="1217"/>
      <c r="AS18" s="1217" t="s">
        <v>487</v>
      </c>
      <c r="AT18" s="1217"/>
      <c r="AU18" s="1217"/>
      <c r="AV18" s="1217"/>
      <c r="AW18" s="1217"/>
      <c r="AX18" s="1217" t="s">
        <v>488</v>
      </c>
      <c r="AY18" s="1217"/>
      <c r="AZ18" s="1217"/>
      <c r="BA18" s="1217"/>
      <c r="BB18" s="1217"/>
      <c r="BC18" s="1217" t="s">
        <v>489</v>
      </c>
      <c r="BD18" s="1217"/>
      <c r="BE18" s="1217"/>
      <c r="BF18" s="1217"/>
      <c r="BG18" s="1217"/>
      <c r="BH18" s="1217" t="s">
        <v>490</v>
      </c>
      <c r="BI18" s="1217"/>
      <c r="BJ18" s="1217"/>
      <c r="BK18" s="1217"/>
      <c r="BL18" s="1217"/>
      <c r="BM18" s="1217" t="s">
        <v>491</v>
      </c>
      <c r="BN18" s="1256"/>
      <c r="BU18" s="823"/>
      <c r="BV18" s="823"/>
      <c r="BW18" s="823"/>
    </row>
    <row r="19" spans="1:75" s="174" customFormat="1" ht="18.95" customHeight="1" thickBot="1">
      <c r="A19" s="1375"/>
      <c r="C19" s="160" t="str" cm="1">
        <f t="array" aca="1" ref="C19" ca="1">INDIRECT("'" &amp; $D$4 &amp; "'!" &amp; "A106")</f>
        <v xml:space="preserve">Fractal Flow will increase system security by improving the accuracy and understanding of regional power dynamics. </v>
      </c>
      <c r="D19" s="175"/>
      <c r="E19" s="175"/>
      <c r="F19" s="175"/>
      <c r="G19" s="175"/>
      <c r="H19" s="175"/>
      <c r="I19" s="175"/>
      <c r="J19" s="1239" t="s">
        <v>492</v>
      </c>
      <c r="K19" s="1216"/>
      <c r="L19" s="1216" t="s">
        <v>493</v>
      </c>
      <c r="M19" s="1216"/>
      <c r="N19" s="1216"/>
      <c r="O19" s="1216"/>
      <c r="P19" s="1216"/>
      <c r="Q19" s="1216" t="s">
        <v>494</v>
      </c>
      <c r="R19" s="1216"/>
      <c r="S19" s="1216"/>
      <c r="T19" s="1216"/>
      <c r="U19" s="1216"/>
      <c r="V19" s="1216" t="s">
        <v>495</v>
      </c>
      <c r="W19" s="1216"/>
      <c r="X19" s="1216"/>
      <c r="Y19" s="1216"/>
      <c r="Z19" s="1216"/>
      <c r="AA19" s="1216" t="s">
        <v>496</v>
      </c>
      <c r="AB19" s="1216"/>
      <c r="AC19" s="1216"/>
      <c r="AD19" s="1216"/>
      <c r="AE19" s="1216"/>
      <c r="AF19" s="1216" t="s">
        <v>497</v>
      </c>
      <c r="AG19" s="1216"/>
      <c r="AH19" s="1216"/>
      <c r="AI19" s="1216"/>
      <c r="AJ19" s="1216"/>
      <c r="AK19" s="1216" t="s">
        <v>498</v>
      </c>
      <c r="AL19" s="1216"/>
      <c r="AM19" s="1216"/>
      <c r="AN19" s="1216"/>
      <c r="AO19" s="1216"/>
      <c r="AP19" s="1216" t="s">
        <v>499</v>
      </c>
      <c r="AQ19" s="1216"/>
      <c r="AR19" s="1216"/>
      <c r="AS19" s="1216"/>
      <c r="AT19" s="1216"/>
      <c r="AU19" s="1216" t="s">
        <v>500</v>
      </c>
      <c r="AV19" s="1216"/>
      <c r="AW19" s="1216"/>
      <c r="AX19" s="1216"/>
      <c r="AY19" s="1216"/>
      <c r="AZ19" s="1216" t="s">
        <v>501</v>
      </c>
      <c r="BA19" s="1216"/>
      <c r="BB19" s="1216"/>
      <c r="BC19" s="1216"/>
      <c r="BD19" s="1216"/>
      <c r="BE19" s="1216" t="s">
        <v>502</v>
      </c>
      <c r="BF19" s="1216"/>
      <c r="BG19" s="1216"/>
      <c r="BH19" s="1216"/>
      <c r="BI19" s="1216"/>
      <c r="BJ19" s="1216" t="s">
        <v>503</v>
      </c>
      <c r="BK19" s="1216"/>
      <c r="BL19" s="1216"/>
      <c r="BM19" s="1216"/>
      <c r="BN19" s="1255"/>
      <c r="BU19" s="823"/>
      <c r="BV19" s="823"/>
      <c r="BW19" s="823"/>
    </row>
    <row r="20" spans="1:75" ht="17.45" customHeight="1">
      <c r="A20" s="1375"/>
      <c r="C20" s="175"/>
      <c r="D20" s="175"/>
      <c r="E20" s="175"/>
      <c r="F20" s="175"/>
      <c r="G20" s="175"/>
      <c r="H20" s="175"/>
      <c r="I20" s="175"/>
      <c r="J20" s="197">
        <v>1</v>
      </c>
      <c r="K20" s="197">
        <v>2</v>
      </c>
      <c r="L20" s="197">
        <v>3</v>
      </c>
      <c r="M20" s="197">
        <v>4</v>
      </c>
      <c r="N20" s="197">
        <v>5</v>
      </c>
      <c r="O20" s="197">
        <v>6</v>
      </c>
      <c r="P20" s="197">
        <v>7</v>
      </c>
      <c r="Q20" s="197">
        <v>8</v>
      </c>
      <c r="R20" s="197">
        <v>9</v>
      </c>
      <c r="S20" s="197">
        <v>10</v>
      </c>
      <c r="T20" s="197">
        <v>11</v>
      </c>
      <c r="U20" s="197">
        <v>12</v>
      </c>
      <c r="V20" s="197">
        <v>13</v>
      </c>
      <c r="W20" s="197">
        <v>14</v>
      </c>
      <c r="X20" s="197">
        <v>15</v>
      </c>
      <c r="Y20" s="197">
        <v>16</v>
      </c>
      <c r="Z20" s="197">
        <v>17</v>
      </c>
      <c r="AA20" s="197">
        <v>18</v>
      </c>
      <c r="AB20" s="197">
        <v>19</v>
      </c>
      <c r="AC20" s="197">
        <v>20</v>
      </c>
      <c r="AD20" s="197">
        <v>21</v>
      </c>
      <c r="AE20" s="197">
        <v>22</v>
      </c>
      <c r="AF20" s="197">
        <v>23</v>
      </c>
      <c r="AG20" s="197">
        <v>24</v>
      </c>
      <c r="AH20" s="197">
        <v>25</v>
      </c>
      <c r="AI20" s="197">
        <v>26</v>
      </c>
      <c r="AJ20" s="197">
        <v>27</v>
      </c>
      <c r="AK20" s="197">
        <v>28</v>
      </c>
      <c r="AL20" s="197">
        <v>29</v>
      </c>
      <c r="AM20" s="197">
        <v>30</v>
      </c>
      <c r="AN20" s="197">
        <v>31</v>
      </c>
      <c r="AO20" s="197">
        <v>32</v>
      </c>
      <c r="AP20" s="197">
        <v>33</v>
      </c>
      <c r="AQ20" s="197">
        <v>34</v>
      </c>
      <c r="AR20" s="197">
        <v>35</v>
      </c>
      <c r="AS20" s="197">
        <v>36</v>
      </c>
      <c r="AT20" s="197">
        <v>37</v>
      </c>
      <c r="AU20" s="197">
        <v>38</v>
      </c>
      <c r="AV20" s="197">
        <v>39</v>
      </c>
      <c r="AW20" s="197">
        <v>40</v>
      </c>
      <c r="AX20" s="197">
        <v>41</v>
      </c>
      <c r="AY20" s="197">
        <v>42</v>
      </c>
      <c r="AZ20" s="197">
        <v>43</v>
      </c>
      <c r="BA20" s="197">
        <v>44</v>
      </c>
      <c r="BB20" s="197">
        <v>45</v>
      </c>
      <c r="BC20" s="197">
        <v>46</v>
      </c>
      <c r="BD20" s="197">
        <v>47</v>
      </c>
      <c r="BE20" s="197">
        <v>48</v>
      </c>
      <c r="BF20" s="197">
        <v>49</v>
      </c>
      <c r="BG20" s="197">
        <v>50</v>
      </c>
      <c r="BH20" s="197">
        <v>51</v>
      </c>
      <c r="BI20" s="197">
        <v>52</v>
      </c>
      <c r="BJ20" s="197">
        <v>53</v>
      </c>
      <c r="BK20" s="197">
        <v>54</v>
      </c>
      <c r="BL20" s="197">
        <v>55</v>
      </c>
      <c r="BM20" s="197">
        <v>56</v>
      </c>
      <c r="BN20" s="197">
        <v>57</v>
      </c>
      <c r="BU20" s="823"/>
      <c r="BV20" s="823"/>
      <c r="BW20" s="823"/>
    </row>
    <row r="21" spans="1:75" s="180" customFormat="1" ht="17.45" customHeight="1">
      <c r="A21" s="1375"/>
      <c r="B21" s="178" t="s">
        <v>852</v>
      </c>
      <c r="C21" s="179" t="s">
        <v>853</v>
      </c>
      <c r="D21" s="179" t="s">
        <v>854</v>
      </c>
      <c r="E21" s="179" t="s">
        <v>855</v>
      </c>
      <c r="F21" s="179" t="s">
        <v>856</v>
      </c>
      <c r="G21" s="179" t="s">
        <v>857</v>
      </c>
      <c r="H21" s="179" t="s">
        <v>858</v>
      </c>
      <c r="I21" s="179" t="s">
        <v>859</v>
      </c>
      <c r="J21" s="179" t="s">
        <v>860</v>
      </c>
      <c r="K21" s="179" t="s">
        <v>861</v>
      </c>
      <c r="L21" s="179" t="s">
        <v>862</v>
      </c>
      <c r="M21" s="179" t="s">
        <v>863</v>
      </c>
      <c r="N21" s="179" t="s">
        <v>864</v>
      </c>
      <c r="O21" s="179" t="s">
        <v>865</v>
      </c>
      <c r="P21" s="179" t="s">
        <v>866</v>
      </c>
      <c r="Q21" s="179" t="s">
        <v>867</v>
      </c>
      <c r="R21" s="179" t="s">
        <v>868</v>
      </c>
      <c r="S21" s="179" t="s">
        <v>869</v>
      </c>
      <c r="T21" s="179" t="s">
        <v>870</v>
      </c>
      <c r="U21" s="179" t="s">
        <v>871</v>
      </c>
      <c r="V21" s="179" t="s">
        <v>872</v>
      </c>
      <c r="W21" s="179" t="s">
        <v>873</v>
      </c>
      <c r="X21" s="179" t="s">
        <v>874</v>
      </c>
      <c r="Y21" s="179" t="s">
        <v>875</v>
      </c>
      <c r="Z21" s="179" t="s">
        <v>876</v>
      </c>
      <c r="AA21" s="179" t="s">
        <v>877</v>
      </c>
      <c r="AB21" s="179" t="s">
        <v>878</v>
      </c>
      <c r="AC21" s="179" t="s">
        <v>879</v>
      </c>
      <c r="AD21" s="179" t="s">
        <v>880</v>
      </c>
      <c r="AE21" s="179" t="s">
        <v>881</v>
      </c>
      <c r="AF21" s="179" t="s">
        <v>882</v>
      </c>
      <c r="AG21" s="179" t="s">
        <v>883</v>
      </c>
      <c r="AH21" s="179" t="s">
        <v>884</v>
      </c>
      <c r="AI21" s="179" t="s">
        <v>885</v>
      </c>
      <c r="AJ21" s="179" t="s">
        <v>886</v>
      </c>
      <c r="AK21" s="179" t="s">
        <v>887</v>
      </c>
      <c r="AL21" s="179" t="s">
        <v>888</v>
      </c>
      <c r="AM21" s="179" t="s">
        <v>889</v>
      </c>
      <c r="AN21" s="179" t="s">
        <v>890</v>
      </c>
      <c r="AO21" s="179" t="s">
        <v>891</v>
      </c>
      <c r="AP21" s="179" t="s">
        <v>892</v>
      </c>
      <c r="AQ21" s="179" t="s">
        <v>893</v>
      </c>
      <c r="AR21" s="179" t="s">
        <v>894</v>
      </c>
      <c r="AS21" s="179" t="s">
        <v>895</v>
      </c>
      <c r="AT21" s="179" t="s">
        <v>896</v>
      </c>
      <c r="AU21" s="179" t="s">
        <v>897</v>
      </c>
      <c r="AV21" s="179" t="s">
        <v>898</v>
      </c>
      <c r="AW21" s="179" t="s">
        <v>899</v>
      </c>
      <c r="AX21" s="179" t="s">
        <v>900</v>
      </c>
      <c r="AY21" s="179" t="s">
        <v>901</v>
      </c>
      <c r="AZ21" s="179" t="s">
        <v>902</v>
      </c>
      <c r="BA21" s="179" t="s">
        <v>903</v>
      </c>
      <c r="BB21" s="179" t="s">
        <v>904</v>
      </c>
      <c r="BC21" s="179" t="s">
        <v>905</v>
      </c>
      <c r="BD21" s="179" t="s">
        <v>906</v>
      </c>
      <c r="BE21" s="461" t="s">
        <v>907</v>
      </c>
      <c r="BF21" s="461" t="s">
        <v>908</v>
      </c>
      <c r="BG21" s="461" t="s">
        <v>909</v>
      </c>
      <c r="BH21" s="461" t="s">
        <v>910</v>
      </c>
      <c r="BI21" s="461" t="s">
        <v>911</v>
      </c>
      <c r="BJ21" s="461" t="s">
        <v>912</v>
      </c>
      <c r="BK21" s="461" t="s">
        <v>913</v>
      </c>
      <c r="BL21" s="461" t="s">
        <v>914</v>
      </c>
      <c r="BM21" s="461" t="s">
        <v>915</v>
      </c>
      <c r="BN21" s="461" t="s">
        <v>916</v>
      </c>
      <c r="BU21" s="823"/>
      <c r="BV21" s="823"/>
      <c r="BW21" s="823"/>
    </row>
    <row r="22" spans="1:75" s="2" customFormat="1" ht="17.45" customHeight="1" thickBot="1">
      <c r="A22" s="1375"/>
      <c r="B22" s="178" t="s">
        <v>917</v>
      </c>
      <c r="C22" s="181" t="s">
        <v>277</v>
      </c>
      <c r="D22" s="181" t="s">
        <v>141</v>
      </c>
      <c r="E22" s="181" t="s">
        <v>633</v>
      </c>
      <c r="F22" s="181" t="s">
        <v>634</v>
      </c>
      <c r="G22" s="181" t="s">
        <v>504</v>
      </c>
      <c r="H22" s="182" t="s">
        <v>505</v>
      </c>
      <c r="I22" s="181" t="s">
        <v>506</v>
      </c>
      <c r="J22" s="280">
        <v>2024</v>
      </c>
      <c r="K22" s="280">
        <v>2025</v>
      </c>
      <c r="L22" s="280">
        <v>2026</v>
      </c>
      <c r="M22" s="280">
        <v>2027</v>
      </c>
      <c r="N22" s="280">
        <v>2028</v>
      </c>
      <c r="O22" s="280">
        <v>2029</v>
      </c>
      <c r="P22" s="280">
        <v>2030</v>
      </c>
      <c r="Q22" s="280">
        <v>2031</v>
      </c>
      <c r="R22" s="280">
        <v>2032</v>
      </c>
      <c r="S22" s="280">
        <v>2033</v>
      </c>
      <c r="T22" s="280">
        <v>2034</v>
      </c>
      <c r="U22" s="280">
        <v>2035</v>
      </c>
      <c r="V22" s="280">
        <v>2036</v>
      </c>
      <c r="W22" s="280">
        <v>2037</v>
      </c>
      <c r="X22" s="280">
        <v>2038</v>
      </c>
      <c r="Y22" s="280">
        <v>2039</v>
      </c>
      <c r="Z22" s="280">
        <v>2040</v>
      </c>
      <c r="AA22" s="280">
        <v>2041</v>
      </c>
      <c r="AB22" s="280">
        <v>2042</v>
      </c>
      <c r="AC22" s="280">
        <v>2043</v>
      </c>
      <c r="AD22" s="280">
        <v>2044</v>
      </c>
      <c r="AE22" s="280">
        <v>2045</v>
      </c>
      <c r="AF22" s="280">
        <v>2046</v>
      </c>
      <c r="AG22" s="280">
        <v>2047</v>
      </c>
      <c r="AH22" s="280">
        <v>2048</v>
      </c>
      <c r="AI22" s="280">
        <v>2049</v>
      </c>
      <c r="AJ22" s="280">
        <v>2050</v>
      </c>
      <c r="AK22" s="280">
        <v>2051</v>
      </c>
      <c r="AL22" s="280">
        <v>2052</v>
      </c>
      <c r="AM22" s="280">
        <v>2053</v>
      </c>
      <c r="AN22" s="280">
        <v>2054</v>
      </c>
      <c r="AO22" s="280">
        <v>2055</v>
      </c>
      <c r="AP22" s="280">
        <v>2056</v>
      </c>
      <c r="AQ22" s="280">
        <v>2057</v>
      </c>
      <c r="AR22" s="280">
        <v>2058</v>
      </c>
      <c r="AS22" s="280">
        <v>2059</v>
      </c>
      <c r="AT22" s="280">
        <v>2060</v>
      </c>
      <c r="AU22" s="280">
        <v>2061</v>
      </c>
      <c r="AV22" s="280">
        <v>2062</v>
      </c>
      <c r="AW22" s="280">
        <v>2063</v>
      </c>
      <c r="AX22" s="280">
        <v>2064</v>
      </c>
      <c r="AY22" s="280">
        <v>2065</v>
      </c>
      <c r="AZ22" s="280">
        <v>2066</v>
      </c>
      <c r="BA22" s="280">
        <v>2067</v>
      </c>
      <c r="BB22" s="280">
        <v>2068</v>
      </c>
      <c r="BC22" s="280">
        <v>2069</v>
      </c>
      <c r="BD22" s="280">
        <v>2070</v>
      </c>
      <c r="BE22" s="280">
        <v>2071</v>
      </c>
      <c r="BF22" s="280">
        <v>2072</v>
      </c>
      <c r="BG22" s="280">
        <v>2073</v>
      </c>
      <c r="BH22" s="280">
        <v>2074</v>
      </c>
      <c r="BI22" s="280">
        <v>2075</v>
      </c>
      <c r="BJ22" s="280">
        <v>2076</v>
      </c>
      <c r="BK22" s="280">
        <v>2077</v>
      </c>
      <c r="BL22" s="280">
        <v>2078</v>
      </c>
      <c r="BM22" s="280">
        <v>2079</v>
      </c>
      <c r="BN22" s="280">
        <v>2080</v>
      </c>
      <c r="BU22" s="823"/>
      <c r="BV22" s="823"/>
      <c r="BW22" s="823"/>
    </row>
    <row r="23" spans="1:75" ht="15.95" customHeight="1">
      <c r="A23" s="1375"/>
      <c r="B23" s="180">
        <v>144</v>
      </c>
      <c r="C23" s="1267" t="s">
        <v>509</v>
      </c>
      <c r="D23" s="462" t="str" cm="1">
        <f t="array" aca="1" ref="D23" ca="1">INDIRECT("'"&amp;$D$4&amp;"'!"&amp;D$21&amp;$B23)</f>
        <v>Fractal Flow Development</v>
      </c>
      <c r="E23" s="463" t="str" cm="1">
        <f t="array" aca="1" ref="E23" ca="1">INDIRECT("'"&amp;$D$4&amp;"'!"&amp;E$21&amp;$B23)</f>
        <v>Other non-capitalised costs</v>
      </c>
      <c r="F23" s="463" t="str" cm="1">
        <f t="array" aca="1" ref="F23" ca="1">INDIRECT("'"&amp;$D$4&amp;"'!"&amp;F$21&amp;$B23)</f>
        <v>[Add notes here]</v>
      </c>
      <c r="G23" s="463" t="str" cm="1">
        <f t="array" aca="1" ref="G23" ca="1">INDIRECT("'"&amp;$D$4&amp;"'!"&amp;G$21&amp;$B23)</f>
        <v>Low</v>
      </c>
      <c r="H23" s="463" t="str" cm="1">
        <f t="array" aca="1" ref="H23" ca="1">INDIRECT("'"&amp;$D$4&amp;"'!"&amp;H$21&amp;$B23)</f>
        <v>[Add notes here]</v>
      </c>
      <c r="I23" s="481" t="s">
        <v>514</v>
      </c>
      <c r="J23" s="464" cm="1">
        <f t="array" aca="1" ref="J23" ca="1">INDIRECT("'"&amp;$D$4&amp;"'!"&amp;J$21&amp;$B23)</f>
        <v>-3</v>
      </c>
      <c r="K23" s="465" cm="1">
        <f t="array" aca="1" ref="K23" ca="1">INDIRECT("'"&amp;$D$4&amp;"'!"&amp;K$21&amp;$B23)</f>
        <v>-3</v>
      </c>
      <c r="L23" s="465" cm="1">
        <f t="array" aca="1" ref="L23" ca="1">INDIRECT("'"&amp;$D$4&amp;"'!"&amp;L$21&amp;$B23)</f>
        <v>-3</v>
      </c>
      <c r="M23" s="465" cm="1">
        <f t="array" aca="1" ref="M23" ca="1">INDIRECT("'"&amp;$D$4&amp;"'!"&amp;M$21&amp;$B23)</f>
        <v>-3</v>
      </c>
      <c r="N23" s="465" cm="1">
        <f t="array" aca="1" ref="N23" ca="1">INDIRECT("'"&amp;$D$4&amp;"'!"&amp;N$21&amp;$B23)</f>
        <v>-3</v>
      </c>
      <c r="O23" s="465" cm="1">
        <f t="array" aca="1" ref="O23" ca="1">INDIRECT("'"&amp;$D$4&amp;"'!"&amp;O$21&amp;$B23)</f>
        <v>0</v>
      </c>
      <c r="P23" s="465" cm="1">
        <f t="array" aca="1" ref="P23" ca="1">INDIRECT("'"&amp;$D$4&amp;"'!"&amp;P$21&amp;$B23)</f>
        <v>0</v>
      </c>
      <c r="Q23" s="465" cm="1">
        <f t="array" aca="1" ref="Q23" ca="1">INDIRECT("'"&amp;$D$4&amp;"'!"&amp;Q$21&amp;$B23)</f>
        <v>0</v>
      </c>
      <c r="R23" s="465" cm="1">
        <f t="array" aca="1" ref="R23" ca="1">INDIRECT("'"&amp;$D$4&amp;"'!"&amp;R$21&amp;$B23)</f>
        <v>0</v>
      </c>
      <c r="S23" s="465" cm="1">
        <f t="array" aca="1" ref="S23" ca="1">INDIRECT("'"&amp;$D$4&amp;"'!"&amp;S$21&amp;$B23)</f>
        <v>0</v>
      </c>
      <c r="T23" s="465" cm="1">
        <f t="array" aca="1" ref="T23" ca="1">INDIRECT("'"&amp;$D$4&amp;"'!"&amp;T$21&amp;$B23)</f>
        <v>0</v>
      </c>
      <c r="U23" s="465" cm="1">
        <f t="array" aca="1" ref="U23" ca="1">INDIRECT("'"&amp;$D$4&amp;"'!"&amp;U$21&amp;$B23)</f>
        <v>0</v>
      </c>
      <c r="V23" s="465" cm="1">
        <f t="array" aca="1" ref="V23" ca="1">INDIRECT("'"&amp;$D$4&amp;"'!"&amp;V$21&amp;$B23)</f>
        <v>0</v>
      </c>
      <c r="W23" s="465" cm="1">
        <f t="array" aca="1" ref="W23" ca="1">INDIRECT("'"&amp;$D$4&amp;"'!"&amp;W$21&amp;$B23)</f>
        <v>0</v>
      </c>
      <c r="X23" s="465" cm="1">
        <f t="array" aca="1" ref="X23" ca="1">INDIRECT("'"&amp;$D$4&amp;"'!"&amp;X$21&amp;$B23)</f>
        <v>0</v>
      </c>
      <c r="Y23" s="465" cm="1">
        <f t="array" aca="1" ref="Y23" ca="1">INDIRECT("'"&amp;$D$4&amp;"'!"&amp;Y$21&amp;$B23)</f>
        <v>0</v>
      </c>
      <c r="Z23" s="465" cm="1">
        <f t="array" aca="1" ref="Z23" ca="1">INDIRECT("'"&amp;$D$4&amp;"'!"&amp;Z$21&amp;$B23)</f>
        <v>0</v>
      </c>
      <c r="AA23" s="465" cm="1">
        <f t="array" aca="1" ref="AA23" ca="1">INDIRECT("'"&amp;$D$4&amp;"'!"&amp;AA$21&amp;$B23)</f>
        <v>0</v>
      </c>
      <c r="AB23" s="465" cm="1">
        <f t="array" aca="1" ref="AB23" ca="1">INDIRECT("'"&amp;$D$4&amp;"'!"&amp;AB$21&amp;$B23)</f>
        <v>0</v>
      </c>
      <c r="AC23" s="465" cm="1">
        <f t="array" aca="1" ref="AC23" ca="1">INDIRECT("'"&amp;$D$4&amp;"'!"&amp;AC$21&amp;$B23)</f>
        <v>0</v>
      </c>
      <c r="AD23" s="465" cm="1">
        <f t="array" aca="1" ref="AD23" ca="1">INDIRECT("'"&amp;$D$4&amp;"'!"&amp;AD$21&amp;$B23)</f>
        <v>0</v>
      </c>
      <c r="AE23" s="465" cm="1">
        <f t="array" aca="1" ref="AE23" ca="1">INDIRECT("'"&amp;$D$4&amp;"'!"&amp;AE$21&amp;$B23)</f>
        <v>0</v>
      </c>
      <c r="AF23" s="465" cm="1">
        <f t="array" aca="1" ref="AF23" ca="1">INDIRECT("'"&amp;$D$4&amp;"'!"&amp;AF$21&amp;$B23)</f>
        <v>0</v>
      </c>
      <c r="AG23" s="465" cm="1">
        <f t="array" aca="1" ref="AG23" ca="1">INDIRECT("'"&amp;$D$4&amp;"'!"&amp;AG$21&amp;$B23)</f>
        <v>0</v>
      </c>
      <c r="AH23" s="465" cm="1">
        <f t="array" aca="1" ref="AH23" ca="1">INDIRECT("'"&amp;$D$4&amp;"'!"&amp;AH$21&amp;$B23)</f>
        <v>0</v>
      </c>
      <c r="AI23" s="465" cm="1">
        <f t="array" aca="1" ref="AI23" ca="1">INDIRECT("'"&amp;$D$4&amp;"'!"&amp;AI$21&amp;$B23)</f>
        <v>0</v>
      </c>
      <c r="AJ23" s="465" cm="1">
        <f t="array" aca="1" ref="AJ23" ca="1">INDIRECT("'"&amp;$D$4&amp;"'!"&amp;AJ$21&amp;$B23)</f>
        <v>0</v>
      </c>
      <c r="AK23" s="465" cm="1">
        <f t="array" aca="1" ref="AK23" ca="1">INDIRECT("'"&amp;$D$4&amp;"'!"&amp;AK$21&amp;$B23)</f>
        <v>0</v>
      </c>
      <c r="AL23" s="465" cm="1">
        <f t="array" aca="1" ref="AL23" ca="1">INDIRECT("'"&amp;$D$4&amp;"'!"&amp;AL$21&amp;$B23)</f>
        <v>0</v>
      </c>
      <c r="AM23" s="465" cm="1">
        <f t="array" aca="1" ref="AM23" ca="1">INDIRECT("'"&amp;$D$4&amp;"'!"&amp;AM$21&amp;$B23)</f>
        <v>0</v>
      </c>
      <c r="AN23" s="465" cm="1">
        <f t="array" aca="1" ref="AN23" ca="1">INDIRECT("'"&amp;$D$4&amp;"'!"&amp;AN$21&amp;$B23)</f>
        <v>0</v>
      </c>
      <c r="AO23" s="465" cm="1">
        <f t="array" aca="1" ref="AO23" ca="1">INDIRECT("'"&amp;$D$4&amp;"'!"&amp;AO$21&amp;$B23)</f>
        <v>0</v>
      </c>
      <c r="AP23" s="465" cm="1">
        <f t="array" aca="1" ref="AP23" ca="1">INDIRECT("'"&amp;$D$4&amp;"'!"&amp;AP$21&amp;$B23)</f>
        <v>0</v>
      </c>
      <c r="AQ23" s="465" cm="1">
        <f t="array" aca="1" ref="AQ23" ca="1">INDIRECT("'"&amp;$D$4&amp;"'!"&amp;AQ$21&amp;$B23)</f>
        <v>0</v>
      </c>
      <c r="AR23" s="465" cm="1">
        <f t="array" aca="1" ref="AR23" ca="1">INDIRECT("'"&amp;$D$4&amp;"'!"&amp;AR$21&amp;$B23)</f>
        <v>0</v>
      </c>
      <c r="AS23" s="465" cm="1">
        <f t="array" aca="1" ref="AS23" ca="1">INDIRECT("'"&amp;$D$4&amp;"'!"&amp;AS$21&amp;$B23)</f>
        <v>0</v>
      </c>
      <c r="AT23" s="465" cm="1">
        <f t="array" aca="1" ref="AT23" ca="1">INDIRECT("'"&amp;$D$4&amp;"'!"&amp;AT$21&amp;$B23)</f>
        <v>0</v>
      </c>
      <c r="AU23" s="465" cm="1">
        <f t="array" aca="1" ref="AU23" ca="1">INDIRECT("'"&amp;$D$4&amp;"'!"&amp;AU$21&amp;$B23)</f>
        <v>0</v>
      </c>
      <c r="AV23" s="465" cm="1">
        <f t="array" aca="1" ref="AV23" ca="1">INDIRECT("'"&amp;$D$4&amp;"'!"&amp;AV$21&amp;$B23)</f>
        <v>0</v>
      </c>
      <c r="AW23" s="465" cm="1">
        <f t="array" aca="1" ref="AW23" ca="1">INDIRECT("'"&amp;$D$4&amp;"'!"&amp;AW$21&amp;$B23)</f>
        <v>0</v>
      </c>
      <c r="AX23" s="465" cm="1">
        <f t="array" aca="1" ref="AX23" ca="1">INDIRECT("'"&amp;$D$4&amp;"'!"&amp;AX$21&amp;$B23)</f>
        <v>0</v>
      </c>
      <c r="AY23" s="465" cm="1">
        <f t="array" aca="1" ref="AY23" ca="1">INDIRECT("'"&amp;$D$4&amp;"'!"&amp;AY$21&amp;$B23)</f>
        <v>0</v>
      </c>
      <c r="AZ23" s="465" cm="1">
        <f t="array" aca="1" ref="AZ23" ca="1">INDIRECT("'"&amp;$D$4&amp;"'!"&amp;AZ$21&amp;$B23)</f>
        <v>0</v>
      </c>
      <c r="BA23" s="465" cm="1">
        <f t="array" aca="1" ref="BA23" ca="1">INDIRECT("'"&amp;$D$4&amp;"'!"&amp;BA$21&amp;$B23)</f>
        <v>0</v>
      </c>
      <c r="BB23" s="465" cm="1">
        <f t="array" aca="1" ref="BB23" ca="1">INDIRECT("'"&amp;$D$4&amp;"'!"&amp;BB$21&amp;$B23)</f>
        <v>0</v>
      </c>
      <c r="BC23" s="465" cm="1">
        <f t="array" aca="1" ref="BC23" ca="1">INDIRECT("'"&amp;$D$4&amp;"'!"&amp;BC$21&amp;$B23)</f>
        <v>0</v>
      </c>
      <c r="BD23" s="465" cm="1">
        <f t="array" aca="1" ref="BD23" ca="1">INDIRECT("'"&amp;$D$4&amp;"'!"&amp;BD$21&amp;$B23)</f>
        <v>0</v>
      </c>
      <c r="BE23" s="465" cm="1">
        <f t="array" aca="1" ref="BE23" ca="1">INDIRECT("'"&amp;$D$4&amp;"'!"&amp;BE$21&amp;$B23)</f>
        <v>0</v>
      </c>
      <c r="BF23" s="465" cm="1">
        <f t="array" aca="1" ref="BF23" ca="1">INDIRECT("'"&amp;$D$4&amp;"'!"&amp;BF$21&amp;$B23)</f>
        <v>0</v>
      </c>
      <c r="BG23" s="465" cm="1">
        <f t="array" aca="1" ref="BG23" ca="1">INDIRECT("'"&amp;$D$4&amp;"'!"&amp;BG$21&amp;$B23)</f>
        <v>0</v>
      </c>
      <c r="BH23" s="465" cm="1">
        <f t="array" aca="1" ref="BH23" ca="1">INDIRECT("'"&amp;$D$4&amp;"'!"&amp;BH$21&amp;$B23)</f>
        <v>0</v>
      </c>
      <c r="BI23" s="465" cm="1">
        <f t="array" aca="1" ref="BI23" ca="1">INDIRECT("'"&amp;$D$4&amp;"'!"&amp;BI$21&amp;$B23)</f>
        <v>0</v>
      </c>
      <c r="BJ23" s="465" cm="1">
        <f t="array" aca="1" ref="BJ23" ca="1">INDIRECT("'"&amp;$D$4&amp;"'!"&amp;BJ$21&amp;$B23)</f>
        <v>0</v>
      </c>
      <c r="BK23" s="465" cm="1">
        <f t="array" aca="1" ref="BK23" ca="1">INDIRECT("'"&amp;$D$4&amp;"'!"&amp;BK$21&amp;$B23)</f>
        <v>0</v>
      </c>
      <c r="BL23" s="465" cm="1">
        <f t="array" aca="1" ref="BL23" ca="1">INDIRECT("'"&amp;$D$4&amp;"'!"&amp;BL$21&amp;$B23)</f>
        <v>0</v>
      </c>
      <c r="BM23" s="465" cm="1">
        <f t="array" aca="1" ref="BM23" ca="1">INDIRECT("'"&amp;$D$4&amp;"'!"&amp;BM$21&amp;$B23)</f>
        <v>0</v>
      </c>
      <c r="BN23" s="465" cm="1">
        <f t="array" aca="1" ref="BN23" ca="1">INDIRECT("'"&amp;$D$4&amp;"'!"&amp;BN$21&amp;$B23)</f>
        <v>0</v>
      </c>
      <c r="BU23" s="823"/>
      <c r="BV23" s="823"/>
      <c r="BW23" s="823"/>
    </row>
    <row r="24" spans="1:75" ht="15.95" customHeight="1">
      <c r="A24" s="1375"/>
      <c r="B24" s="180">
        <f>B23+1</f>
        <v>145</v>
      </c>
      <c r="C24" s="1267"/>
      <c r="D24" s="466" t="str" cm="1">
        <f t="array" aca="1" ref="D24" ca="1">INDIRECT("'"&amp;$D$4&amp;"'!"&amp;D$21&amp;$B24)</f>
        <v>Maintenance costs</v>
      </c>
      <c r="E24" s="467" t="str" cm="1">
        <f t="array" aca="1" ref="E24" ca="1">INDIRECT("'"&amp;$D$4&amp;"'!"&amp;E$21&amp;$B24)</f>
        <v>Other non-capitalised costs</v>
      </c>
      <c r="F24" s="468" t="str" cm="1">
        <f t="array" aca="1" ref="F24" ca="1">INDIRECT("'"&amp;$D$4&amp;"'!"&amp;F$21&amp;$B24)</f>
        <v>[Add notes here]</v>
      </c>
      <c r="G24" s="468" t="str" cm="1">
        <f t="array" aca="1" ref="G24" ca="1">INDIRECT("'"&amp;$D$4&amp;"'!"&amp;G$21&amp;$B24)</f>
        <v>Low</v>
      </c>
      <c r="H24" s="468" t="str" cm="1">
        <f t="array" aca="1" ref="H24" ca="1">INDIRECT("'"&amp;$D$4&amp;"'!"&amp;H$21&amp;$B24)</f>
        <v>[Add notes here]</v>
      </c>
      <c r="I24" s="482" t="s">
        <v>514</v>
      </c>
      <c r="J24" s="465" cm="1">
        <f t="array" aca="1" ref="J24" ca="1">INDIRECT("'"&amp;$D$4&amp;"'!"&amp;J$21&amp;$B24)</f>
        <v>-1.5</v>
      </c>
      <c r="K24" s="465" cm="1">
        <f t="array" aca="1" ref="K24" ca="1">INDIRECT("'"&amp;$D$4&amp;"'!"&amp;K$21&amp;$B24)</f>
        <v>-1.5</v>
      </c>
      <c r="L24" s="465" cm="1">
        <f t="array" aca="1" ref="L24" ca="1">INDIRECT("'"&amp;$D$4&amp;"'!"&amp;L$21&amp;$B24)</f>
        <v>-1.5</v>
      </c>
      <c r="M24" s="465" cm="1">
        <f t="array" aca="1" ref="M24" ca="1">INDIRECT("'"&amp;$D$4&amp;"'!"&amp;M$21&amp;$B24)</f>
        <v>-1.5</v>
      </c>
      <c r="N24" s="465" cm="1">
        <f t="array" aca="1" ref="N24" ca="1">INDIRECT("'"&amp;$D$4&amp;"'!"&amp;N$21&amp;$B24)</f>
        <v>-1.5</v>
      </c>
      <c r="O24" s="465" cm="1">
        <f t="array" aca="1" ref="O24" ca="1">INDIRECT("'"&amp;$D$4&amp;"'!"&amp;O$21&amp;$B24)</f>
        <v>-1.5</v>
      </c>
      <c r="P24" s="465" cm="1">
        <f t="array" aca="1" ref="P24" ca="1">INDIRECT("'"&amp;$D$4&amp;"'!"&amp;P$21&amp;$B24)</f>
        <v>-1.5</v>
      </c>
      <c r="Q24" s="465" cm="1">
        <f t="array" aca="1" ref="Q24" ca="1">INDIRECT("'"&amp;$D$4&amp;"'!"&amp;Q$21&amp;$B24)</f>
        <v>-1.5</v>
      </c>
      <c r="R24" s="465" cm="1">
        <f t="array" aca="1" ref="R24" ca="1">INDIRECT("'"&amp;$D$4&amp;"'!"&amp;R$21&amp;$B24)</f>
        <v>-1.5</v>
      </c>
      <c r="S24" s="465" cm="1">
        <f t="array" aca="1" ref="S24" ca="1">INDIRECT("'"&amp;$D$4&amp;"'!"&amp;S$21&amp;$B24)</f>
        <v>-1.5</v>
      </c>
      <c r="T24" s="465" cm="1">
        <f t="array" aca="1" ref="T24" ca="1">INDIRECT("'"&amp;$D$4&amp;"'!"&amp;T$21&amp;$B24)</f>
        <v>-1.5</v>
      </c>
      <c r="U24" s="465" cm="1">
        <f t="array" aca="1" ref="U24" ca="1">INDIRECT("'"&amp;$D$4&amp;"'!"&amp;U$21&amp;$B24)</f>
        <v>-1.5</v>
      </c>
      <c r="V24" s="465" cm="1">
        <f t="array" aca="1" ref="V24" ca="1">INDIRECT("'"&amp;$D$4&amp;"'!"&amp;V$21&amp;$B24)</f>
        <v>-1.5</v>
      </c>
      <c r="W24" s="465" cm="1">
        <f t="array" aca="1" ref="W24" ca="1">INDIRECT("'"&amp;$D$4&amp;"'!"&amp;W$21&amp;$B24)</f>
        <v>-1.5</v>
      </c>
      <c r="X24" s="465" cm="1">
        <f t="array" aca="1" ref="X24" ca="1">INDIRECT("'"&amp;$D$4&amp;"'!"&amp;X$21&amp;$B24)</f>
        <v>-1.5</v>
      </c>
      <c r="Y24" s="465" cm="1">
        <f t="array" aca="1" ref="Y24" ca="1">INDIRECT("'"&amp;$D$4&amp;"'!"&amp;Y$21&amp;$B24)</f>
        <v>-1.5</v>
      </c>
      <c r="Z24" s="465" cm="1">
        <f t="array" aca="1" ref="Z24" ca="1">INDIRECT("'"&amp;$D$4&amp;"'!"&amp;Z$21&amp;$B24)</f>
        <v>-1.5</v>
      </c>
      <c r="AA24" s="465" cm="1">
        <f t="array" aca="1" ref="AA24" ca="1">INDIRECT("'"&amp;$D$4&amp;"'!"&amp;AA$21&amp;$B24)</f>
        <v>-1.5</v>
      </c>
      <c r="AB24" s="465" cm="1">
        <f t="array" aca="1" ref="AB24" ca="1">INDIRECT("'"&amp;$D$4&amp;"'!"&amp;AB$21&amp;$B24)</f>
        <v>-1.5</v>
      </c>
      <c r="AC24" s="465" cm="1">
        <f t="array" aca="1" ref="AC24" ca="1">INDIRECT("'"&amp;$D$4&amp;"'!"&amp;AC$21&amp;$B24)</f>
        <v>-1.5</v>
      </c>
      <c r="AD24" s="465" cm="1">
        <f t="array" aca="1" ref="AD24" ca="1">INDIRECT("'"&amp;$D$4&amp;"'!"&amp;AD$21&amp;$B24)</f>
        <v>-1.5</v>
      </c>
      <c r="AE24" s="465" cm="1">
        <f t="array" aca="1" ref="AE24" ca="1">INDIRECT("'"&amp;$D$4&amp;"'!"&amp;AE$21&amp;$B24)</f>
        <v>-1.5</v>
      </c>
      <c r="AF24" s="465" cm="1">
        <f t="array" aca="1" ref="AF24" ca="1">INDIRECT("'"&amp;$D$4&amp;"'!"&amp;AF$21&amp;$B24)</f>
        <v>-1.5</v>
      </c>
      <c r="AG24" s="465" cm="1">
        <f t="array" aca="1" ref="AG24" ca="1">INDIRECT("'"&amp;$D$4&amp;"'!"&amp;AG$21&amp;$B24)</f>
        <v>-1.5</v>
      </c>
      <c r="AH24" s="465" cm="1">
        <f t="array" aca="1" ref="AH24" ca="1">INDIRECT("'"&amp;$D$4&amp;"'!"&amp;AH$21&amp;$B24)</f>
        <v>-1.5</v>
      </c>
      <c r="AI24" s="465" cm="1">
        <f t="array" aca="1" ref="AI24" ca="1">INDIRECT("'"&amp;$D$4&amp;"'!"&amp;AI$21&amp;$B24)</f>
        <v>-1.5</v>
      </c>
      <c r="AJ24" s="465" cm="1">
        <f t="array" aca="1" ref="AJ24" ca="1">INDIRECT("'"&amp;$D$4&amp;"'!"&amp;AJ$21&amp;$B24)</f>
        <v>-1.5</v>
      </c>
      <c r="AK24" s="465" cm="1">
        <f t="array" aca="1" ref="AK24" ca="1">INDIRECT("'"&amp;$D$4&amp;"'!"&amp;AK$21&amp;$B24)</f>
        <v>-1.5</v>
      </c>
      <c r="AL24" s="465" cm="1">
        <f t="array" aca="1" ref="AL24" ca="1">INDIRECT("'"&amp;$D$4&amp;"'!"&amp;AL$21&amp;$B24)</f>
        <v>-1.5</v>
      </c>
      <c r="AM24" s="465" cm="1">
        <f t="array" aca="1" ref="AM24" ca="1">INDIRECT("'"&amp;$D$4&amp;"'!"&amp;AM$21&amp;$B24)</f>
        <v>-1.5</v>
      </c>
      <c r="AN24" s="465" cm="1">
        <f t="array" aca="1" ref="AN24" ca="1">INDIRECT("'"&amp;$D$4&amp;"'!"&amp;AN$21&amp;$B24)</f>
        <v>-1.5</v>
      </c>
      <c r="AO24" s="465" cm="1">
        <f t="array" aca="1" ref="AO24" ca="1">INDIRECT("'"&amp;$D$4&amp;"'!"&amp;AO$21&amp;$B24)</f>
        <v>-1.5</v>
      </c>
      <c r="AP24" s="465" cm="1">
        <f t="array" aca="1" ref="AP24" ca="1">INDIRECT("'"&amp;$D$4&amp;"'!"&amp;AP$21&amp;$B24)</f>
        <v>-1.5</v>
      </c>
      <c r="AQ24" s="465" cm="1">
        <f t="array" aca="1" ref="AQ24" ca="1">INDIRECT("'"&amp;$D$4&amp;"'!"&amp;AQ$21&amp;$B24)</f>
        <v>-1.5</v>
      </c>
      <c r="AR24" s="465" cm="1">
        <f t="array" aca="1" ref="AR24" ca="1">INDIRECT("'"&amp;$D$4&amp;"'!"&amp;AR$21&amp;$B24)</f>
        <v>-1.5</v>
      </c>
      <c r="AS24" s="465" cm="1">
        <f t="array" aca="1" ref="AS24" ca="1">INDIRECT("'"&amp;$D$4&amp;"'!"&amp;AS$21&amp;$B24)</f>
        <v>-1.5</v>
      </c>
      <c r="AT24" s="465" cm="1">
        <f t="array" aca="1" ref="AT24" ca="1">INDIRECT("'"&amp;$D$4&amp;"'!"&amp;AT$21&amp;$B24)</f>
        <v>-1.5</v>
      </c>
      <c r="AU24" s="465" cm="1">
        <f t="array" aca="1" ref="AU24" ca="1">INDIRECT("'"&amp;$D$4&amp;"'!"&amp;AU$21&amp;$B24)</f>
        <v>-1.5</v>
      </c>
      <c r="AV24" s="465" cm="1">
        <f t="array" aca="1" ref="AV24" ca="1">INDIRECT("'"&amp;$D$4&amp;"'!"&amp;AV$21&amp;$B24)</f>
        <v>-1.5</v>
      </c>
      <c r="AW24" s="465" cm="1">
        <f t="array" aca="1" ref="AW24" ca="1">INDIRECT("'"&amp;$D$4&amp;"'!"&amp;AW$21&amp;$B24)</f>
        <v>-1.5</v>
      </c>
      <c r="AX24" s="465" cm="1">
        <f t="array" aca="1" ref="AX24" ca="1">INDIRECT("'"&amp;$D$4&amp;"'!"&amp;AX$21&amp;$B24)</f>
        <v>-1.5</v>
      </c>
      <c r="AY24" s="465" cm="1">
        <f t="array" aca="1" ref="AY24" ca="1">INDIRECT("'"&amp;$D$4&amp;"'!"&amp;AY$21&amp;$B24)</f>
        <v>-1.5</v>
      </c>
      <c r="AZ24" s="465" cm="1">
        <f t="array" aca="1" ref="AZ24" ca="1">INDIRECT("'"&amp;$D$4&amp;"'!"&amp;AZ$21&amp;$B24)</f>
        <v>-1.5</v>
      </c>
      <c r="BA24" s="465" cm="1">
        <f t="array" aca="1" ref="BA24" ca="1">INDIRECT("'"&amp;$D$4&amp;"'!"&amp;BA$21&amp;$B24)</f>
        <v>-1.5</v>
      </c>
      <c r="BB24" s="465" cm="1">
        <f t="array" aca="1" ref="BB24" ca="1">INDIRECT("'"&amp;$D$4&amp;"'!"&amp;BB$21&amp;$B24)</f>
        <v>-1.5</v>
      </c>
      <c r="BC24" s="465" cm="1">
        <f t="array" aca="1" ref="BC24" ca="1">INDIRECT("'"&amp;$D$4&amp;"'!"&amp;BC$21&amp;$B24)</f>
        <v>-1.5</v>
      </c>
      <c r="BD24" s="465" cm="1">
        <f t="array" aca="1" ref="BD24" ca="1">INDIRECT("'"&amp;$D$4&amp;"'!"&amp;BD$21&amp;$B24)</f>
        <v>-1.5</v>
      </c>
      <c r="BE24" s="465" cm="1">
        <f t="array" aca="1" ref="BE24" ca="1">INDIRECT("'"&amp;$D$4&amp;"'!"&amp;BE$21&amp;$B24)</f>
        <v>-1.5</v>
      </c>
      <c r="BF24" s="465" cm="1">
        <f t="array" aca="1" ref="BF24" ca="1">INDIRECT("'"&amp;$D$4&amp;"'!"&amp;BF$21&amp;$B24)</f>
        <v>-1.5</v>
      </c>
      <c r="BG24" s="465" cm="1">
        <f t="array" aca="1" ref="BG24" ca="1">INDIRECT("'"&amp;$D$4&amp;"'!"&amp;BG$21&amp;$B24)</f>
        <v>-1.5</v>
      </c>
      <c r="BH24" s="465" cm="1">
        <f t="array" aca="1" ref="BH24" ca="1">INDIRECT("'"&amp;$D$4&amp;"'!"&amp;BH$21&amp;$B24)</f>
        <v>-1.5</v>
      </c>
      <c r="BI24" s="465" cm="1">
        <f t="array" aca="1" ref="BI24" ca="1">INDIRECT("'"&amp;$D$4&amp;"'!"&amp;BI$21&amp;$B24)</f>
        <v>-1.5</v>
      </c>
      <c r="BJ24" s="465" cm="1">
        <f t="array" aca="1" ref="BJ24" ca="1">INDIRECT("'"&amp;$D$4&amp;"'!"&amp;BJ$21&amp;$B24)</f>
        <v>-1.5</v>
      </c>
      <c r="BK24" s="465" cm="1">
        <f t="array" aca="1" ref="BK24" ca="1">INDIRECT("'"&amp;$D$4&amp;"'!"&amp;BK$21&amp;$B24)</f>
        <v>-1.5</v>
      </c>
      <c r="BL24" s="465" cm="1">
        <f t="array" aca="1" ref="BL24" ca="1">INDIRECT("'"&amp;$D$4&amp;"'!"&amp;BL$21&amp;$B24)</f>
        <v>-1.5</v>
      </c>
      <c r="BM24" s="465" cm="1">
        <f t="array" aca="1" ref="BM24" ca="1">INDIRECT("'"&amp;$D$4&amp;"'!"&amp;BM$21&amp;$B24)</f>
        <v>-1.5</v>
      </c>
      <c r="BN24" s="465" cm="1">
        <f t="array" aca="1" ref="BN24" ca="1">INDIRECT("'"&amp;$D$4&amp;"'!"&amp;BN$21&amp;$B24)</f>
        <v>-1.5</v>
      </c>
      <c r="BU24" s="823"/>
      <c r="BV24" s="823"/>
      <c r="BW24" s="823"/>
    </row>
    <row r="25" spans="1:75" ht="15.95" customHeight="1">
      <c r="A25" s="1375"/>
      <c r="B25" s="180">
        <f t="shared" ref="B25:B88" si="0">B24+1</f>
        <v>146</v>
      </c>
      <c r="C25" s="1267"/>
      <c r="D25" s="466" t="str" cm="1">
        <f t="array" aca="1" ref="D25" ca="1">INDIRECT("'"&amp;$D$4&amp;"'!"&amp;D$21&amp;$B25)</f>
        <v>Please specify</v>
      </c>
      <c r="E25" s="467" t="str" cm="1">
        <f t="array" aca="1" ref="E25" ca="1">INDIRECT("'"&amp;$D$4&amp;"'!"&amp;E$21&amp;$B25)</f>
        <v>Please select cost type</v>
      </c>
      <c r="F25" s="468" t="str" cm="1">
        <f t="array" aca="1" ref="F25" ca="1">INDIRECT("'"&amp;$D$4&amp;"'!"&amp;F$21&amp;$B25)</f>
        <v>[Add notes here]</v>
      </c>
      <c r="G25" s="468" t="str" cm="1">
        <f t="array" aca="1" ref="G25" ca="1">INDIRECT("'"&amp;$D$4&amp;"'!"&amp;G$21&amp;$B25)</f>
        <v>Please select confidence rating</v>
      </c>
      <c r="H25" s="468" t="str" cm="1">
        <f t="array" aca="1" ref="H25" ca="1">INDIRECT("'"&amp;$D$4&amp;"'!"&amp;H$21&amp;$B25)</f>
        <v>[Add notes here]</v>
      </c>
      <c r="I25" s="482" t="s">
        <v>514</v>
      </c>
      <c r="J25" s="465" cm="1">
        <f t="array" aca="1" ref="J25" ca="1">INDIRECT("'"&amp;$D$4&amp;"'!"&amp;J$21&amp;$B25)</f>
        <v>0</v>
      </c>
      <c r="K25" s="465" cm="1">
        <f t="array" aca="1" ref="K25" ca="1">INDIRECT("'"&amp;$D$4&amp;"'!"&amp;K$21&amp;$B25)</f>
        <v>0</v>
      </c>
      <c r="L25" s="465" cm="1">
        <f t="array" aca="1" ref="L25" ca="1">INDIRECT("'"&amp;$D$4&amp;"'!"&amp;L$21&amp;$B25)</f>
        <v>0</v>
      </c>
      <c r="M25" s="465" cm="1">
        <f t="array" aca="1" ref="M25" ca="1">INDIRECT("'"&amp;$D$4&amp;"'!"&amp;M$21&amp;$B25)</f>
        <v>0</v>
      </c>
      <c r="N25" s="465" cm="1">
        <f t="array" aca="1" ref="N25" ca="1">INDIRECT("'"&amp;$D$4&amp;"'!"&amp;N$21&amp;$B25)</f>
        <v>0</v>
      </c>
      <c r="O25" s="465" cm="1">
        <f t="array" aca="1" ref="O25" ca="1">INDIRECT("'"&amp;$D$4&amp;"'!"&amp;O$21&amp;$B25)</f>
        <v>0</v>
      </c>
      <c r="P25" s="465" cm="1">
        <f t="array" aca="1" ref="P25" ca="1">INDIRECT("'"&amp;$D$4&amp;"'!"&amp;P$21&amp;$B25)</f>
        <v>0</v>
      </c>
      <c r="Q25" s="465" cm="1">
        <f t="array" aca="1" ref="Q25" ca="1">INDIRECT("'"&amp;$D$4&amp;"'!"&amp;Q$21&amp;$B25)</f>
        <v>0</v>
      </c>
      <c r="R25" s="465" cm="1">
        <f t="array" aca="1" ref="R25" ca="1">INDIRECT("'"&amp;$D$4&amp;"'!"&amp;R$21&amp;$B25)</f>
        <v>0</v>
      </c>
      <c r="S25" s="465" cm="1">
        <f t="array" aca="1" ref="S25" ca="1">INDIRECT("'"&amp;$D$4&amp;"'!"&amp;S$21&amp;$B25)</f>
        <v>0</v>
      </c>
      <c r="T25" s="465" cm="1">
        <f t="array" aca="1" ref="T25" ca="1">INDIRECT("'"&amp;$D$4&amp;"'!"&amp;T$21&amp;$B25)</f>
        <v>0</v>
      </c>
      <c r="U25" s="465" cm="1">
        <f t="array" aca="1" ref="U25" ca="1">INDIRECT("'"&amp;$D$4&amp;"'!"&amp;U$21&amp;$B25)</f>
        <v>0</v>
      </c>
      <c r="V25" s="465" cm="1">
        <f t="array" aca="1" ref="V25" ca="1">INDIRECT("'"&amp;$D$4&amp;"'!"&amp;V$21&amp;$B25)</f>
        <v>0</v>
      </c>
      <c r="W25" s="465" cm="1">
        <f t="array" aca="1" ref="W25" ca="1">INDIRECT("'"&amp;$D$4&amp;"'!"&amp;W$21&amp;$B25)</f>
        <v>0</v>
      </c>
      <c r="X25" s="465" cm="1">
        <f t="array" aca="1" ref="X25" ca="1">INDIRECT("'"&amp;$D$4&amp;"'!"&amp;X$21&amp;$B25)</f>
        <v>0</v>
      </c>
      <c r="Y25" s="465" cm="1">
        <f t="array" aca="1" ref="Y25" ca="1">INDIRECT("'"&amp;$D$4&amp;"'!"&amp;Y$21&amp;$B25)</f>
        <v>0</v>
      </c>
      <c r="Z25" s="465" cm="1">
        <f t="array" aca="1" ref="Z25" ca="1">INDIRECT("'"&amp;$D$4&amp;"'!"&amp;Z$21&amp;$B25)</f>
        <v>0</v>
      </c>
      <c r="AA25" s="465" cm="1">
        <f t="array" aca="1" ref="AA25" ca="1">INDIRECT("'"&amp;$D$4&amp;"'!"&amp;AA$21&amp;$B25)</f>
        <v>0</v>
      </c>
      <c r="AB25" s="465" cm="1">
        <f t="array" aca="1" ref="AB25" ca="1">INDIRECT("'"&amp;$D$4&amp;"'!"&amp;AB$21&amp;$B25)</f>
        <v>0</v>
      </c>
      <c r="AC25" s="465" cm="1">
        <f t="array" aca="1" ref="AC25" ca="1">INDIRECT("'"&amp;$D$4&amp;"'!"&amp;AC$21&amp;$B25)</f>
        <v>0</v>
      </c>
      <c r="AD25" s="465" cm="1">
        <f t="array" aca="1" ref="AD25" ca="1">INDIRECT("'"&amp;$D$4&amp;"'!"&amp;AD$21&amp;$B25)</f>
        <v>0</v>
      </c>
      <c r="AE25" s="465" cm="1">
        <f t="array" aca="1" ref="AE25" ca="1">INDIRECT("'"&amp;$D$4&amp;"'!"&amp;AE$21&amp;$B25)</f>
        <v>0</v>
      </c>
      <c r="AF25" s="465" cm="1">
        <f t="array" aca="1" ref="AF25" ca="1">INDIRECT("'"&amp;$D$4&amp;"'!"&amp;AF$21&amp;$B25)</f>
        <v>0</v>
      </c>
      <c r="AG25" s="465" cm="1">
        <f t="array" aca="1" ref="AG25" ca="1">INDIRECT("'"&amp;$D$4&amp;"'!"&amp;AG$21&amp;$B25)</f>
        <v>0</v>
      </c>
      <c r="AH25" s="465" cm="1">
        <f t="array" aca="1" ref="AH25" ca="1">INDIRECT("'"&amp;$D$4&amp;"'!"&amp;AH$21&amp;$B25)</f>
        <v>0</v>
      </c>
      <c r="AI25" s="465" cm="1">
        <f t="array" aca="1" ref="AI25" ca="1">INDIRECT("'"&amp;$D$4&amp;"'!"&amp;AI$21&amp;$B25)</f>
        <v>0</v>
      </c>
      <c r="AJ25" s="465" cm="1">
        <f t="array" aca="1" ref="AJ25" ca="1">INDIRECT("'"&amp;$D$4&amp;"'!"&amp;AJ$21&amp;$B25)</f>
        <v>0</v>
      </c>
      <c r="AK25" s="465" cm="1">
        <f t="array" aca="1" ref="AK25" ca="1">INDIRECT("'"&amp;$D$4&amp;"'!"&amp;AK$21&amp;$B25)</f>
        <v>0</v>
      </c>
      <c r="AL25" s="465" cm="1">
        <f t="array" aca="1" ref="AL25" ca="1">INDIRECT("'"&amp;$D$4&amp;"'!"&amp;AL$21&amp;$B25)</f>
        <v>0</v>
      </c>
      <c r="AM25" s="465" cm="1">
        <f t="array" aca="1" ref="AM25" ca="1">INDIRECT("'"&amp;$D$4&amp;"'!"&amp;AM$21&amp;$B25)</f>
        <v>0</v>
      </c>
      <c r="AN25" s="465" cm="1">
        <f t="array" aca="1" ref="AN25" ca="1">INDIRECT("'"&amp;$D$4&amp;"'!"&amp;AN$21&amp;$B25)</f>
        <v>0</v>
      </c>
      <c r="AO25" s="465" cm="1">
        <f t="array" aca="1" ref="AO25" ca="1">INDIRECT("'"&amp;$D$4&amp;"'!"&amp;AO$21&amp;$B25)</f>
        <v>0</v>
      </c>
      <c r="AP25" s="465" cm="1">
        <f t="array" aca="1" ref="AP25" ca="1">INDIRECT("'"&amp;$D$4&amp;"'!"&amp;AP$21&amp;$B25)</f>
        <v>0</v>
      </c>
      <c r="AQ25" s="465" cm="1">
        <f t="array" aca="1" ref="AQ25" ca="1">INDIRECT("'"&amp;$D$4&amp;"'!"&amp;AQ$21&amp;$B25)</f>
        <v>0</v>
      </c>
      <c r="AR25" s="465" cm="1">
        <f t="array" aca="1" ref="AR25" ca="1">INDIRECT("'"&amp;$D$4&amp;"'!"&amp;AR$21&amp;$B25)</f>
        <v>0</v>
      </c>
      <c r="AS25" s="465" cm="1">
        <f t="array" aca="1" ref="AS25" ca="1">INDIRECT("'"&amp;$D$4&amp;"'!"&amp;AS$21&amp;$B25)</f>
        <v>0</v>
      </c>
      <c r="AT25" s="465" cm="1">
        <f t="array" aca="1" ref="AT25" ca="1">INDIRECT("'"&amp;$D$4&amp;"'!"&amp;AT$21&amp;$B25)</f>
        <v>0</v>
      </c>
      <c r="AU25" s="465" cm="1">
        <f t="array" aca="1" ref="AU25" ca="1">INDIRECT("'"&amp;$D$4&amp;"'!"&amp;AU$21&amp;$B25)</f>
        <v>0</v>
      </c>
      <c r="AV25" s="465" cm="1">
        <f t="array" aca="1" ref="AV25" ca="1">INDIRECT("'"&amp;$D$4&amp;"'!"&amp;AV$21&amp;$B25)</f>
        <v>0</v>
      </c>
      <c r="AW25" s="465" cm="1">
        <f t="array" aca="1" ref="AW25" ca="1">INDIRECT("'"&amp;$D$4&amp;"'!"&amp;AW$21&amp;$B25)</f>
        <v>0</v>
      </c>
      <c r="AX25" s="465" cm="1">
        <f t="array" aca="1" ref="AX25" ca="1">INDIRECT("'"&amp;$D$4&amp;"'!"&amp;AX$21&amp;$B25)</f>
        <v>0</v>
      </c>
      <c r="AY25" s="465" cm="1">
        <f t="array" aca="1" ref="AY25" ca="1">INDIRECT("'"&amp;$D$4&amp;"'!"&amp;AY$21&amp;$B25)</f>
        <v>0</v>
      </c>
      <c r="AZ25" s="465" cm="1">
        <f t="array" aca="1" ref="AZ25" ca="1">INDIRECT("'"&amp;$D$4&amp;"'!"&amp;AZ$21&amp;$B25)</f>
        <v>0</v>
      </c>
      <c r="BA25" s="465" cm="1">
        <f t="array" aca="1" ref="BA25" ca="1">INDIRECT("'"&amp;$D$4&amp;"'!"&amp;BA$21&amp;$B25)</f>
        <v>0</v>
      </c>
      <c r="BB25" s="465" cm="1">
        <f t="array" aca="1" ref="BB25" ca="1">INDIRECT("'"&amp;$D$4&amp;"'!"&amp;BB$21&amp;$B25)</f>
        <v>0</v>
      </c>
      <c r="BC25" s="465" cm="1">
        <f t="array" aca="1" ref="BC25" ca="1">INDIRECT("'"&amp;$D$4&amp;"'!"&amp;BC$21&amp;$B25)</f>
        <v>0</v>
      </c>
      <c r="BD25" s="465" cm="1">
        <f t="array" aca="1" ref="BD25" ca="1">INDIRECT("'"&amp;$D$4&amp;"'!"&amp;BD$21&amp;$B25)</f>
        <v>0</v>
      </c>
      <c r="BE25" s="465" cm="1">
        <f t="array" aca="1" ref="BE25" ca="1">INDIRECT("'"&amp;$D$4&amp;"'!"&amp;BE$21&amp;$B25)</f>
        <v>0</v>
      </c>
      <c r="BF25" s="465" cm="1">
        <f t="array" aca="1" ref="BF25" ca="1">INDIRECT("'"&amp;$D$4&amp;"'!"&amp;BF$21&amp;$B25)</f>
        <v>0</v>
      </c>
      <c r="BG25" s="465" cm="1">
        <f t="array" aca="1" ref="BG25" ca="1">INDIRECT("'"&amp;$D$4&amp;"'!"&amp;BG$21&amp;$B25)</f>
        <v>0</v>
      </c>
      <c r="BH25" s="465" cm="1">
        <f t="array" aca="1" ref="BH25" ca="1">INDIRECT("'"&amp;$D$4&amp;"'!"&amp;BH$21&amp;$B25)</f>
        <v>0</v>
      </c>
      <c r="BI25" s="465" cm="1">
        <f t="array" aca="1" ref="BI25" ca="1">INDIRECT("'"&amp;$D$4&amp;"'!"&amp;BI$21&amp;$B25)</f>
        <v>0</v>
      </c>
      <c r="BJ25" s="465" cm="1">
        <f t="array" aca="1" ref="BJ25" ca="1">INDIRECT("'"&amp;$D$4&amp;"'!"&amp;BJ$21&amp;$B25)</f>
        <v>0</v>
      </c>
      <c r="BK25" s="465" cm="1">
        <f t="array" aca="1" ref="BK25" ca="1">INDIRECT("'"&amp;$D$4&amp;"'!"&amp;BK$21&amp;$B25)</f>
        <v>0</v>
      </c>
      <c r="BL25" s="465" cm="1">
        <f t="array" aca="1" ref="BL25" ca="1">INDIRECT("'"&amp;$D$4&amp;"'!"&amp;BL$21&amp;$B25)</f>
        <v>0</v>
      </c>
      <c r="BM25" s="465" cm="1">
        <f t="array" aca="1" ref="BM25" ca="1">INDIRECT("'"&amp;$D$4&amp;"'!"&amp;BM$21&amp;$B25)</f>
        <v>0</v>
      </c>
      <c r="BN25" s="465" cm="1">
        <f t="array" aca="1" ref="BN25" ca="1">INDIRECT("'"&amp;$D$4&amp;"'!"&amp;BN$21&amp;$B25)</f>
        <v>0</v>
      </c>
      <c r="BU25" s="823"/>
      <c r="BV25" s="823"/>
      <c r="BW25" s="823"/>
    </row>
    <row r="26" spans="1:75" ht="15.95" customHeight="1">
      <c r="A26" s="1375"/>
      <c r="B26" s="180">
        <f t="shared" si="0"/>
        <v>147</v>
      </c>
      <c r="C26" s="1267"/>
      <c r="D26" s="466" t="str" cm="1">
        <f t="array" aca="1" ref="D26" ca="1">INDIRECT("'"&amp;$D$4&amp;"'!"&amp;D$21&amp;$B26)</f>
        <v>Please specify</v>
      </c>
      <c r="E26" s="467" t="str" cm="1">
        <f t="array" aca="1" ref="E26" ca="1">INDIRECT("'"&amp;$D$4&amp;"'!"&amp;E$21&amp;$B26)</f>
        <v>Please select cost type</v>
      </c>
      <c r="F26" s="468" t="str" cm="1">
        <f t="array" aca="1" ref="F26" ca="1">INDIRECT("'"&amp;$D$4&amp;"'!"&amp;F$21&amp;$B26)</f>
        <v>[Add notes here]</v>
      </c>
      <c r="G26" s="468" t="str" cm="1">
        <f t="array" aca="1" ref="G26" ca="1">INDIRECT("'"&amp;$D$4&amp;"'!"&amp;G$21&amp;$B26)</f>
        <v>Please select confidence rating</v>
      </c>
      <c r="H26" s="468" t="str" cm="1">
        <f t="array" aca="1" ref="H26" ca="1">INDIRECT("'"&amp;$D$4&amp;"'!"&amp;H$21&amp;$B26)</f>
        <v>[Add notes here]</v>
      </c>
      <c r="I26" s="482" t="s">
        <v>514</v>
      </c>
      <c r="J26" s="465" cm="1">
        <f t="array" aca="1" ref="J26" ca="1">INDIRECT("'"&amp;$D$4&amp;"'!"&amp;J$21&amp;$B26)</f>
        <v>0</v>
      </c>
      <c r="K26" s="465" cm="1">
        <f t="array" aca="1" ref="K26" ca="1">INDIRECT("'"&amp;$D$4&amp;"'!"&amp;K$21&amp;$B26)</f>
        <v>0</v>
      </c>
      <c r="L26" s="465" cm="1">
        <f t="array" aca="1" ref="L26" ca="1">INDIRECT("'"&amp;$D$4&amp;"'!"&amp;L$21&amp;$B26)</f>
        <v>0</v>
      </c>
      <c r="M26" s="465" cm="1">
        <f t="array" aca="1" ref="M26" ca="1">INDIRECT("'"&amp;$D$4&amp;"'!"&amp;M$21&amp;$B26)</f>
        <v>0</v>
      </c>
      <c r="N26" s="465" cm="1">
        <f t="array" aca="1" ref="N26" ca="1">INDIRECT("'"&amp;$D$4&amp;"'!"&amp;N$21&amp;$B26)</f>
        <v>0</v>
      </c>
      <c r="O26" s="465" cm="1">
        <f t="array" aca="1" ref="O26" ca="1">INDIRECT("'"&amp;$D$4&amp;"'!"&amp;O$21&amp;$B26)</f>
        <v>0</v>
      </c>
      <c r="P26" s="465" cm="1">
        <f t="array" aca="1" ref="P26" ca="1">INDIRECT("'"&amp;$D$4&amp;"'!"&amp;P$21&amp;$B26)</f>
        <v>0</v>
      </c>
      <c r="Q26" s="465" cm="1">
        <f t="array" aca="1" ref="Q26" ca="1">INDIRECT("'"&amp;$D$4&amp;"'!"&amp;Q$21&amp;$B26)</f>
        <v>0</v>
      </c>
      <c r="R26" s="465" cm="1">
        <f t="array" aca="1" ref="R26" ca="1">INDIRECT("'"&amp;$D$4&amp;"'!"&amp;R$21&amp;$B26)</f>
        <v>0</v>
      </c>
      <c r="S26" s="465" cm="1">
        <f t="array" aca="1" ref="S26" ca="1">INDIRECT("'"&amp;$D$4&amp;"'!"&amp;S$21&amp;$B26)</f>
        <v>0</v>
      </c>
      <c r="T26" s="465" cm="1">
        <f t="array" aca="1" ref="T26" ca="1">INDIRECT("'"&amp;$D$4&amp;"'!"&amp;T$21&amp;$B26)</f>
        <v>0</v>
      </c>
      <c r="U26" s="465" cm="1">
        <f t="array" aca="1" ref="U26" ca="1">INDIRECT("'"&amp;$D$4&amp;"'!"&amp;U$21&amp;$B26)</f>
        <v>0</v>
      </c>
      <c r="V26" s="465" cm="1">
        <f t="array" aca="1" ref="V26" ca="1">INDIRECT("'"&amp;$D$4&amp;"'!"&amp;V$21&amp;$B26)</f>
        <v>0</v>
      </c>
      <c r="W26" s="465" cm="1">
        <f t="array" aca="1" ref="W26" ca="1">INDIRECT("'"&amp;$D$4&amp;"'!"&amp;W$21&amp;$B26)</f>
        <v>0</v>
      </c>
      <c r="X26" s="465" cm="1">
        <f t="array" aca="1" ref="X26" ca="1">INDIRECT("'"&amp;$D$4&amp;"'!"&amp;X$21&amp;$B26)</f>
        <v>0</v>
      </c>
      <c r="Y26" s="465" cm="1">
        <f t="array" aca="1" ref="Y26" ca="1">INDIRECT("'"&amp;$D$4&amp;"'!"&amp;Y$21&amp;$B26)</f>
        <v>0</v>
      </c>
      <c r="Z26" s="465" cm="1">
        <f t="array" aca="1" ref="Z26" ca="1">INDIRECT("'"&amp;$D$4&amp;"'!"&amp;Z$21&amp;$B26)</f>
        <v>0</v>
      </c>
      <c r="AA26" s="465" cm="1">
        <f t="array" aca="1" ref="AA26" ca="1">INDIRECT("'"&amp;$D$4&amp;"'!"&amp;AA$21&amp;$B26)</f>
        <v>0</v>
      </c>
      <c r="AB26" s="465" cm="1">
        <f t="array" aca="1" ref="AB26" ca="1">INDIRECT("'"&amp;$D$4&amp;"'!"&amp;AB$21&amp;$B26)</f>
        <v>0</v>
      </c>
      <c r="AC26" s="465" cm="1">
        <f t="array" aca="1" ref="AC26" ca="1">INDIRECT("'"&amp;$D$4&amp;"'!"&amp;AC$21&amp;$B26)</f>
        <v>0</v>
      </c>
      <c r="AD26" s="465" cm="1">
        <f t="array" aca="1" ref="AD26" ca="1">INDIRECT("'"&amp;$D$4&amp;"'!"&amp;AD$21&amp;$B26)</f>
        <v>0</v>
      </c>
      <c r="AE26" s="465" cm="1">
        <f t="array" aca="1" ref="AE26" ca="1">INDIRECT("'"&amp;$D$4&amp;"'!"&amp;AE$21&amp;$B26)</f>
        <v>0</v>
      </c>
      <c r="AF26" s="465" cm="1">
        <f t="array" aca="1" ref="AF26" ca="1">INDIRECT("'"&amp;$D$4&amp;"'!"&amp;AF$21&amp;$B26)</f>
        <v>0</v>
      </c>
      <c r="AG26" s="465" cm="1">
        <f t="array" aca="1" ref="AG26" ca="1">INDIRECT("'"&amp;$D$4&amp;"'!"&amp;AG$21&amp;$B26)</f>
        <v>0</v>
      </c>
      <c r="AH26" s="465" cm="1">
        <f t="array" aca="1" ref="AH26" ca="1">INDIRECT("'"&amp;$D$4&amp;"'!"&amp;AH$21&amp;$B26)</f>
        <v>0</v>
      </c>
      <c r="AI26" s="465" cm="1">
        <f t="array" aca="1" ref="AI26" ca="1">INDIRECT("'"&amp;$D$4&amp;"'!"&amp;AI$21&amp;$B26)</f>
        <v>0</v>
      </c>
      <c r="AJ26" s="465" cm="1">
        <f t="array" aca="1" ref="AJ26" ca="1">INDIRECT("'"&amp;$D$4&amp;"'!"&amp;AJ$21&amp;$B26)</f>
        <v>0</v>
      </c>
      <c r="AK26" s="465" cm="1">
        <f t="array" aca="1" ref="AK26" ca="1">INDIRECT("'"&amp;$D$4&amp;"'!"&amp;AK$21&amp;$B26)</f>
        <v>0</v>
      </c>
      <c r="AL26" s="465" cm="1">
        <f t="array" aca="1" ref="AL26" ca="1">INDIRECT("'"&amp;$D$4&amp;"'!"&amp;AL$21&amp;$B26)</f>
        <v>0</v>
      </c>
      <c r="AM26" s="465" cm="1">
        <f t="array" aca="1" ref="AM26" ca="1">INDIRECT("'"&amp;$D$4&amp;"'!"&amp;AM$21&amp;$B26)</f>
        <v>0</v>
      </c>
      <c r="AN26" s="465" cm="1">
        <f t="array" aca="1" ref="AN26" ca="1">INDIRECT("'"&amp;$D$4&amp;"'!"&amp;AN$21&amp;$B26)</f>
        <v>0</v>
      </c>
      <c r="AO26" s="465" cm="1">
        <f t="array" aca="1" ref="AO26" ca="1">INDIRECT("'"&amp;$D$4&amp;"'!"&amp;AO$21&amp;$B26)</f>
        <v>0</v>
      </c>
      <c r="AP26" s="465" cm="1">
        <f t="array" aca="1" ref="AP26" ca="1">INDIRECT("'"&amp;$D$4&amp;"'!"&amp;AP$21&amp;$B26)</f>
        <v>0</v>
      </c>
      <c r="AQ26" s="465" cm="1">
        <f t="array" aca="1" ref="AQ26" ca="1">INDIRECT("'"&amp;$D$4&amp;"'!"&amp;AQ$21&amp;$B26)</f>
        <v>0</v>
      </c>
      <c r="AR26" s="465" cm="1">
        <f t="array" aca="1" ref="AR26" ca="1">INDIRECT("'"&amp;$D$4&amp;"'!"&amp;AR$21&amp;$B26)</f>
        <v>0</v>
      </c>
      <c r="AS26" s="465" cm="1">
        <f t="array" aca="1" ref="AS26" ca="1">INDIRECT("'"&amp;$D$4&amp;"'!"&amp;AS$21&amp;$B26)</f>
        <v>0</v>
      </c>
      <c r="AT26" s="465" cm="1">
        <f t="array" aca="1" ref="AT26" ca="1">INDIRECT("'"&amp;$D$4&amp;"'!"&amp;AT$21&amp;$B26)</f>
        <v>0</v>
      </c>
      <c r="AU26" s="465" cm="1">
        <f t="array" aca="1" ref="AU26" ca="1">INDIRECT("'"&amp;$D$4&amp;"'!"&amp;AU$21&amp;$B26)</f>
        <v>0</v>
      </c>
      <c r="AV26" s="465" cm="1">
        <f t="array" aca="1" ref="AV26" ca="1">INDIRECT("'"&amp;$D$4&amp;"'!"&amp;AV$21&amp;$B26)</f>
        <v>0</v>
      </c>
      <c r="AW26" s="465" cm="1">
        <f t="array" aca="1" ref="AW26" ca="1">INDIRECT("'"&amp;$D$4&amp;"'!"&amp;AW$21&amp;$B26)</f>
        <v>0</v>
      </c>
      <c r="AX26" s="465" cm="1">
        <f t="array" aca="1" ref="AX26" ca="1">INDIRECT("'"&amp;$D$4&amp;"'!"&amp;AX$21&amp;$B26)</f>
        <v>0</v>
      </c>
      <c r="AY26" s="465" cm="1">
        <f t="array" aca="1" ref="AY26" ca="1">INDIRECT("'"&amp;$D$4&amp;"'!"&amp;AY$21&amp;$B26)</f>
        <v>0</v>
      </c>
      <c r="AZ26" s="465" cm="1">
        <f t="array" aca="1" ref="AZ26" ca="1">INDIRECT("'"&amp;$D$4&amp;"'!"&amp;AZ$21&amp;$B26)</f>
        <v>0</v>
      </c>
      <c r="BA26" s="465" cm="1">
        <f t="array" aca="1" ref="BA26" ca="1">INDIRECT("'"&amp;$D$4&amp;"'!"&amp;BA$21&amp;$B26)</f>
        <v>0</v>
      </c>
      <c r="BB26" s="465" cm="1">
        <f t="array" aca="1" ref="BB26" ca="1">INDIRECT("'"&amp;$D$4&amp;"'!"&amp;BB$21&amp;$B26)</f>
        <v>0</v>
      </c>
      <c r="BC26" s="465" cm="1">
        <f t="array" aca="1" ref="BC26" ca="1">INDIRECT("'"&amp;$D$4&amp;"'!"&amp;BC$21&amp;$B26)</f>
        <v>0</v>
      </c>
      <c r="BD26" s="465" cm="1">
        <f t="array" aca="1" ref="BD26" ca="1">INDIRECT("'"&amp;$D$4&amp;"'!"&amp;BD$21&amp;$B26)</f>
        <v>0</v>
      </c>
      <c r="BE26" s="465" cm="1">
        <f t="array" aca="1" ref="BE26" ca="1">INDIRECT("'"&amp;$D$4&amp;"'!"&amp;BE$21&amp;$B26)</f>
        <v>0</v>
      </c>
      <c r="BF26" s="465" cm="1">
        <f t="array" aca="1" ref="BF26" ca="1">INDIRECT("'"&amp;$D$4&amp;"'!"&amp;BF$21&amp;$B26)</f>
        <v>0</v>
      </c>
      <c r="BG26" s="465" cm="1">
        <f t="array" aca="1" ref="BG26" ca="1">INDIRECT("'"&amp;$D$4&amp;"'!"&amp;BG$21&amp;$B26)</f>
        <v>0</v>
      </c>
      <c r="BH26" s="465" cm="1">
        <f t="array" aca="1" ref="BH26" ca="1">INDIRECT("'"&amp;$D$4&amp;"'!"&amp;BH$21&amp;$B26)</f>
        <v>0</v>
      </c>
      <c r="BI26" s="465" cm="1">
        <f t="array" aca="1" ref="BI26" ca="1">INDIRECT("'"&amp;$D$4&amp;"'!"&amp;BI$21&amp;$B26)</f>
        <v>0</v>
      </c>
      <c r="BJ26" s="465" cm="1">
        <f t="array" aca="1" ref="BJ26" ca="1">INDIRECT("'"&amp;$D$4&amp;"'!"&amp;BJ$21&amp;$B26)</f>
        <v>0</v>
      </c>
      <c r="BK26" s="465" cm="1">
        <f t="array" aca="1" ref="BK26" ca="1">INDIRECT("'"&amp;$D$4&amp;"'!"&amp;BK$21&amp;$B26)</f>
        <v>0</v>
      </c>
      <c r="BL26" s="465" cm="1">
        <f t="array" aca="1" ref="BL26" ca="1">INDIRECT("'"&amp;$D$4&amp;"'!"&amp;BL$21&amp;$B26)</f>
        <v>0</v>
      </c>
      <c r="BM26" s="465" cm="1">
        <f t="array" aca="1" ref="BM26" ca="1">INDIRECT("'"&amp;$D$4&amp;"'!"&amp;BM$21&amp;$B26)</f>
        <v>0</v>
      </c>
      <c r="BN26" s="465" cm="1">
        <f t="array" aca="1" ref="BN26" ca="1">INDIRECT("'"&amp;$D$4&amp;"'!"&amp;BN$21&amp;$B26)</f>
        <v>0</v>
      </c>
      <c r="BU26" s="823"/>
      <c r="BV26" s="823"/>
      <c r="BW26" s="823"/>
    </row>
    <row r="27" spans="1:75" ht="15.95" customHeight="1">
      <c r="A27" s="1375"/>
      <c r="B27" s="180">
        <f t="shared" si="0"/>
        <v>148</v>
      </c>
      <c r="C27" s="1267"/>
      <c r="D27" s="466" t="str" cm="1">
        <f t="array" aca="1" ref="D27" ca="1">INDIRECT("'"&amp;$D$4&amp;"'!"&amp;D$21&amp;$B27)</f>
        <v>Please specify</v>
      </c>
      <c r="E27" s="467" t="str" cm="1">
        <f t="array" aca="1" ref="E27" ca="1">INDIRECT("'"&amp;$D$4&amp;"'!"&amp;E$21&amp;$B27)</f>
        <v>Please select cost type</v>
      </c>
      <c r="F27" s="468" t="str" cm="1">
        <f t="array" aca="1" ref="F27" ca="1">INDIRECT("'"&amp;$D$4&amp;"'!"&amp;F$21&amp;$B27)</f>
        <v>[Add notes here]</v>
      </c>
      <c r="G27" s="468" t="str" cm="1">
        <f t="array" aca="1" ref="G27" ca="1">INDIRECT("'"&amp;$D$4&amp;"'!"&amp;G$21&amp;$B27)</f>
        <v>Please select confidence rating</v>
      </c>
      <c r="H27" s="468" t="str" cm="1">
        <f t="array" aca="1" ref="H27" ca="1">INDIRECT("'"&amp;$D$4&amp;"'!"&amp;H$21&amp;$B27)</f>
        <v>[Add notes here]</v>
      </c>
      <c r="I27" s="482" t="s">
        <v>514</v>
      </c>
      <c r="J27" s="465" cm="1">
        <f t="array" aca="1" ref="J27" ca="1">INDIRECT("'"&amp;$D$4&amp;"'!"&amp;J$21&amp;$B27)</f>
        <v>0</v>
      </c>
      <c r="K27" s="465" cm="1">
        <f t="array" aca="1" ref="K27" ca="1">INDIRECT("'"&amp;$D$4&amp;"'!"&amp;K$21&amp;$B27)</f>
        <v>0</v>
      </c>
      <c r="L27" s="465" cm="1">
        <f t="array" aca="1" ref="L27" ca="1">INDIRECT("'"&amp;$D$4&amp;"'!"&amp;L$21&amp;$B27)</f>
        <v>0</v>
      </c>
      <c r="M27" s="465" cm="1">
        <f t="array" aca="1" ref="M27" ca="1">INDIRECT("'"&amp;$D$4&amp;"'!"&amp;M$21&amp;$B27)</f>
        <v>0</v>
      </c>
      <c r="N27" s="465" cm="1">
        <f t="array" aca="1" ref="N27" ca="1">INDIRECT("'"&amp;$D$4&amp;"'!"&amp;N$21&amp;$B27)</f>
        <v>0</v>
      </c>
      <c r="O27" s="465" cm="1">
        <f t="array" aca="1" ref="O27" ca="1">INDIRECT("'"&amp;$D$4&amp;"'!"&amp;O$21&amp;$B27)</f>
        <v>0</v>
      </c>
      <c r="P27" s="465" cm="1">
        <f t="array" aca="1" ref="P27" ca="1">INDIRECT("'"&amp;$D$4&amp;"'!"&amp;P$21&amp;$B27)</f>
        <v>0</v>
      </c>
      <c r="Q27" s="465" cm="1">
        <f t="array" aca="1" ref="Q27" ca="1">INDIRECT("'"&amp;$D$4&amp;"'!"&amp;Q$21&amp;$B27)</f>
        <v>0</v>
      </c>
      <c r="R27" s="465" cm="1">
        <f t="array" aca="1" ref="R27" ca="1">INDIRECT("'"&amp;$D$4&amp;"'!"&amp;R$21&amp;$B27)</f>
        <v>0</v>
      </c>
      <c r="S27" s="465" cm="1">
        <f t="array" aca="1" ref="S27" ca="1">INDIRECT("'"&amp;$D$4&amp;"'!"&amp;S$21&amp;$B27)</f>
        <v>0</v>
      </c>
      <c r="T27" s="465" cm="1">
        <f t="array" aca="1" ref="T27" ca="1">INDIRECT("'"&amp;$D$4&amp;"'!"&amp;T$21&amp;$B27)</f>
        <v>0</v>
      </c>
      <c r="U27" s="465" cm="1">
        <f t="array" aca="1" ref="U27" ca="1">INDIRECT("'"&amp;$D$4&amp;"'!"&amp;U$21&amp;$B27)</f>
        <v>0</v>
      </c>
      <c r="V27" s="465" cm="1">
        <f t="array" aca="1" ref="V27" ca="1">INDIRECT("'"&amp;$D$4&amp;"'!"&amp;V$21&amp;$B27)</f>
        <v>0</v>
      </c>
      <c r="W27" s="465" cm="1">
        <f t="array" aca="1" ref="W27" ca="1">INDIRECT("'"&amp;$D$4&amp;"'!"&amp;W$21&amp;$B27)</f>
        <v>0</v>
      </c>
      <c r="X27" s="465" cm="1">
        <f t="array" aca="1" ref="X27" ca="1">INDIRECT("'"&amp;$D$4&amp;"'!"&amp;X$21&amp;$B27)</f>
        <v>0</v>
      </c>
      <c r="Y27" s="465" cm="1">
        <f t="array" aca="1" ref="Y27" ca="1">INDIRECT("'"&amp;$D$4&amp;"'!"&amp;Y$21&amp;$B27)</f>
        <v>0</v>
      </c>
      <c r="Z27" s="465" cm="1">
        <f t="array" aca="1" ref="Z27" ca="1">INDIRECT("'"&amp;$D$4&amp;"'!"&amp;Z$21&amp;$B27)</f>
        <v>0</v>
      </c>
      <c r="AA27" s="465" cm="1">
        <f t="array" aca="1" ref="AA27" ca="1">INDIRECT("'"&amp;$D$4&amp;"'!"&amp;AA$21&amp;$B27)</f>
        <v>0</v>
      </c>
      <c r="AB27" s="465" cm="1">
        <f t="array" aca="1" ref="AB27" ca="1">INDIRECT("'"&amp;$D$4&amp;"'!"&amp;AB$21&amp;$B27)</f>
        <v>0</v>
      </c>
      <c r="AC27" s="465" cm="1">
        <f t="array" aca="1" ref="AC27" ca="1">INDIRECT("'"&amp;$D$4&amp;"'!"&amp;AC$21&amp;$B27)</f>
        <v>0</v>
      </c>
      <c r="AD27" s="465" cm="1">
        <f t="array" aca="1" ref="AD27" ca="1">INDIRECT("'"&amp;$D$4&amp;"'!"&amp;AD$21&amp;$B27)</f>
        <v>0</v>
      </c>
      <c r="AE27" s="465" cm="1">
        <f t="array" aca="1" ref="AE27" ca="1">INDIRECT("'"&amp;$D$4&amp;"'!"&amp;AE$21&amp;$B27)</f>
        <v>0</v>
      </c>
      <c r="AF27" s="465" cm="1">
        <f t="array" aca="1" ref="AF27" ca="1">INDIRECT("'"&amp;$D$4&amp;"'!"&amp;AF$21&amp;$B27)</f>
        <v>0</v>
      </c>
      <c r="AG27" s="465" cm="1">
        <f t="array" aca="1" ref="AG27" ca="1">INDIRECT("'"&amp;$D$4&amp;"'!"&amp;AG$21&amp;$B27)</f>
        <v>0</v>
      </c>
      <c r="AH27" s="465" cm="1">
        <f t="array" aca="1" ref="AH27" ca="1">INDIRECT("'"&amp;$D$4&amp;"'!"&amp;AH$21&amp;$B27)</f>
        <v>0</v>
      </c>
      <c r="AI27" s="465" cm="1">
        <f t="array" aca="1" ref="AI27" ca="1">INDIRECT("'"&amp;$D$4&amp;"'!"&amp;AI$21&amp;$B27)</f>
        <v>0</v>
      </c>
      <c r="AJ27" s="465" cm="1">
        <f t="array" aca="1" ref="AJ27" ca="1">INDIRECT("'"&amp;$D$4&amp;"'!"&amp;AJ$21&amp;$B27)</f>
        <v>0</v>
      </c>
      <c r="AK27" s="465" cm="1">
        <f t="array" aca="1" ref="AK27" ca="1">INDIRECT("'"&amp;$D$4&amp;"'!"&amp;AK$21&amp;$B27)</f>
        <v>0</v>
      </c>
      <c r="AL27" s="465" cm="1">
        <f t="array" aca="1" ref="AL27" ca="1">INDIRECT("'"&amp;$D$4&amp;"'!"&amp;AL$21&amp;$B27)</f>
        <v>0</v>
      </c>
      <c r="AM27" s="465" cm="1">
        <f t="array" aca="1" ref="AM27" ca="1">INDIRECT("'"&amp;$D$4&amp;"'!"&amp;AM$21&amp;$B27)</f>
        <v>0</v>
      </c>
      <c r="AN27" s="465" cm="1">
        <f t="array" aca="1" ref="AN27" ca="1">INDIRECT("'"&amp;$D$4&amp;"'!"&amp;AN$21&amp;$B27)</f>
        <v>0</v>
      </c>
      <c r="AO27" s="465" cm="1">
        <f t="array" aca="1" ref="AO27" ca="1">INDIRECT("'"&amp;$D$4&amp;"'!"&amp;AO$21&amp;$B27)</f>
        <v>0</v>
      </c>
      <c r="AP27" s="465" cm="1">
        <f t="array" aca="1" ref="AP27" ca="1">INDIRECT("'"&amp;$D$4&amp;"'!"&amp;AP$21&amp;$B27)</f>
        <v>0</v>
      </c>
      <c r="AQ27" s="465" cm="1">
        <f t="array" aca="1" ref="AQ27" ca="1">INDIRECT("'"&amp;$D$4&amp;"'!"&amp;AQ$21&amp;$B27)</f>
        <v>0</v>
      </c>
      <c r="AR27" s="465" cm="1">
        <f t="array" aca="1" ref="AR27" ca="1">INDIRECT("'"&amp;$D$4&amp;"'!"&amp;AR$21&amp;$B27)</f>
        <v>0</v>
      </c>
      <c r="AS27" s="465" cm="1">
        <f t="array" aca="1" ref="AS27" ca="1">INDIRECT("'"&amp;$D$4&amp;"'!"&amp;AS$21&amp;$B27)</f>
        <v>0</v>
      </c>
      <c r="AT27" s="465" cm="1">
        <f t="array" aca="1" ref="AT27" ca="1">INDIRECT("'"&amp;$D$4&amp;"'!"&amp;AT$21&amp;$B27)</f>
        <v>0</v>
      </c>
      <c r="AU27" s="465" cm="1">
        <f t="array" aca="1" ref="AU27" ca="1">INDIRECT("'"&amp;$D$4&amp;"'!"&amp;AU$21&amp;$B27)</f>
        <v>0</v>
      </c>
      <c r="AV27" s="465" cm="1">
        <f t="array" aca="1" ref="AV27" ca="1">INDIRECT("'"&amp;$D$4&amp;"'!"&amp;AV$21&amp;$B27)</f>
        <v>0</v>
      </c>
      <c r="AW27" s="465" cm="1">
        <f t="array" aca="1" ref="AW27" ca="1">INDIRECT("'"&amp;$D$4&amp;"'!"&amp;AW$21&amp;$B27)</f>
        <v>0</v>
      </c>
      <c r="AX27" s="465" cm="1">
        <f t="array" aca="1" ref="AX27" ca="1">INDIRECT("'"&amp;$D$4&amp;"'!"&amp;AX$21&amp;$B27)</f>
        <v>0</v>
      </c>
      <c r="AY27" s="465" cm="1">
        <f t="array" aca="1" ref="AY27" ca="1">INDIRECT("'"&amp;$D$4&amp;"'!"&amp;AY$21&amp;$B27)</f>
        <v>0</v>
      </c>
      <c r="AZ27" s="465" cm="1">
        <f t="array" aca="1" ref="AZ27" ca="1">INDIRECT("'"&amp;$D$4&amp;"'!"&amp;AZ$21&amp;$B27)</f>
        <v>0</v>
      </c>
      <c r="BA27" s="465" cm="1">
        <f t="array" aca="1" ref="BA27" ca="1">INDIRECT("'"&amp;$D$4&amp;"'!"&amp;BA$21&amp;$B27)</f>
        <v>0</v>
      </c>
      <c r="BB27" s="465" cm="1">
        <f t="array" aca="1" ref="BB27" ca="1">INDIRECT("'"&amp;$D$4&amp;"'!"&amp;BB$21&amp;$B27)</f>
        <v>0</v>
      </c>
      <c r="BC27" s="465" cm="1">
        <f t="array" aca="1" ref="BC27" ca="1">INDIRECT("'"&amp;$D$4&amp;"'!"&amp;BC$21&amp;$B27)</f>
        <v>0</v>
      </c>
      <c r="BD27" s="465" cm="1">
        <f t="array" aca="1" ref="BD27" ca="1">INDIRECT("'"&amp;$D$4&amp;"'!"&amp;BD$21&amp;$B27)</f>
        <v>0</v>
      </c>
      <c r="BE27" s="465" cm="1">
        <f t="array" aca="1" ref="BE27" ca="1">INDIRECT("'"&amp;$D$4&amp;"'!"&amp;BE$21&amp;$B27)</f>
        <v>0</v>
      </c>
      <c r="BF27" s="465" cm="1">
        <f t="array" aca="1" ref="BF27" ca="1">INDIRECT("'"&amp;$D$4&amp;"'!"&amp;BF$21&amp;$B27)</f>
        <v>0</v>
      </c>
      <c r="BG27" s="465" cm="1">
        <f t="array" aca="1" ref="BG27" ca="1">INDIRECT("'"&amp;$D$4&amp;"'!"&amp;BG$21&amp;$B27)</f>
        <v>0</v>
      </c>
      <c r="BH27" s="465" cm="1">
        <f t="array" aca="1" ref="BH27" ca="1">INDIRECT("'"&amp;$D$4&amp;"'!"&amp;BH$21&amp;$B27)</f>
        <v>0</v>
      </c>
      <c r="BI27" s="465" cm="1">
        <f t="array" aca="1" ref="BI27" ca="1">INDIRECT("'"&amp;$D$4&amp;"'!"&amp;BI$21&amp;$B27)</f>
        <v>0</v>
      </c>
      <c r="BJ27" s="465" cm="1">
        <f t="array" aca="1" ref="BJ27" ca="1">INDIRECT("'"&amp;$D$4&amp;"'!"&amp;BJ$21&amp;$B27)</f>
        <v>0</v>
      </c>
      <c r="BK27" s="465" cm="1">
        <f t="array" aca="1" ref="BK27" ca="1">INDIRECT("'"&amp;$D$4&amp;"'!"&amp;BK$21&amp;$B27)</f>
        <v>0</v>
      </c>
      <c r="BL27" s="465" cm="1">
        <f t="array" aca="1" ref="BL27" ca="1">INDIRECT("'"&amp;$D$4&amp;"'!"&amp;BL$21&amp;$B27)</f>
        <v>0</v>
      </c>
      <c r="BM27" s="465" cm="1">
        <f t="array" aca="1" ref="BM27" ca="1">INDIRECT("'"&amp;$D$4&amp;"'!"&amp;BM$21&amp;$B27)</f>
        <v>0</v>
      </c>
      <c r="BN27" s="465" cm="1">
        <f t="array" aca="1" ref="BN27" ca="1">INDIRECT("'"&amp;$D$4&amp;"'!"&amp;BN$21&amp;$B27)</f>
        <v>0</v>
      </c>
      <c r="BU27" s="823"/>
      <c r="BV27" s="823"/>
      <c r="BW27" s="823"/>
    </row>
    <row r="28" spans="1:75" ht="15.95" customHeight="1">
      <c r="A28" s="1375"/>
      <c r="B28" s="180">
        <f t="shared" si="0"/>
        <v>149</v>
      </c>
      <c r="C28" s="1267"/>
      <c r="D28" s="466" t="str" cm="1">
        <f t="array" aca="1" ref="D28" ca="1">INDIRECT("'"&amp;$D$4&amp;"'!"&amp;D$21&amp;$B28)</f>
        <v>Please specify</v>
      </c>
      <c r="E28" s="467" t="str" cm="1">
        <f t="array" aca="1" ref="E28" ca="1">INDIRECT("'"&amp;$D$4&amp;"'!"&amp;E$21&amp;$B28)</f>
        <v>Please select cost type</v>
      </c>
      <c r="F28" s="468" t="str" cm="1">
        <f t="array" aca="1" ref="F28" ca="1">INDIRECT("'"&amp;$D$4&amp;"'!"&amp;F$21&amp;$B28)</f>
        <v>[Add notes here]</v>
      </c>
      <c r="G28" s="468" t="str" cm="1">
        <f t="array" aca="1" ref="G28" ca="1">INDIRECT("'"&amp;$D$4&amp;"'!"&amp;G$21&amp;$B28)</f>
        <v>Please select confidence rating</v>
      </c>
      <c r="H28" s="468" t="str" cm="1">
        <f t="array" aca="1" ref="H28" ca="1">INDIRECT("'"&amp;$D$4&amp;"'!"&amp;H$21&amp;$B28)</f>
        <v>[Add notes here]</v>
      </c>
      <c r="I28" s="482" t="s">
        <v>514</v>
      </c>
      <c r="J28" s="465" cm="1">
        <f t="array" aca="1" ref="J28" ca="1">INDIRECT("'"&amp;$D$4&amp;"'!"&amp;J$21&amp;$B28)</f>
        <v>0</v>
      </c>
      <c r="K28" s="465" cm="1">
        <f t="array" aca="1" ref="K28" ca="1">INDIRECT("'"&amp;$D$4&amp;"'!"&amp;K$21&amp;$B28)</f>
        <v>0</v>
      </c>
      <c r="L28" s="465" cm="1">
        <f t="array" aca="1" ref="L28" ca="1">INDIRECT("'"&amp;$D$4&amp;"'!"&amp;L$21&amp;$B28)</f>
        <v>0</v>
      </c>
      <c r="M28" s="465" cm="1">
        <f t="array" aca="1" ref="M28" ca="1">INDIRECT("'"&amp;$D$4&amp;"'!"&amp;M$21&amp;$B28)</f>
        <v>0</v>
      </c>
      <c r="N28" s="465" cm="1">
        <f t="array" aca="1" ref="N28" ca="1">INDIRECT("'"&amp;$D$4&amp;"'!"&amp;N$21&amp;$B28)</f>
        <v>0</v>
      </c>
      <c r="O28" s="465" cm="1">
        <f t="array" aca="1" ref="O28" ca="1">INDIRECT("'"&amp;$D$4&amp;"'!"&amp;O$21&amp;$B28)</f>
        <v>0</v>
      </c>
      <c r="P28" s="465" cm="1">
        <f t="array" aca="1" ref="P28" ca="1">INDIRECT("'"&amp;$D$4&amp;"'!"&amp;P$21&amp;$B28)</f>
        <v>0</v>
      </c>
      <c r="Q28" s="465" cm="1">
        <f t="array" aca="1" ref="Q28" ca="1">INDIRECT("'"&amp;$D$4&amp;"'!"&amp;Q$21&amp;$B28)</f>
        <v>0</v>
      </c>
      <c r="R28" s="465" cm="1">
        <f t="array" aca="1" ref="R28" ca="1">INDIRECT("'"&amp;$D$4&amp;"'!"&amp;R$21&amp;$B28)</f>
        <v>0</v>
      </c>
      <c r="S28" s="465" cm="1">
        <f t="array" aca="1" ref="S28" ca="1">INDIRECT("'"&amp;$D$4&amp;"'!"&amp;S$21&amp;$B28)</f>
        <v>0</v>
      </c>
      <c r="T28" s="465" cm="1">
        <f t="array" aca="1" ref="T28" ca="1">INDIRECT("'"&amp;$D$4&amp;"'!"&amp;T$21&amp;$B28)</f>
        <v>0</v>
      </c>
      <c r="U28" s="465" cm="1">
        <f t="array" aca="1" ref="U28" ca="1">INDIRECT("'"&amp;$D$4&amp;"'!"&amp;U$21&amp;$B28)</f>
        <v>0</v>
      </c>
      <c r="V28" s="465" cm="1">
        <f t="array" aca="1" ref="V28" ca="1">INDIRECT("'"&amp;$D$4&amp;"'!"&amp;V$21&amp;$B28)</f>
        <v>0</v>
      </c>
      <c r="W28" s="465" cm="1">
        <f t="array" aca="1" ref="W28" ca="1">INDIRECT("'"&amp;$D$4&amp;"'!"&amp;W$21&amp;$B28)</f>
        <v>0</v>
      </c>
      <c r="X28" s="465" cm="1">
        <f t="array" aca="1" ref="X28" ca="1">INDIRECT("'"&amp;$D$4&amp;"'!"&amp;X$21&amp;$B28)</f>
        <v>0</v>
      </c>
      <c r="Y28" s="465" cm="1">
        <f t="array" aca="1" ref="Y28" ca="1">INDIRECT("'"&amp;$D$4&amp;"'!"&amp;Y$21&amp;$B28)</f>
        <v>0</v>
      </c>
      <c r="Z28" s="465" cm="1">
        <f t="array" aca="1" ref="Z28" ca="1">INDIRECT("'"&amp;$D$4&amp;"'!"&amp;Z$21&amp;$B28)</f>
        <v>0</v>
      </c>
      <c r="AA28" s="465" cm="1">
        <f t="array" aca="1" ref="AA28" ca="1">INDIRECT("'"&amp;$D$4&amp;"'!"&amp;AA$21&amp;$B28)</f>
        <v>0</v>
      </c>
      <c r="AB28" s="465" cm="1">
        <f t="array" aca="1" ref="AB28" ca="1">INDIRECT("'"&amp;$D$4&amp;"'!"&amp;AB$21&amp;$B28)</f>
        <v>0</v>
      </c>
      <c r="AC28" s="465" cm="1">
        <f t="array" aca="1" ref="AC28" ca="1">INDIRECT("'"&amp;$D$4&amp;"'!"&amp;AC$21&amp;$B28)</f>
        <v>0</v>
      </c>
      <c r="AD28" s="465" cm="1">
        <f t="array" aca="1" ref="AD28" ca="1">INDIRECT("'"&amp;$D$4&amp;"'!"&amp;AD$21&amp;$B28)</f>
        <v>0</v>
      </c>
      <c r="AE28" s="465" cm="1">
        <f t="array" aca="1" ref="AE28" ca="1">INDIRECT("'"&amp;$D$4&amp;"'!"&amp;AE$21&amp;$B28)</f>
        <v>0</v>
      </c>
      <c r="AF28" s="465" cm="1">
        <f t="array" aca="1" ref="AF28" ca="1">INDIRECT("'"&amp;$D$4&amp;"'!"&amp;AF$21&amp;$B28)</f>
        <v>0</v>
      </c>
      <c r="AG28" s="465" cm="1">
        <f t="array" aca="1" ref="AG28" ca="1">INDIRECT("'"&amp;$D$4&amp;"'!"&amp;AG$21&amp;$B28)</f>
        <v>0</v>
      </c>
      <c r="AH28" s="465" cm="1">
        <f t="array" aca="1" ref="AH28" ca="1">INDIRECT("'"&amp;$D$4&amp;"'!"&amp;AH$21&amp;$B28)</f>
        <v>0</v>
      </c>
      <c r="AI28" s="465" cm="1">
        <f t="array" aca="1" ref="AI28" ca="1">INDIRECT("'"&amp;$D$4&amp;"'!"&amp;AI$21&amp;$B28)</f>
        <v>0</v>
      </c>
      <c r="AJ28" s="465" cm="1">
        <f t="array" aca="1" ref="AJ28" ca="1">INDIRECT("'"&amp;$D$4&amp;"'!"&amp;AJ$21&amp;$B28)</f>
        <v>0</v>
      </c>
      <c r="AK28" s="465" cm="1">
        <f t="array" aca="1" ref="AK28" ca="1">INDIRECT("'"&amp;$D$4&amp;"'!"&amp;AK$21&amp;$B28)</f>
        <v>0</v>
      </c>
      <c r="AL28" s="465" cm="1">
        <f t="array" aca="1" ref="AL28" ca="1">INDIRECT("'"&amp;$D$4&amp;"'!"&amp;AL$21&amp;$B28)</f>
        <v>0</v>
      </c>
      <c r="AM28" s="465" cm="1">
        <f t="array" aca="1" ref="AM28" ca="1">INDIRECT("'"&amp;$D$4&amp;"'!"&amp;AM$21&amp;$B28)</f>
        <v>0</v>
      </c>
      <c r="AN28" s="465" cm="1">
        <f t="array" aca="1" ref="AN28" ca="1">INDIRECT("'"&amp;$D$4&amp;"'!"&amp;AN$21&amp;$B28)</f>
        <v>0</v>
      </c>
      <c r="AO28" s="465" cm="1">
        <f t="array" aca="1" ref="AO28" ca="1">INDIRECT("'"&amp;$D$4&amp;"'!"&amp;AO$21&amp;$B28)</f>
        <v>0</v>
      </c>
      <c r="AP28" s="465" cm="1">
        <f t="array" aca="1" ref="AP28" ca="1">INDIRECT("'"&amp;$D$4&amp;"'!"&amp;AP$21&amp;$B28)</f>
        <v>0</v>
      </c>
      <c r="AQ28" s="465" cm="1">
        <f t="array" aca="1" ref="AQ28" ca="1">INDIRECT("'"&amp;$D$4&amp;"'!"&amp;AQ$21&amp;$B28)</f>
        <v>0</v>
      </c>
      <c r="AR28" s="465" cm="1">
        <f t="array" aca="1" ref="AR28" ca="1">INDIRECT("'"&amp;$D$4&amp;"'!"&amp;AR$21&amp;$B28)</f>
        <v>0</v>
      </c>
      <c r="AS28" s="465" cm="1">
        <f t="array" aca="1" ref="AS28" ca="1">INDIRECT("'"&amp;$D$4&amp;"'!"&amp;AS$21&amp;$B28)</f>
        <v>0</v>
      </c>
      <c r="AT28" s="465" cm="1">
        <f t="array" aca="1" ref="AT28" ca="1">INDIRECT("'"&amp;$D$4&amp;"'!"&amp;AT$21&amp;$B28)</f>
        <v>0</v>
      </c>
      <c r="AU28" s="465" cm="1">
        <f t="array" aca="1" ref="AU28" ca="1">INDIRECT("'"&amp;$D$4&amp;"'!"&amp;AU$21&amp;$B28)</f>
        <v>0</v>
      </c>
      <c r="AV28" s="465" cm="1">
        <f t="array" aca="1" ref="AV28" ca="1">INDIRECT("'"&amp;$D$4&amp;"'!"&amp;AV$21&amp;$B28)</f>
        <v>0</v>
      </c>
      <c r="AW28" s="465" cm="1">
        <f t="array" aca="1" ref="AW28" ca="1">INDIRECT("'"&amp;$D$4&amp;"'!"&amp;AW$21&amp;$B28)</f>
        <v>0</v>
      </c>
      <c r="AX28" s="465" cm="1">
        <f t="array" aca="1" ref="AX28" ca="1">INDIRECT("'"&amp;$D$4&amp;"'!"&amp;AX$21&amp;$B28)</f>
        <v>0</v>
      </c>
      <c r="AY28" s="465" cm="1">
        <f t="array" aca="1" ref="AY28" ca="1">INDIRECT("'"&amp;$D$4&amp;"'!"&amp;AY$21&amp;$B28)</f>
        <v>0</v>
      </c>
      <c r="AZ28" s="465" cm="1">
        <f t="array" aca="1" ref="AZ28" ca="1">INDIRECT("'"&amp;$D$4&amp;"'!"&amp;AZ$21&amp;$B28)</f>
        <v>0</v>
      </c>
      <c r="BA28" s="465" cm="1">
        <f t="array" aca="1" ref="BA28" ca="1">INDIRECT("'"&amp;$D$4&amp;"'!"&amp;BA$21&amp;$B28)</f>
        <v>0</v>
      </c>
      <c r="BB28" s="465" cm="1">
        <f t="array" aca="1" ref="BB28" ca="1">INDIRECT("'"&amp;$D$4&amp;"'!"&amp;BB$21&amp;$B28)</f>
        <v>0</v>
      </c>
      <c r="BC28" s="465" cm="1">
        <f t="array" aca="1" ref="BC28" ca="1">INDIRECT("'"&amp;$D$4&amp;"'!"&amp;BC$21&amp;$B28)</f>
        <v>0</v>
      </c>
      <c r="BD28" s="465" cm="1">
        <f t="array" aca="1" ref="BD28" ca="1">INDIRECT("'"&amp;$D$4&amp;"'!"&amp;BD$21&amp;$B28)</f>
        <v>0</v>
      </c>
      <c r="BE28" s="465" cm="1">
        <f t="array" aca="1" ref="BE28" ca="1">INDIRECT("'"&amp;$D$4&amp;"'!"&amp;BE$21&amp;$B28)</f>
        <v>0</v>
      </c>
      <c r="BF28" s="465" cm="1">
        <f t="array" aca="1" ref="BF28" ca="1">INDIRECT("'"&amp;$D$4&amp;"'!"&amp;BF$21&amp;$B28)</f>
        <v>0</v>
      </c>
      <c r="BG28" s="465" cm="1">
        <f t="array" aca="1" ref="BG28" ca="1">INDIRECT("'"&amp;$D$4&amp;"'!"&amp;BG$21&amp;$B28)</f>
        <v>0</v>
      </c>
      <c r="BH28" s="465" cm="1">
        <f t="array" aca="1" ref="BH28" ca="1">INDIRECT("'"&amp;$D$4&amp;"'!"&amp;BH$21&amp;$B28)</f>
        <v>0</v>
      </c>
      <c r="BI28" s="465" cm="1">
        <f t="array" aca="1" ref="BI28" ca="1">INDIRECT("'"&amp;$D$4&amp;"'!"&amp;BI$21&amp;$B28)</f>
        <v>0</v>
      </c>
      <c r="BJ28" s="465" cm="1">
        <f t="array" aca="1" ref="BJ28" ca="1">INDIRECT("'"&amp;$D$4&amp;"'!"&amp;BJ$21&amp;$B28)</f>
        <v>0</v>
      </c>
      <c r="BK28" s="465" cm="1">
        <f t="array" aca="1" ref="BK28" ca="1">INDIRECT("'"&amp;$D$4&amp;"'!"&amp;BK$21&amp;$B28)</f>
        <v>0</v>
      </c>
      <c r="BL28" s="465" cm="1">
        <f t="array" aca="1" ref="BL28" ca="1">INDIRECT("'"&amp;$D$4&amp;"'!"&amp;BL$21&amp;$B28)</f>
        <v>0</v>
      </c>
      <c r="BM28" s="465" cm="1">
        <f t="array" aca="1" ref="BM28" ca="1">INDIRECT("'"&amp;$D$4&amp;"'!"&amp;BM$21&amp;$B28)</f>
        <v>0</v>
      </c>
      <c r="BN28" s="465" cm="1">
        <f t="array" aca="1" ref="BN28" ca="1">INDIRECT("'"&amp;$D$4&amp;"'!"&amp;BN$21&amp;$B28)</f>
        <v>0</v>
      </c>
      <c r="BU28" s="823"/>
      <c r="BV28" s="823"/>
      <c r="BW28" s="823"/>
    </row>
    <row r="29" spans="1:75" ht="15.95" customHeight="1">
      <c r="A29" s="1375"/>
      <c r="B29" s="180">
        <f t="shared" si="0"/>
        <v>150</v>
      </c>
      <c r="C29" s="1267"/>
      <c r="D29" s="466" t="str" cm="1">
        <f t="array" aca="1" ref="D29" ca="1">INDIRECT("'"&amp;$D$4&amp;"'!"&amp;D$21&amp;$B29)</f>
        <v>Please specify</v>
      </c>
      <c r="E29" s="467" t="str" cm="1">
        <f t="array" aca="1" ref="E29" ca="1">INDIRECT("'"&amp;$D$4&amp;"'!"&amp;E$21&amp;$B29)</f>
        <v>Please select cost type</v>
      </c>
      <c r="F29" s="468" t="str" cm="1">
        <f t="array" aca="1" ref="F29" ca="1">INDIRECT("'"&amp;$D$4&amp;"'!"&amp;F$21&amp;$B29)</f>
        <v>[Add notes here]</v>
      </c>
      <c r="G29" s="468" t="str" cm="1">
        <f t="array" aca="1" ref="G29" ca="1">INDIRECT("'"&amp;$D$4&amp;"'!"&amp;G$21&amp;$B29)</f>
        <v>Please select confidence rating</v>
      </c>
      <c r="H29" s="468" t="str" cm="1">
        <f t="array" aca="1" ref="H29" ca="1">INDIRECT("'"&amp;$D$4&amp;"'!"&amp;H$21&amp;$B29)</f>
        <v>[Add notes here]</v>
      </c>
      <c r="I29" s="482" t="s">
        <v>514</v>
      </c>
      <c r="J29" s="465" cm="1">
        <f t="array" aca="1" ref="J29" ca="1">INDIRECT("'"&amp;$D$4&amp;"'!"&amp;J$21&amp;$B29)</f>
        <v>0</v>
      </c>
      <c r="K29" s="465" cm="1">
        <f t="array" aca="1" ref="K29" ca="1">INDIRECT("'"&amp;$D$4&amp;"'!"&amp;K$21&amp;$B29)</f>
        <v>0</v>
      </c>
      <c r="L29" s="465" cm="1">
        <f t="array" aca="1" ref="L29" ca="1">INDIRECT("'"&amp;$D$4&amp;"'!"&amp;L$21&amp;$B29)</f>
        <v>0</v>
      </c>
      <c r="M29" s="465" cm="1">
        <f t="array" aca="1" ref="M29" ca="1">INDIRECT("'"&amp;$D$4&amp;"'!"&amp;M$21&amp;$B29)</f>
        <v>0</v>
      </c>
      <c r="N29" s="465" cm="1">
        <f t="array" aca="1" ref="N29" ca="1">INDIRECT("'"&amp;$D$4&amp;"'!"&amp;N$21&amp;$B29)</f>
        <v>0</v>
      </c>
      <c r="O29" s="465" cm="1">
        <f t="array" aca="1" ref="O29" ca="1">INDIRECT("'"&amp;$D$4&amp;"'!"&amp;O$21&amp;$B29)</f>
        <v>0</v>
      </c>
      <c r="P29" s="465" cm="1">
        <f t="array" aca="1" ref="P29" ca="1">INDIRECT("'"&amp;$D$4&amp;"'!"&amp;P$21&amp;$B29)</f>
        <v>0</v>
      </c>
      <c r="Q29" s="465" cm="1">
        <f t="array" aca="1" ref="Q29" ca="1">INDIRECT("'"&amp;$D$4&amp;"'!"&amp;Q$21&amp;$B29)</f>
        <v>0</v>
      </c>
      <c r="R29" s="465" cm="1">
        <f t="array" aca="1" ref="R29" ca="1">INDIRECT("'"&amp;$D$4&amp;"'!"&amp;R$21&amp;$B29)</f>
        <v>0</v>
      </c>
      <c r="S29" s="465" cm="1">
        <f t="array" aca="1" ref="S29" ca="1">INDIRECT("'"&amp;$D$4&amp;"'!"&amp;S$21&amp;$B29)</f>
        <v>0</v>
      </c>
      <c r="T29" s="465" cm="1">
        <f t="array" aca="1" ref="T29" ca="1">INDIRECT("'"&amp;$D$4&amp;"'!"&amp;T$21&amp;$B29)</f>
        <v>0</v>
      </c>
      <c r="U29" s="465" cm="1">
        <f t="array" aca="1" ref="U29" ca="1">INDIRECT("'"&amp;$D$4&amp;"'!"&amp;U$21&amp;$B29)</f>
        <v>0</v>
      </c>
      <c r="V29" s="465" cm="1">
        <f t="array" aca="1" ref="V29" ca="1">INDIRECT("'"&amp;$D$4&amp;"'!"&amp;V$21&amp;$B29)</f>
        <v>0</v>
      </c>
      <c r="W29" s="465" cm="1">
        <f t="array" aca="1" ref="W29" ca="1">INDIRECT("'"&amp;$D$4&amp;"'!"&amp;W$21&amp;$B29)</f>
        <v>0</v>
      </c>
      <c r="X29" s="465" cm="1">
        <f t="array" aca="1" ref="X29" ca="1">INDIRECT("'"&amp;$D$4&amp;"'!"&amp;X$21&amp;$B29)</f>
        <v>0</v>
      </c>
      <c r="Y29" s="465" cm="1">
        <f t="array" aca="1" ref="Y29" ca="1">INDIRECT("'"&amp;$D$4&amp;"'!"&amp;Y$21&amp;$B29)</f>
        <v>0</v>
      </c>
      <c r="Z29" s="465" cm="1">
        <f t="array" aca="1" ref="Z29" ca="1">INDIRECT("'"&amp;$D$4&amp;"'!"&amp;Z$21&amp;$B29)</f>
        <v>0</v>
      </c>
      <c r="AA29" s="465" cm="1">
        <f t="array" aca="1" ref="AA29" ca="1">INDIRECT("'"&amp;$D$4&amp;"'!"&amp;AA$21&amp;$B29)</f>
        <v>0</v>
      </c>
      <c r="AB29" s="465" cm="1">
        <f t="array" aca="1" ref="AB29" ca="1">INDIRECT("'"&amp;$D$4&amp;"'!"&amp;AB$21&amp;$B29)</f>
        <v>0</v>
      </c>
      <c r="AC29" s="465" cm="1">
        <f t="array" aca="1" ref="AC29" ca="1">INDIRECT("'"&amp;$D$4&amp;"'!"&amp;AC$21&amp;$B29)</f>
        <v>0</v>
      </c>
      <c r="AD29" s="465" cm="1">
        <f t="array" aca="1" ref="AD29" ca="1">INDIRECT("'"&amp;$D$4&amp;"'!"&amp;AD$21&amp;$B29)</f>
        <v>0</v>
      </c>
      <c r="AE29" s="465" cm="1">
        <f t="array" aca="1" ref="AE29" ca="1">INDIRECT("'"&amp;$D$4&amp;"'!"&amp;AE$21&amp;$B29)</f>
        <v>0</v>
      </c>
      <c r="AF29" s="465" cm="1">
        <f t="array" aca="1" ref="AF29" ca="1">INDIRECT("'"&amp;$D$4&amp;"'!"&amp;AF$21&amp;$B29)</f>
        <v>0</v>
      </c>
      <c r="AG29" s="465" cm="1">
        <f t="array" aca="1" ref="AG29" ca="1">INDIRECT("'"&amp;$D$4&amp;"'!"&amp;AG$21&amp;$B29)</f>
        <v>0</v>
      </c>
      <c r="AH29" s="465" cm="1">
        <f t="array" aca="1" ref="AH29" ca="1">INDIRECT("'"&amp;$D$4&amp;"'!"&amp;AH$21&amp;$B29)</f>
        <v>0</v>
      </c>
      <c r="AI29" s="465" cm="1">
        <f t="array" aca="1" ref="AI29" ca="1">INDIRECT("'"&amp;$D$4&amp;"'!"&amp;AI$21&amp;$B29)</f>
        <v>0</v>
      </c>
      <c r="AJ29" s="465" cm="1">
        <f t="array" aca="1" ref="AJ29" ca="1">INDIRECT("'"&amp;$D$4&amp;"'!"&amp;AJ$21&amp;$B29)</f>
        <v>0</v>
      </c>
      <c r="AK29" s="465" cm="1">
        <f t="array" aca="1" ref="AK29" ca="1">INDIRECT("'"&amp;$D$4&amp;"'!"&amp;AK$21&amp;$B29)</f>
        <v>0</v>
      </c>
      <c r="AL29" s="465" cm="1">
        <f t="array" aca="1" ref="AL29" ca="1">INDIRECT("'"&amp;$D$4&amp;"'!"&amp;AL$21&amp;$B29)</f>
        <v>0</v>
      </c>
      <c r="AM29" s="465" cm="1">
        <f t="array" aca="1" ref="AM29" ca="1">INDIRECT("'"&amp;$D$4&amp;"'!"&amp;AM$21&amp;$B29)</f>
        <v>0</v>
      </c>
      <c r="AN29" s="465" cm="1">
        <f t="array" aca="1" ref="AN29" ca="1">INDIRECT("'"&amp;$D$4&amp;"'!"&amp;AN$21&amp;$B29)</f>
        <v>0</v>
      </c>
      <c r="AO29" s="465" cm="1">
        <f t="array" aca="1" ref="AO29" ca="1">INDIRECT("'"&amp;$D$4&amp;"'!"&amp;AO$21&amp;$B29)</f>
        <v>0</v>
      </c>
      <c r="AP29" s="465" cm="1">
        <f t="array" aca="1" ref="AP29" ca="1">INDIRECT("'"&amp;$D$4&amp;"'!"&amp;AP$21&amp;$B29)</f>
        <v>0</v>
      </c>
      <c r="AQ29" s="465" cm="1">
        <f t="array" aca="1" ref="AQ29" ca="1">INDIRECT("'"&amp;$D$4&amp;"'!"&amp;AQ$21&amp;$B29)</f>
        <v>0</v>
      </c>
      <c r="AR29" s="465" cm="1">
        <f t="array" aca="1" ref="AR29" ca="1">INDIRECT("'"&amp;$D$4&amp;"'!"&amp;AR$21&amp;$B29)</f>
        <v>0</v>
      </c>
      <c r="AS29" s="465" cm="1">
        <f t="array" aca="1" ref="AS29" ca="1">INDIRECT("'"&amp;$D$4&amp;"'!"&amp;AS$21&amp;$B29)</f>
        <v>0</v>
      </c>
      <c r="AT29" s="465" cm="1">
        <f t="array" aca="1" ref="AT29" ca="1">INDIRECT("'"&amp;$D$4&amp;"'!"&amp;AT$21&amp;$B29)</f>
        <v>0</v>
      </c>
      <c r="AU29" s="465" cm="1">
        <f t="array" aca="1" ref="AU29" ca="1">INDIRECT("'"&amp;$D$4&amp;"'!"&amp;AU$21&amp;$B29)</f>
        <v>0</v>
      </c>
      <c r="AV29" s="465" cm="1">
        <f t="array" aca="1" ref="AV29" ca="1">INDIRECT("'"&amp;$D$4&amp;"'!"&amp;AV$21&amp;$B29)</f>
        <v>0</v>
      </c>
      <c r="AW29" s="465" cm="1">
        <f t="array" aca="1" ref="AW29" ca="1">INDIRECT("'"&amp;$D$4&amp;"'!"&amp;AW$21&amp;$B29)</f>
        <v>0</v>
      </c>
      <c r="AX29" s="465" cm="1">
        <f t="array" aca="1" ref="AX29" ca="1">INDIRECT("'"&amp;$D$4&amp;"'!"&amp;AX$21&amp;$B29)</f>
        <v>0</v>
      </c>
      <c r="AY29" s="465" cm="1">
        <f t="array" aca="1" ref="AY29" ca="1">INDIRECT("'"&amp;$D$4&amp;"'!"&amp;AY$21&amp;$B29)</f>
        <v>0</v>
      </c>
      <c r="AZ29" s="465" cm="1">
        <f t="array" aca="1" ref="AZ29" ca="1">INDIRECT("'"&amp;$D$4&amp;"'!"&amp;AZ$21&amp;$B29)</f>
        <v>0</v>
      </c>
      <c r="BA29" s="465" cm="1">
        <f t="array" aca="1" ref="BA29" ca="1">INDIRECT("'"&amp;$D$4&amp;"'!"&amp;BA$21&amp;$B29)</f>
        <v>0</v>
      </c>
      <c r="BB29" s="465" cm="1">
        <f t="array" aca="1" ref="BB29" ca="1">INDIRECT("'"&amp;$D$4&amp;"'!"&amp;BB$21&amp;$B29)</f>
        <v>0</v>
      </c>
      <c r="BC29" s="465" cm="1">
        <f t="array" aca="1" ref="BC29" ca="1">INDIRECT("'"&amp;$D$4&amp;"'!"&amp;BC$21&amp;$B29)</f>
        <v>0</v>
      </c>
      <c r="BD29" s="465" cm="1">
        <f t="array" aca="1" ref="BD29" ca="1">INDIRECT("'"&amp;$D$4&amp;"'!"&amp;BD$21&amp;$B29)</f>
        <v>0</v>
      </c>
      <c r="BE29" s="465" cm="1">
        <f t="array" aca="1" ref="BE29" ca="1">INDIRECT("'"&amp;$D$4&amp;"'!"&amp;BE$21&amp;$B29)</f>
        <v>0</v>
      </c>
      <c r="BF29" s="465" cm="1">
        <f t="array" aca="1" ref="BF29" ca="1">INDIRECT("'"&amp;$D$4&amp;"'!"&amp;BF$21&amp;$B29)</f>
        <v>0</v>
      </c>
      <c r="BG29" s="465" cm="1">
        <f t="array" aca="1" ref="BG29" ca="1">INDIRECT("'"&amp;$D$4&amp;"'!"&amp;BG$21&amp;$B29)</f>
        <v>0</v>
      </c>
      <c r="BH29" s="465" cm="1">
        <f t="array" aca="1" ref="BH29" ca="1">INDIRECT("'"&amp;$D$4&amp;"'!"&amp;BH$21&amp;$B29)</f>
        <v>0</v>
      </c>
      <c r="BI29" s="465" cm="1">
        <f t="array" aca="1" ref="BI29" ca="1">INDIRECT("'"&amp;$D$4&amp;"'!"&amp;BI$21&amp;$B29)</f>
        <v>0</v>
      </c>
      <c r="BJ29" s="465" cm="1">
        <f t="array" aca="1" ref="BJ29" ca="1">INDIRECT("'"&amp;$D$4&amp;"'!"&amp;BJ$21&amp;$B29)</f>
        <v>0</v>
      </c>
      <c r="BK29" s="465" cm="1">
        <f t="array" aca="1" ref="BK29" ca="1">INDIRECT("'"&amp;$D$4&amp;"'!"&amp;BK$21&amp;$B29)</f>
        <v>0</v>
      </c>
      <c r="BL29" s="465" cm="1">
        <f t="array" aca="1" ref="BL29" ca="1">INDIRECT("'"&amp;$D$4&amp;"'!"&amp;BL$21&amp;$B29)</f>
        <v>0</v>
      </c>
      <c r="BM29" s="465" cm="1">
        <f t="array" aca="1" ref="BM29" ca="1">INDIRECT("'"&amp;$D$4&amp;"'!"&amp;BM$21&amp;$B29)</f>
        <v>0</v>
      </c>
      <c r="BN29" s="465" cm="1">
        <f t="array" aca="1" ref="BN29" ca="1">INDIRECT("'"&amp;$D$4&amp;"'!"&amp;BN$21&amp;$B29)</f>
        <v>0</v>
      </c>
      <c r="BU29" s="823"/>
      <c r="BV29" s="823"/>
      <c r="BW29" s="823"/>
    </row>
    <row r="30" spans="1:75" ht="15.95" customHeight="1">
      <c r="A30" s="1375"/>
      <c r="B30" s="180">
        <f t="shared" si="0"/>
        <v>151</v>
      </c>
      <c r="C30" s="1267"/>
      <c r="D30" s="466" t="str" cm="1">
        <f t="array" aca="1" ref="D30" ca="1">INDIRECT("'"&amp;$D$4&amp;"'!"&amp;D$21&amp;$B30)</f>
        <v>Please specify</v>
      </c>
      <c r="E30" s="467" t="str" cm="1">
        <f t="array" aca="1" ref="E30" ca="1">INDIRECT("'"&amp;$D$4&amp;"'!"&amp;E$21&amp;$B30)</f>
        <v>Please select cost type</v>
      </c>
      <c r="F30" s="468" t="str" cm="1">
        <f t="array" aca="1" ref="F30" ca="1">INDIRECT("'"&amp;$D$4&amp;"'!"&amp;F$21&amp;$B30)</f>
        <v>[Add notes here]</v>
      </c>
      <c r="G30" s="468" t="str" cm="1">
        <f t="array" aca="1" ref="G30" ca="1">INDIRECT("'"&amp;$D$4&amp;"'!"&amp;G$21&amp;$B30)</f>
        <v>Please select confidence rating</v>
      </c>
      <c r="H30" s="468" t="str" cm="1">
        <f t="array" aca="1" ref="H30" ca="1">INDIRECT("'"&amp;$D$4&amp;"'!"&amp;H$21&amp;$B30)</f>
        <v>[Add notes here]</v>
      </c>
      <c r="I30" s="482" t="s">
        <v>514</v>
      </c>
      <c r="J30" s="465" cm="1">
        <f t="array" aca="1" ref="J30" ca="1">INDIRECT("'"&amp;$D$4&amp;"'!"&amp;J$21&amp;$B30)</f>
        <v>0</v>
      </c>
      <c r="K30" s="465" cm="1">
        <f t="array" aca="1" ref="K30" ca="1">INDIRECT("'"&amp;$D$4&amp;"'!"&amp;K$21&amp;$B30)</f>
        <v>0</v>
      </c>
      <c r="L30" s="465" cm="1">
        <f t="array" aca="1" ref="L30" ca="1">INDIRECT("'"&amp;$D$4&amp;"'!"&amp;L$21&amp;$B30)</f>
        <v>0</v>
      </c>
      <c r="M30" s="465" cm="1">
        <f t="array" aca="1" ref="M30" ca="1">INDIRECT("'"&amp;$D$4&amp;"'!"&amp;M$21&amp;$B30)</f>
        <v>0</v>
      </c>
      <c r="N30" s="465" cm="1">
        <f t="array" aca="1" ref="N30" ca="1">INDIRECT("'"&amp;$D$4&amp;"'!"&amp;N$21&amp;$B30)</f>
        <v>0</v>
      </c>
      <c r="O30" s="465" cm="1">
        <f t="array" aca="1" ref="O30" ca="1">INDIRECT("'"&amp;$D$4&amp;"'!"&amp;O$21&amp;$B30)</f>
        <v>0</v>
      </c>
      <c r="P30" s="465" cm="1">
        <f t="array" aca="1" ref="P30" ca="1">INDIRECT("'"&amp;$D$4&amp;"'!"&amp;P$21&amp;$B30)</f>
        <v>0</v>
      </c>
      <c r="Q30" s="465" cm="1">
        <f t="array" aca="1" ref="Q30" ca="1">INDIRECT("'"&amp;$D$4&amp;"'!"&amp;Q$21&amp;$B30)</f>
        <v>0</v>
      </c>
      <c r="R30" s="465" cm="1">
        <f t="array" aca="1" ref="R30" ca="1">INDIRECT("'"&amp;$D$4&amp;"'!"&amp;R$21&amp;$B30)</f>
        <v>0</v>
      </c>
      <c r="S30" s="465" cm="1">
        <f t="array" aca="1" ref="S30" ca="1">INDIRECT("'"&amp;$D$4&amp;"'!"&amp;S$21&amp;$B30)</f>
        <v>0</v>
      </c>
      <c r="T30" s="465" cm="1">
        <f t="array" aca="1" ref="T30" ca="1">INDIRECT("'"&amp;$D$4&amp;"'!"&amp;T$21&amp;$B30)</f>
        <v>0</v>
      </c>
      <c r="U30" s="465" cm="1">
        <f t="array" aca="1" ref="U30" ca="1">INDIRECT("'"&amp;$D$4&amp;"'!"&amp;U$21&amp;$B30)</f>
        <v>0</v>
      </c>
      <c r="V30" s="465" cm="1">
        <f t="array" aca="1" ref="V30" ca="1">INDIRECT("'"&amp;$D$4&amp;"'!"&amp;V$21&amp;$B30)</f>
        <v>0</v>
      </c>
      <c r="W30" s="465" cm="1">
        <f t="array" aca="1" ref="W30" ca="1">INDIRECT("'"&amp;$D$4&amp;"'!"&amp;W$21&amp;$B30)</f>
        <v>0</v>
      </c>
      <c r="X30" s="465" cm="1">
        <f t="array" aca="1" ref="X30" ca="1">INDIRECT("'"&amp;$D$4&amp;"'!"&amp;X$21&amp;$B30)</f>
        <v>0</v>
      </c>
      <c r="Y30" s="465" cm="1">
        <f t="array" aca="1" ref="Y30" ca="1">INDIRECT("'"&amp;$D$4&amp;"'!"&amp;Y$21&amp;$B30)</f>
        <v>0</v>
      </c>
      <c r="Z30" s="465" cm="1">
        <f t="array" aca="1" ref="Z30" ca="1">INDIRECT("'"&amp;$D$4&amp;"'!"&amp;Z$21&amp;$B30)</f>
        <v>0</v>
      </c>
      <c r="AA30" s="465" cm="1">
        <f t="array" aca="1" ref="AA30" ca="1">INDIRECT("'"&amp;$D$4&amp;"'!"&amp;AA$21&amp;$B30)</f>
        <v>0</v>
      </c>
      <c r="AB30" s="465" cm="1">
        <f t="array" aca="1" ref="AB30" ca="1">INDIRECT("'"&amp;$D$4&amp;"'!"&amp;AB$21&amp;$B30)</f>
        <v>0</v>
      </c>
      <c r="AC30" s="465" cm="1">
        <f t="array" aca="1" ref="AC30" ca="1">INDIRECT("'"&amp;$D$4&amp;"'!"&amp;AC$21&amp;$B30)</f>
        <v>0</v>
      </c>
      <c r="AD30" s="465" cm="1">
        <f t="array" aca="1" ref="AD30" ca="1">INDIRECT("'"&amp;$D$4&amp;"'!"&amp;AD$21&amp;$B30)</f>
        <v>0</v>
      </c>
      <c r="AE30" s="465" cm="1">
        <f t="array" aca="1" ref="AE30" ca="1">INDIRECT("'"&amp;$D$4&amp;"'!"&amp;AE$21&amp;$B30)</f>
        <v>0</v>
      </c>
      <c r="AF30" s="465" cm="1">
        <f t="array" aca="1" ref="AF30" ca="1">INDIRECT("'"&amp;$D$4&amp;"'!"&amp;AF$21&amp;$B30)</f>
        <v>0</v>
      </c>
      <c r="AG30" s="465" cm="1">
        <f t="array" aca="1" ref="AG30" ca="1">INDIRECT("'"&amp;$D$4&amp;"'!"&amp;AG$21&amp;$B30)</f>
        <v>0</v>
      </c>
      <c r="AH30" s="465" cm="1">
        <f t="array" aca="1" ref="AH30" ca="1">INDIRECT("'"&amp;$D$4&amp;"'!"&amp;AH$21&amp;$B30)</f>
        <v>0</v>
      </c>
      <c r="AI30" s="465" cm="1">
        <f t="array" aca="1" ref="AI30" ca="1">INDIRECT("'"&amp;$D$4&amp;"'!"&amp;AI$21&amp;$B30)</f>
        <v>0</v>
      </c>
      <c r="AJ30" s="465" cm="1">
        <f t="array" aca="1" ref="AJ30" ca="1">INDIRECT("'"&amp;$D$4&amp;"'!"&amp;AJ$21&amp;$B30)</f>
        <v>0</v>
      </c>
      <c r="AK30" s="465" cm="1">
        <f t="array" aca="1" ref="AK30" ca="1">INDIRECT("'"&amp;$D$4&amp;"'!"&amp;AK$21&amp;$B30)</f>
        <v>0</v>
      </c>
      <c r="AL30" s="465" cm="1">
        <f t="array" aca="1" ref="AL30" ca="1">INDIRECT("'"&amp;$D$4&amp;"'!"&amp;AL$21&amp;$B30)</f>
        <v>0</v>
      </c>
      <c r="AM30" s="465" cm="1">
        <f t="array" aca="1" ref="AM30" ca="1">INDIRECT("'"&amp;$D$4&amp;"'!"&amp;AM$21&amp;$B30)</f>
        <v>0</v>
      </c>
      <c r="AN30" s="465" cm="1">
        <f t="array" aca="1" ref="AN30" ca="1">INDIRECT("'"&amp;$D$4&amp;"'!"&amp;AN$21&amp;$B30)</f>
        <v>0</v>
      </c>
      <c r="AO30" s="465" cm="1">
        <f t="array" aca="1" ref="AO30" ca="1">INDIRECT("'"&amp;$D$4&amp;"'!"&amp;AO$21&amp;$B30)</f>
        <v>0</v>
      </c>
      <c r="AP30" s="465" cm="1">
        <f t="array" aca="1" ref="AP30" ca="1">INDIRECT("'"&amp;$D$4&amp;"'!"&amp;AP$21&amp;$B30)</f>
        <v>0</v>
      </c>
      <c r="AQ30" s="465" cm="1">
        <f t="array" aca="1" ref="AQ30" ca="1">INDIRECT("'"&amp;$D$4&amp;"'!"&amp;AQ$21&amp;$B30)</f>
        <v>0</v>
      </c>
      <c r="AR30" s="465" cm="1">
        <f t="array" aca="1" ref="AR30" ca="1">INDIRECT("'"&amp;$D$4&amp;"'!"&amp;AR$21&amp;$B30)</f>
        <v>0</v>
      </c>
      <c r="AS30" s="465" cm="1">
        <f t="array" aca="1" ref="AS30" ca="1">INDIRECT("'"&amp;$D$4&amp;"'!"&amp;AS$21&amp;$B30)</f>
        <v>0</v>
      </c>
      <c r="AT30" s="465" cm="1">
        <f t="array" aca="1" ref="AT30" ca="1">INDIRECT("'"&amp;$D$4&amp;"'!"&amp;AT$21&amp;$B30)</f>
        <v>0</v>
      </c>
      <c r="AU30" s="465" cm="1">
        <f t="array" aca="1" ref="AU30" ca="1">INDIRECT("'"&amp;$D$4&amp;"'!"&amp;AU$21&amp;$B30)</f>
        <v>0</v>
      </c>
      <c r="AV30" s="465" cm="1">
        <f t="array" aca="1" ref="AV30" ca="1">INDIRECT("'"&amp;$D$4&amp;"'!"&amp;AV$21&amp;$B30)</f>
        <v>0</v>
      </c>
      <c r="AW30" s="465" cm="1">
        <f t="array" aca="1" ref="AW30" ca="1">INDIRECT("'"&amp;$D$4&amp;"'!"&amp;AW$21&amp;$B30)</f>
        <v>0</v>
      </c>
      <c r="AX30" s="465" cm="1">
        <f t="array" aca="1" ref="AX30" ca="1">INDIRECT("'"&amp;$D$4&amp;"'!"&amp;AX$21&amp;$B30)</f>
        <v>0</v>
      </c>
      <c r="AY30" s="465" cm="1">
        <f t="array" aca="1" ref="AY30" ca="1">INDIRECT("'"&amp;$D$4&amp;"'!"&amp;AY$21&amp;$B30)</f>
        <v>0</v>
      </c>
      <c r="AZ30" s="465" cm="1">
        <f t="array" aca="1" ref="AZ30" ca="1">INDIRECT("'"&amp;$D$4&amp;"'!"&amp;AZ$21&amp;$B30)</f>
        <v>0</v>
      </c>
      <c r="BA30" s="465" cm="1">
        <f t="array" aca="1" ref="BA30" ca="1">INDIRECT("'"&amp;$D$4&amp;"'!"&amp;BA$21&amp;$B30)</f>
        <v>0</v>
      </c>
      <c r="BB30" s="465" cm="1">
        <f t="array" aca="1" ref="BB30" ca="1">INDIRECT("'"&amp;$D$4&amp;"'!"&amp;BB$21&amp;$B30)</f>
        <v>0</v>
      </c>
      <c r="BC30" s="465" cm="1">
        <f t="array" aca="1" ref="BC30" ca="1">INDIRECT("'"&amp;$D$4&amp;"'!"&amp;BC$21&amp;$B30)</f>
        <v>0</v>
      </c>
      <c r="BD30" s="465" cm="1">
        <f t="array" aca="1" ref="BD30" ca="1">INDIRECT("'"&amp;$D$4&amp;"'!"&amp;BD$21&amp;$B30)</f>
        <v>0</v>
      </c>
      <c r="BE30" s="465" cm="1">
        <f t="array" aca="1" ref="BE30" ca="1">INDIRECT("'"&amp;$D$4&amp;"'!"&amp;BE$21&amp;$B30)</f>
        <v>0</v>
      </c>
      <c r="BF30" s="465" cm="1">
        <f t="array" aca="1" ref="BF30" ca="1">INDIRECT("'"&amp;$D$4&amp;"'!"&amp;BF$21&amp;$B30)</f>
        <v>0</v>
      </c>
      <c r="BG30" s="465" cm="1">
        <f t="array" aca="1" ref="BG30" ca="1">INDIRECT("'"&amp;$D$4&amp;"'!"&amp;BG$21&amp;$B30)</f>
        <v>0</v>
      </c>
      <c r="BH30" s="465" cm="1">
        <f t="array" aca="1" ref="BH30" ca="1">INDIRECT("'"&amp;$D$4&amp;"'!"&amp;BH$21&amp;$B30)</f>
        <v>0</v>
      </c>
      <c r="BI30" s="465" cm="1">
        <f t="array" aca="1" ref="BI30" ca="1">INDIRECT("'"&amp;$D$4&amp;"'!"&amp;BI$21&amp;$B30)</f>
        <v>0</v>
      </c>
      <c r="BJ30" s="465" cm="1">
        <f t="array" aca="1" ref="BJ30" ca="1">INDIRECT("'"&amp;$D$4&amp;"'!"&amp;BJ$21&amp;$B30)</f>
        <v>0</v>
      </c>
      <c r="BK30" s="465" cm="1">
        <f t="array" aca="1" ref="BK30" ca="1">INDIRECT("'"&amp;$D$4&amp;"'!"&amp;BK$21&amp;$B30)</f>
        <v>0</v>
      </c>
      <c r="BL30" s="465" cm="1">
        <f t="array" aca="1" ref="BL30" ca="1">INDIRECT("'"&amp;$D$4&amp;"'!"&amp;BL$21&amp;$B30)</f>
        <v>0</v>
      </c>
      <c r="BM30" s="465" cm="1">
        <f t="array" aca="1" ref="BM30" ca="1">INDIRECT("'"&amp;$D$4&amp;"'!"&amp;BM$21&amp;$B30)</f>
        <v>0</v>
      </c>
      <c r="BN30" s="465" cm="1">
        <f t="array" aca="1" ref="BN30" ca="1">INDIRECT("'"&amp;$D$4&amp;"'!"&amp;BN$21&amp;$B30)</f>
        <v>0</v>
      </c>
      <c r="BU30" s="823"/>
      <c r="BV30" s="823"/>
      <c r="BW30" s="823"/>
    </row>
    <row r="31" spans="1:75" ht="15.95" customHeight="1">
      <c r="A31" s="1375"/>
      <c r="B31" s="180">
        <f t="shared" si="0"/>
        <v>152</v>
      </c>
      <c r="C31" s="1267"/>
      <c r="D31" s="466" t="str" cm="1">
        <f t="array" aca="1" ref="D31" ca="1">INDIRECT("'"&amp;$D$4&amp;"'!"&amp;D$21&amp;$B31)</f>
        <v>Please specify</v>
      </c>
      <c r="E31" s="467" t="str" cm="1">
        <f t="array" aca="1" ref="E31" ca="1">INDIRECT("'"&amp;$D$4&amp;"'!"&amp;E$21&amp;$B31)</f>
        <v>Please select cost type</v>
      </c>
      <c r="F31" s="468" t="str" cm="1">
        <f t="array" aca="1" ref="F31" ca="1">INDIRECT("'"&amp;$D$4&amp;"'!"&amp;F$21&amp;$B31)</f>
        <v>[Add notes here]</v>
      </c>
      <c r="G31" s="468" t="str" cm="1">
        <f t="array" aca="1" ref="G31" ca="1">INDIRECT("'"&amp;$D$4&amp;"'!"&amp;G$21&amp;$B31)</f>
        <v>Please select confidence rating</v>
      </c>
      <c r="H31" s="468" t="str" cm="1">
        <f t="array" aca="1" ref="H31" ca="1">INDIRECT("'"&amp;$D$4&amp;"'!"&amp;H$21&amp;$B31)</f>
        <v>[Add notes here]</v>
      </c>
      <c r="I31" s="482" t="s">
        <v>514</v>
      </c>
      <c r="J31" s="465" cm="1">
        <f t="array" aca="1" ref="J31" ca="1">INDIRECT("'"&amp;$D$4&amp;"'!"&amp;J$21&amp;$B31)</f>
        <v>0</v>
      </c>
      <c r="K31" s="465" cm="1">
        <f t="array" aca="1" ref="K31" ca="1">INDIRECT("'"&amp;$D$4&amp;"'!"&amp;K$21&amp;$B31)</f>
        <v>0</v>
      </c>
      <c r="L31" s="465" cm="1">
        <f t="array" aca="1" ref="L31" ca="1">INDIRECT("'"&amp;$D$4&amp;"'!"&amp;L$21&amp;$B31)</f>
        <v>0</v>
      </c>
      <c r="M31" s="465" cm="1">
        <f t="array" aca="1" ref="M31" ca="1">INDIRECT("'"&amp;$D$4&amp;"'!"&amp;M$21&amp;$B31)</f>
        <v>0</v>
      </c>
      <c r="N31" s="465" cm="1">
        <f t="array" aca="1" ref="N31" ca="1">INDIRECT("'"&amp;$D$4&amp;"'!"&amp;N$21&amp;$B31)</f>
        <v>0</v>
      </c>
      <c r="O31" s="465" cm="1">
        <f t="array" aca="1" ref="O31" ca="1">INDIRECT("'"&amp;$D$4&amp;"'!"&amp;O$21&amp;$B31)</f>
        <v>0</v>
      </c>
      <c r="P31" s="465" cm="1">
        <f t="array" aca="1" ref="P31" ca="1">INDIRECT("'"&amp;$D$4&amp;"'!"&amp;P$21&amp;$B31)</f>
        <v>0</v>
      </c>
      <c r="Q31" s="465" cm="1">
        <f t="array" aca="1" ref="Q31" ca="1">INDIRECT("'"&amp;$D$4&amp;"'!"&amp;Q$21&amp;$B31)</f>
        <v>0</v>
      </c>
      <c r="R31" s="465" cm="1">
        <f t="array" aca="1" ref="R31" ca="1">INDIRECT("'"&amp;$D$4&amp;"'!"&amp;R$21&amp;$B31)</f>
        <v>0</v>
      </c>
      <c r="S31" s="465" cm="1">
        <f t="array" aca="1" ref="S31" ca="1">INDIRECT("'"&amp;$D$4&amp;"'!"&amp;S$21&amp;$B31)</f>
        <v>0</v>
      </c>
      <c r="T31" s="465" cm="1">
        <f t="array" aca="1" ref="T31" ca="1">INDIRECT("'"&amp;$D$4&amp;"'!"&amp;T$21&amp;$B31)</f>
        <v>0</v>
      </c>
      <c r="U31" s="465" cm="1">
        <f t="array" aca="1" ref="U31" ca="1">INDIRECT("'"&amp;$D$4&amp;"'!"&amp;U$21&amp;$B31)</f>
        <v>0</v>
      </c>
      <c r="V31" s="465" cm="1">
        <f t="array" aca="1" ref="V31" ca="1">INDIRECT("'"&amp;$D$4&amp;"'!"&amp;V$21&amp;$B31)</f>
        <v>0</v>
      </c>
      <c r="W31" s="465" cm="1">
        <f t="array" aca="1" ref="W31" ca="1">INDIRECT("'"&amp;$D$4&amp;"'!"&amp;W$21&amp;$B31)</f>
        <v>0</v>
      </c>
      <c r="X31" s="465" cm="1">
        <f t="array" aca="1" ref="X31" ca="1">INDIRECT("'"&amp;$D$4&amp;"'!"&amp;X$21&amp;$B31)</f>
        <v>0</v>
      </c>
      <c r="Y31" s="465" cm="1">
        <f t="array" aca="1" ref="Y31" ca="1">INDIRECT("'"&amp;$D$4&amp;"'!"&amp;Y$21&amp;$B31)</f>
        <v>0</v>
      </c>
      <c r="Z31" s="465" cm="1">
        <f t="array" aca="1" ref="Z31" ca="1">INDIRECT("'"&amp;$D$4&amp;"'!"&amp;Z$21&amp;$B31)</f>
        <v>0</v>
      </c>
      <c r="AA31" s="465" cm="1">
        <f t="array" aca="1" ref="AA31" ca="1">INDIRECT("'"&amp;$D$4&amp;"'!"&amp;AA$21&amp;$B31)</f>
        <v>0</v>
      </c>
      <c r="AB31" s="465" cm="1">
        <f t="array" aca="1" ref="AB31" ca="1">INDIRECT("'"&amp;$D$4&amp;"'!"&amp;AB$21&amp;$B31)</f>
        <v>0</v>
      </c>
      <c r="AC31" s="465" cm="1">
        <f t="array" aca="1" ref="AC31" ca="1">INDIRECT("'"&amp;$D$4&amp;"'!"&amp;AC$21&amp;$B31)</f>
        <v>0</v>
      </c>
      <c r="AD31" s="465" cm="1">
        <f t="array" aca="1" ref="AD31" ca="1">INDIRECT("'"&amp;$D$4&amp;"'!"&amp;AD$21&amp;$B31)</f>
        <v>0</v>
      </c>
      <c r="AE31" s="465" cm="1">
        <f t="array" aca="1" ref="AE31" ca="1">INDIRECT("'"&amp;$D$4&amp;"'!"&amp;AE$21&amp;$B31)</f>
        <v>0</v>
      </c>
      <c r="AF31" s="465" cm="1">
        <f t="array" aca="1" ref="AF31" ca="1">INDIRECT("'"&amp;$D$4&amp;"'!"&amp;AF$21&amp;$B31)</f>
        <v>0</v>
      </c>
      <c r="AG31" s="465" cm="1">
        <f t="array" aca="1" ref="AG31" ca="1">INDIRECT("'"&amp;$D$4&amp;"'!"&amp;AG$21&amp;$B31)</f>
        <v>0</v>
      </c>
      <c r="AH31" s="465" cm="1">
        <f t="array" aca="1" ref="AH31" ca="1">INDIRECT("'"&amp;$D$4&amp;"'!"&amp;AH$21&amp;$B31)</f>
        <v>0</v>
      </c>
      <c r="AI31" s="465" cm="1">
        <f t="array" aca="1" ref="AI31" ca="1">INDIRECT("'"&amp;$D$4&amp;"'!"&amp;AI$21&amp;$B31)</f>
        <v>0</v>
      </c>
      <c r="AJ31" s="465" cm="1">
        <f t="array" aca="1" ref="AJ31" ca="1">INDIRECT("'"&amp;$D$4&amp;"'!"&amp;AJ$21&amp;$B31)</f>
        <v>0</v>
      </c>
      <c r="AK31" s="465" cm="1">
        <f t="array" aca="1" ref="AK31" ca="1">INDIRECT("'"&amp;$D$4&amp;"'!"&amp;AK$21&amp;$B31)</f>
        <v>0</v>
      </c>
      <c r="AL31" s="465" cm="1">
        <f t="array" aca="1" ref="AL31" ca="1">INDIRECT("'"&amp;$D$4&amp;"'!"&amp;AL$21&amp;$B31)</f>
        <v>0</v>
      </c>
      <c r="AM31" s="465" cm="1">
        <f t="array" aca="1" ref="AM31" ca="1">INDIRECT("'"&amp;$D$4&amp;"'!"&amp;AM$21&amp;$B31)</f>
        <v>0</v>
      </c>
      <c r="AN31" s="465" cm="1">
        <f t="array" aca="1" ref="AN31" ca="1">INDIRECT("'"&amp;$D$4&amp;"'!"&amp;AN$21&amp;$B31)</f>
        <v>0</v>
      </c>
      <c r="AO31" s="465" cm="1">
        <f t="array" aca="1" ref="AO31" ca="1">INDIRECT("'"&amp;$D$4&amp;"'!"&amp;AO$21&amp;$B31)</f>
        <v>0</v>
      </c>
      <c r="AP31" s="465" cm="1">
        <f t="array" aca="1" ref="AP31" ca="1">INDIRECT("'"&amp;$D$4&amp;"'!"&amp;AP$21&amp;$B31)</f>
        <v>0</v>
      </c>
      <c r="AQ31" s="465" cm="1">
        <f t="array" aca="1" ref="AQ31" ca="1">INDIRECT("'"&amp;$D$4&amp;"'!"&amp;AQ$21&amp;$B31)</f>
        <v>0</v>
      </c>
      <c r="AR31" s="465" cm="1">
        <f t="array" aca="1" ref="AR31" ca="1">INDIRECT("'"&amp;$D$4&amp;"'!"&amp;AR$21&amp;$B31)</f>
        <v>0</v>
      </c>
      <c r="AS31" s="465" cm="1">
        <f t="array" aca="1" ref="AS31" ca="1">INDIRECT("'"&amp;$D$4&amp;"'!"&amp;AS$21&amp;$B31)</f>
        <v>0</v>
      </c>
      <c r="AT31" s="465" cm="1">
        <f t="array" aca="1" ref="AT31" ca="1">INDIRECT("'"&amp;$D$4&amp;"'!"&amp;AT$21&amp;$B31)</f>
        <v>0</v>
      </c>
      <c r="AU31" s="465" cm="1">
        <f t="array" aca="1" ref="AU31" ca="1">INDIRECT("'"&amp;$D$4&amp;"'!"&amp;AU$21&amp;$B31)</f>
        <v>0</v>
      </c>
      <c r="AV31" s="465" cm="1">
        <f t="array" aca="1" ref="AV31" ca="1">INDIRECT("'"&amp;$D$4&amp;"'!"&amp;AV$21&amp;$B31)</f>
        <v>0</v>
      </c>
      <c r="AW31" s="465" cm="1">
        <f t="array" aca="1" ref="AW31" ca="1">INDIRECT("'"&amp;$D$4&amp;"'!"&amp;AW$21&amp;$B31)</f>
        <v>0</v>
      </c>
      <c r="AX31" s="465" cm="1">
        <f t="array" aca="1" ref="AX31" ca="1">INDIRECT("'"&amp;$D$4&amp;"'!"&amp;AX$21&amp;$B31)</f>
        <v>0</v>
      </c>
      <c r="AY31" s="465" cm="1">
        <f t="array" aca="1" ref="AY31" ca="1">INDIRECT("'"&amp;$D$4&amp;"'!"&amp;AY$21&amp;$B31)</f>
        <v>0</v>
      </c>
      <c r="AZ31" s="465" cm="1">
        <f t="array" aca="1" ref="AZ31" ca="1">INDIRECT("'"&amp;$D$4&amp;"'!"&amp;AZ$21&amp;$B31)</f>
        <v>0</v>
      </c>
      <c r="BA31" s="465" cm="1">
        <f t="array" aca="1" ref="BA31" ca="1">INDIRECT("'"&amp;$D$4&amp;"'!"&amp;BA$21&amp;$B31)</f>
        <v>0</v>
      </c>
      <c r="BB31" s="465" cm="1">
        <f t="array" aca="1" ref="BB31" ca="1">INDIRECT("'"&amp;$D$4&amp;"'!"&amp;BB$21&amp;$B31)</f>
        <v>0</v>
      </c>
      <c r="BC31" s="465" cm="1">
        <f t="array" aca="1" ref="BC31" ca="1">INDIRECT("'"&amp;$D$4&amp;"'!"&amp;BC$21&amp;$B31)</f>
        <v>0</v>
      </c>
      <c r="BD31" s="465" cm="1">
        <f t="array" aca="1" ref="BD31" ca="1">INDIRECT("'"&amp;$D$4&amp;"'!"&amp;BD$21&amp;$B31)</f>
        <v>0</v>
      </c>
      <c r="BE31" s="465" cm="1">
        <f t="array" aca="1" ref="BE31" ca="1">INDIRECT("'"&amp;$D$4&amp;"'!"&amp;BE$21&amp;$B31)</f>
        <v>0</v>
      </c>
      <c r="BF31" s="465" cm="1">
        <f t="array" aca="1" ref="BF31" ca="1">INDIRECT("'"&amp;$D$4&amp;"'!"&amp;BF$21&amp;$B31)</f>
        <v>0</v>
      </c>
      <c r="BG31" s="465" cm="1">
        <f t="array" aca="1" ref="BG31" ca="1">INDIRECT("'"&amp;$D$4&amp;"'!"&amp;BG$21&amp;$B31)</f>
        <v>0</v>
      </c>
      <c r="BH31" s="465" cm="1">
        <f t="array" aca="1" ref="BH31" ca="1">INDIRECT("'"&amp;$D$4&amp;"'!"&amp;BH$21&amp;$B31)</f>
        <v>0</v>
      </c>
      <c r="BI31" s="465" cm="1">
        <f t="array" aca="1" ref="BI31" ca="1">INDIRECT("'"&amp;$D$4&amp;"'!"&amp;BI$21&amp;$B31)</f>
        <v>0</v>
      </c>
      <c r="BJ31" s="465" cm="1">
        <f t="array" aca="1" ref="BJ31" ca="1">INDIRECT("'"&amp;$D$4&amp;"'!"&amp;BJ$21&amp;$B31)</f>
        <v>0</v>
      </c>
      <c r="BK31" s="465" cm="1">
        <f t="array" aca="1" ref="BK31" ca="1">INDIRECT("'"&amp;$D$4&amp;"'!"&amp;BK$21&amp;$B31)</f>
        <v>0</v>
      </c>
      <c r="BL31" s="465" cm="1">
        <f t="array" aca="1" ref="BL31" ca="1">INDIRECT("'"&amp;$D$4&amp;"'!"&amp;BL$21&amp;$B31)</f>
        <v>0</v>
      </c>
      <c r="BM31" s="465" cm="1">
        <f t="array" aca="1" ref="BM31" ca="1">INDIRECT("'"&amp;$D$4&amp;"'!"&amp;BM$21&amp;$B31)</f>
        <v>0</v>
      </c>
      <c r="BN31" s="465" cm="1">
        <f t="array" aca="1" ref="BN31" ca="1">INDIRECT("'"&amp;$D$4&amp;"'!"&amp;BN$21&amp;$B31)</f>
        <v>0</v>
      </c>
      <c r="BU31" s="823"/>
      <c r="BV31" s="823"/>
      <c r="BW31" s="823"/>
    </row>
    <row r="32" spans="1:75" ht="15.95" customHeight="1">
      <c r="A32" s="1375"/>
      <c r="B32" s="180">
        <f t="shared" si="0"/>
        <v>153</v>
      </c>
      <c r="C32" s="1267"/>
      <c r="D32" s="466" t="str" cm="1">
        <f t="array" aca="1" ref="D32" ca="1">INDIRECT("'"&amp;$D$4&amp;"'!"&amp;D$21&amp;$B32)</f>
        <v>Please specify</v>
      </c>
      <c r="E32" s="467" t="str" cm="1">
        <f t="array" aca="1" ref="E32" ca="1">INDIRECT("'"&amp;$D$4&amp;"'!"&amp;E$21&amp;$B32)</f>
        <v>Please select cost type</v>
      </c>
      <c r="F32" s="468" t="str" cm="1">
        <f t="array" aca="1" ref="F32" ca="1">INDIRECT("'"&amp;$D$4&amp;"'!"&amp;F$21&amp;$B32)</f>
        <v>[Add notes here]</v>
      </c>
      <c r="G32" s="468" t="str" cm="1">
        <f t="array" aca="1" ref="G32" ca="1">INDIRECT("'"&amp;$D$4&amp;"'!"&amp;G$21&amp;$B32)</f>
        <v>Please select confidence rating</v>
      </c>
      <c r="H32" s="468" t="str" cm="1">
        <f t="array" aca="1" ref="H32" ca="1">INDIRECT("'"&amp;$D$4&amp;"'!"&amp;H$21&amp;$B32)</f>
        <v>[Add notes here]</v>
      </c>
      <c r="I32" s="482" t="s">
        <v>514</v>
      </c>
      <c r="J32" s="465" cm="1">
        <f t="array" aca="1" ref="J32" ca="1">INDIRECT("'"&amp;$D$4&amp;"'!"&amp;J$21&amp;$B32)</f>
        <v>0</v>
      </c>
      <c r="K32" s="465" cm="1">
        <f t="array" aca="1" ref="K32" ca="1">INDIRECT("'"&amp;$D$4&amp;"'!"&amp;K$21&amp;$B32)</f>
        <v>0</v>
      </c>
      <c r="L32" s="465" cm="1">
        <f t="array" aca="1" ref="L32" ca="1">INDIRECT("'"&amp;$D$4&amp;"'!"&amp;L$21&amp;$B32)</f>
        <v>0</v>
      </c>
      <c r="M32" s="465" cm="1">
        <f t="array" aca="1" ref="M32" ca="1">INDIRECT("'"&amp;$D$4&amp;"'!"&amp;M$21&amp;$B32)</f>
        <v>0</v>
      </c>
      <c r="N32" s="465" cm="1">
        <f t="array" aca="1" ref="N32" ca="1">INDIRECT("'"&amp;$D$4&amp;"'!"&amp;N$21&amp;$B32)</f>
        <v>0</v>
      </c>
      <c r="O32" s="465" cm="1">
        <f t="array" aca="1" ref="O32" ca="1">INDIRECT("'"&amp;$D$4&amp;"'!"&amp;O$21&amp;$B32)</f>
        <v>0</v>
      </c>
      <c r="P32" s="465" cm="1">
        <f t="array" aca="1" ref="P32" ca="1">INDIRECT("'"&amp;$D$4&amp;"'!"&amp;P$21&amp;$B32)</f>
        <v>0</v>
      </c>
      <c r="Q32" s="465" cm="1">
        <f t="array" aca="1" ref="Q32" ca="1">INDIRECT("'"&amp;$D$4&amp;"'!"&amp;Q$21&amp;$B32)</f>
        <v>0</v>
      </c>
      <c r="R32" s="465" cm="1">
        <f t="array" aca="1" ref="R32" ca="1">INDIRECT("'"&amp;$D$4&amp;"'!"&amp;R$21&amp;$B32)</f>
        <v>0</v>
      </c>
      <c r="S32" s="465" cm="1">
        <f t="array" aca="1" ref="S32" ca="1">INDIRECT("'"&amp;$D$4&amp;"'!"&amp;S$21&amp;$B32)</f>
        <v>0</v>
      </c>
      <c r="T32" s="465" cm="1">
        <f t="array" aca="1" ref="T32" ca="1">INDIRECT("'"&amp;$D$4&amp;"'!"&amp;T$21&amp;$B32)</f>
        <v>0</v>
      </c>
      <c r="U32" s="465" cm="1">
        <f t="array" aca="1" ref="U32" ca="1">INDIRECT("'"&amp;$D$4&amp;"'!"&amp;U$21&amp;$B32)</f>
        <v>0</v>
      </c>
      <c r="V32" s="465" cm="1">
        <f t="array" aca="1" ref="V32" ca="1">INDIRECT("'"&amp;$D$4&amp;"'!"&amp;V$21&amp;$B32)</f>
        <v>0</v>
      </c>
      <c r="W32" s="465" cm="1">
        <f t="array" aca="1" ref="W32" ca="1">INDIRECT("'"&amp;$D$4&amp;"'!"&amp;W$21&amp;$B32)</f>
        <v>0</v>
      </c>
      <c r="X32" s="465" cm="1">
        <f t="array" aca="1" ref="X32" ca="1">INDIRECT("'"&amp;$D$4&amp;"'!"&amp;X$21&amp;$B32)</f>
        <v>0</v>
      </c>
      <c r="Y32" s="465" cm="1">
        <f t="array" aca="1" ref="Y32" ca="1">INDIRECT("'"&amp;$D$4&amp;"'!"&amp;Y$21&amp;$B32)</f>
        <v>0</v>
      </c>
      <c r="Z32" s="465" cm="1">
        <f t="array" aca="1" ref="Z32" ca="1">INDIRECT("'"&amp;$D$4&amp;"'!"&amp;Z$21&amp;$B32)</f>
        <v>0</v>
      </c>
      <c r="AA32" s="465" cm="1">
        <f t="array" aca="1" ref="AA32" ca="1">INDIRECT("'"&amp;$D$4&amp;"'!"&amp;AA$21&amp;$B32)</f>
        <v>0</v>
      </c>
      <c r="AB32" s="465" cm="1">
        <f t="array" aca="1" ref="AB32" ca="1">INDIRECT("'"&amp;$D$4&amp;"'!"&amp;AB$21&amp;$B32)</f>
        <v>0</v>
      </c>
      <c r="AC32" s="465" cm="1">
        <f t="array" aca="1" ref="AC32" ca="1">INDIRECT("'"&amp;$D$4&amp;"'!"&amp;AC$21&amp;$B32)</f>
        <v>0</v>
      </c>
      <c r="AD32" s="465" cm="1">
        <f t="array" aca="1" ref="AD32" ca="1">INDIRECT("'"&amp;$D$4&amp;"'!"&amp;AD$21&amp;$B32)</f>
        <v>0</v>
      </c>
      <c r="AE32" s="465" cm="1">
        <f t="array" aca="1" ref="AE32" ca="1">INDIRECT("'"&amp;$D$4&amp;"'!"&amp;AE$21&amp;$B32)</f>
        <v>0</v>
      </c>
      <c r="AF32" s="465" cm="1">
        <f t="array" aca="1" ref="AF32" ca="1">INDIRECT("'"&amp;$D$4&amp;"'!"&amp;AF$21&amp;$B32)</f>
        <v>0</v>
      </c>
      <c r="AG32" s="465" cm="1">
        <f t="array" aca="1" ref="AG32" ca="1">INDIRECT("'"&amp;$D$4&amp;"'!"&amp;AG$21&amp;$B32)</f>
        <v>0</v>
      </c>
      <c r="AH32" s="465" cm="1">
        <f t="array" aca="1" ref="AH32" ca="1">INDIRECT("'"&amp;$D$4&amp;"'!"&amp;AH$21&amp;$B32)</f>
        <v>0</v>
      </c>
      <c r="AI32" s="465" cm="1">
        <f t="array" aca="1" ref="AI32" ca="1">INDIRECT("'"&amp;$D$4&amp;"'!"&amp;AI$21&amp;$B32)</f>
        <v>0</v>
      </c>
      <c r="AJ32" s="465" cm="1">
        <f t="array" aca="1" ref="AJ32" ca="1">INDIRECT("'"&amp;$D$4&amp;"'!"&amp;AJ$21&amp;$B32)</f>
        <v>0</v>
      </c>
      <c r="AK32" s="465" cm="1">
        <f t="array" aca="1" ref="AK32" ca="1">INDIRECT("'"&amp;$D$4&amp;"'!"&amp;AK$21&amp;$B32)</f>
        <v>0</v>
      </c>
      <c r="AL32" s="465" cm="1">
        <f t="array" aca="1" ref="AL32" ca="1">INDIRECT("'"&amp;$D$4&amp;"'!"&amp;AL$21&amp;$B32)</f>
        <v>0</v>
      </c>
      <c r="AM32" s="465" cm="1">
        <f t="array" aca="1" ref="AM32" ca="1">INDIRECT("'"&amp;$D$4&amp;"'!"&amp;AM$21&amp;$B32)</f>
        <v>0</v>
      </c>
      <c r="AN32" s="465" cm="1">
        <f t="array" aca="1" ref="AN32" ca="1">INDIRECT("'"&amp;$D$4&amp;"'!"&amp;AN$21&amp;$B32)</f>
        <v>0</v>
      </c>
      <c r="AO32" s="465" cm="1">
        <f t="array" aca="1" ref="AO32" ca="1">INDIRECT("'"&amp;$D$4&amp;"'!"&amp;AO$21&amp;$B32)</f>
        <v>0</v>
      </c>
      <c r="AP32" s="465" cm="1">
        <f t="array" aca="1" ref="AP32" ca="1">INDIRECT("'"&amp;$D$4&amp;"'!"&amp;AP$21&amp;$B32)</f>
        <v>0</v>
      </c>
      <c r="AQ32" s="465" cm="1">
        <f t="array" aca="1" ref="AQ32" ca="1">INDIRECT("'"&amp;$D$4&amp;"'!"&amp;AQ$21&amp;$B32)</f>
        <v>0</v>
      </c>
      <c r="AR32" s="465" cm="1">
        <f t="array" aca="1" ref="AR32" ca="1">INDIRECT("'"&amp;$D$4&amp;"'!"&amp;AR$21&amp;$B32)</f>
        <v>0</v>
      </c>
      <c r="AS32" s="465" cm="1">
        <f t="array" aca="1" ref="AS32" ca="1">INDIRECT("'"&amp;$D$4&amp;"'!"&amp;AS$21&amp;$B32)</f>
        <v>0</v>
      </c>
      <c r="AT32" s="465" cm="1">
        <f t="array" aca="1" ref="AT32" ca="1">INDIRECT("'"&amp;$D$4&amp;"'!"&amp;AT$21&amp;$B32)</f>
        <v>0</v>
      </c>
      <c r="AU32" s="465" cm="1">
        <f t="array" aca="1" ref="AU32" ca="1">INDIRECT("'"&amp;$D$4&amp;"'!"&amp;AU$21&amp;$B32)</f>
        <v>0</v>
      </c>
      <c r="AV32" s="465" cm="1">
        <f t="array" aca="1" ref="AV32" ca="1">INDIRECT("'"&amp;$D$4&amp;"'!"&amp;AV$21&amp;$B32)</f>
        <v>0</v>
      </c>
      <c r="AW32" s="465" cm="1">
        <f t="array" aca="1" ref="AW32" ca="1">INDIRECT("'"&amp;$D$4&amp;"'!"&amp;AW$21&amp;$B32)</f>
        <v>0</v>
      </c>
      <c r="AX32" s="465" cm="1">
        <f t="array" aca="1" ref="AX32" ca="1">INDIRECT("'"&amp;$D$4&amp;"'!"&amp;AX$21&amp;$B32)</f>
        <v>0</v>
      </c>
      <c r="AY32" s="465" cm="1">
        <f t="array" aca="1" ref="AY32" ca="1">INDIRECT("'"&amp;$D$4&amp;"'!"&amp;AY$21&amp;$B32)</f>
        <v>0</v>
      </c>
      <c r="AZ32" s="465" cm="1">
        <f t="array" aca="1" ref="AZ32" ca="1">INDIRECT("'"&amp;$D$4&amp;"'!"&amp;AZ$21&amp;$B32)</f>
        <v>0</v>
      </c>
      <c r="BA32" s="465" cm="1">
        <f t="array" aca="1" ref="BA32" ca="1">INDIRECT("'"&amp;$D$4&amp;"'!"&amp;BA$21&amp;$B32)</f>
        <v>0</v>
      </c>
      <c r="BB32" s="465" cm="1">
        <f t="array" aca="1" ref="BB32" ca="1">INDIRECT("'"&amp;$D$4&amp;"'!"&amp;BB$21&amp;$B32)</f>
        <v>0</v>
      </c>
      <c r="BC32" s="465" cm="1">
        <f t="array" aca="1" ref="BC32" ca="1">INDIRECT("'"&amp;$D$4&amp;"'!"&amp;BC$21&amp;$B32)</f>
        <v>0</v>
      </c>
      <c r="BD32" s="465" cm="1">
        <f t="array" aca="1" ref="BD32" ca="1">INDIRECT("'"&amp;$D$4&amp;"'!"&amp;BD$21&amp;$B32)</f>
        <v>0</v>
      </c>
      <c r="BE32" s="465" cm="1">
        <f t="array" aca="1" ref="BE32" ca="1">INDIRECT("'"&amp;$D$4&amp;"'!"&amp;BE$21&amp;$B32)</f>
        <v>0</v>
      </c>
      <c r="BF32" s="465" cm="1">
        <f t="array" aca="1" ref="BF32" ca="1">INDIRECT("'"&amp;$D$4&amp;"'!"&amp;BF$21&amp;$B32)</f>
        <v>0</v>
      </c>
      <c r="BG32" s="465" cm="1">
        <f t="array" aca="1" ref="BG32" ca="1">INDIRECT("'"&amp;$D$4&amp;"'!"&amp;BG$21&amp;$B32)</f>
        <v>0</v>
      </c>
      <c r="BH32" s="465" cm="1">
        <f t="array" aca="1" ref="BH32" ca="1">INDIRECT("'"&amp;$D$4&amp;"'!"&amp;BH$21&amp;$B32)</f>
        <v>0</v>
      </c>
      <c r="BI32" s="465" cm="1">
        <f t="array" aca="1" ref="BI32" ca="1">INDIRECT("'"&amp;$D$4&amp;"'!"&amp;BI$21&amp;$B32)</f>
        <v>0</v>
      </c>
      <c r="BJ32" s="465" cm="1">
        <f t="array" aca="1" ref="BJ32" ca="1">INDIRECT("'"&amp;$D$4&amp;"'!"&amp;BJ$21&amp;$B32)</f>
        <v>0</v>
      </c>
      <c r="BK32" s="465" cm="1">
        <f t="array" aca="1" ref="BK32" ca="1">INDIRECT("'"&amp;$D$4&amp;"'!"&amp;BK$21&amp;$B32)</f>
        <v>0</v>
      </c>
      <c r="BL32" s="465" cm="1">
        <f t="array" aca="1" ref="BL32" ca="1">INDIRECT("'"&amp;$D$4&amp;"'!"&amp;BL$21&amp;$B32)</f>
        <v>0</v>
      </c>
      <c r="BM32" s="465" cm="1">
        <f t="array" aca="1" ref="BM32" ca="1">INDIRECT("'"&amp;$D$4&amp;"'!"&amp;BM$21&amp;$B32)</f>
        <v>0</v>
      </c>
      <c r="BN32" s="465" cm="1">
        <f t="array" aca="1" ref="BN32" ca="1">INDIRECT("'"&amp;$D$4&amp;"'!"&amp;BN$21&amp;$B32)</f>
        <v>0</v>
      </c>
      <c r="BU32" s="823"/>
      <c r="BV32" s="823"/>
      <c r="BW32" s="823"/>
    </row>
    <row r="33" spans="1:102" ht="15.95" customHeight="1">
      <c r="A33" s="1375"/>
      <c r="B33" s="180">
        <f t="shared" si="0"/>
        <v>154</v>
      </c>
      <c r="C33" s="1267"/>
      <c r="D33" s="466" t="str" cm="1">
        <f t="array" aca="1" ref="D33" ca="1">INDIRECT("'"&amp;$D$4&amp;"'!"&amp;D$21&amp;$B33)</f>
        <v>Please specify</v>
      </c>
      <c r="E33" s="467" t="str" cm="1">
        <f t="array" aca="1" ref="E33" ca="1">INDIRECT("'"&amp;$D$4&amp;"'!"&amp;E$21&amp;$B33)</f>
        <v>Please select cost type</v>
      </c>
      <c r="F33" s="468" t="str" cm="1">
        <f t="array" aca="1" ref="F33" ca="1">INDIRECT("'"&amp;$D$4&amp;"'!"&amp;F$21&amp;$B33)</f>
        <v>[Add notes here]</v>
      </c>
      <c r="G33" s="468" t="str" cm="1">
        <f t="array" aca="1" ref="G33" ca="1">INDIRECT("'"&amp;$D$4&amp;"'!"&amp;G$21&amp;$B33)</f>
        <v>Please select confidence rating</v>
      </c>
      <c r="H33" s="468" t="str" cm="1">
        <f t="array" aca="1" ref="H33" ca="1">INDIRECT("'"&amp;$D$4&amp;"'!"&amp;H$21&amp;$B33)</f>
        <v>[Add notes here]</v>
      </c>
      <c r="I33" s="482" t="s">
        <v>514</v>
      </c>
      <c r="J33" s="465" cm="1">
        <f t="array" aca="1" ref="J33" ca="1">INDIRECT("'"&amp;$D$4&amp;"'!"&amp;J$21&amp;$B33)</f>
        <v>0</v>
      </c>
      <c r="K33" s="465" cm="1">
        <f t="array" aca="1" ref="K33" ca="1">INDIRECT("'"&amp;$D$4&amp;"'!"&amp;K$21&amp;$B33)</f>
        <v>0</v>
      </c>
      <c r="L33" s="465" cm="1">
        <f t="array" aca="1" ref="L33" ca="1">INDIRECT("'"&amp;$D$4&amp;"'!"&amp;L$21&amp;$B33)</f>
        <v>0</v>
      </c>
      <c r="M33" s="465" cm="1">
        <f t="array" aca="1" ref="M33" ca="1">INDIRECT("'"&amp;$D$4&amp;"'!"&amp;M$21&amp;$B33)</f>
        <v>0</v>
      </c>
      <c r="N33" s="465" cm="1">
        <f t="array" aca="1" ref="N33" ca="1">INDIRECT("'"&amp;$D$4&amp;"'!"&amp;N$21&amp;$B33)</f>
        <v>0</v>
      </c>
      <c r="O33" s="465" cm="1">
        <f t="array" aca="1" ref="O33" ca="1">INDIRECT("'"&amp;$D$4&amp;"'!"&amp;O$21&amp;$B33)</f>
        <v>0</v>
      </c>
      <c r="P33" s="465" cm="1">
        <f t="array" aca="1" ref="P33" ca="1">INDIRECT("'"&amp;$D$4&amp;"'!"&amp;P$21&amp;$B33)</f>
        <v>0</v>
      </c>
      <c r="Q33" s="465" cm="1">
        <f t="array" aca="1" ref="Q33" ca="1">INDIRECT("'"&amp;$D$4&amp;"'!"&amp;Q$21&amp;$B33)</f>
        <v>0</v>
      </c>
      <c r="R33" s="465" cm="1">
        <f t="array" aca="1" ref="R33" ca="1">INDIRECT("'"&amp;$D$4&amp;"'!"&amp;R$21&amp;$B33)</f>
        <v>0</v>
      </c>
      <c r="S33" s="465" cm="1">
        <f t="array" aca="1" ref="S33" ca="1">INDIRECT("'"&amp;$D$4&amp;"'!"&amp;S$21&amp;$B33)</f>
        <v>0</v>
      </c>
      <c r="T33" s="465" cm="1">
        <f t="array" aca="1" ref="T33" ca="1">INDIRECT("'"&amp;$D$4&amp;"'!"&amp;T$21&amp;$B33)</f>
        <v>0</v>
      </c>
      <c r="U33" s="465" cm="1">
        <f t="array" aca="1" ref="U33" ca="1">INDIRECT("'"&amp;$D$4&amp;"'!"&amp;U$21&amp;$B33)</f>
        <v>0</v>
      </c>
      <c r="V33" s="465" cm="1">
        <f t="array" aca="1" ref="V33" ca="1">INDIRECT("'"&amp;$D$4&amp;"'!"&amp;V$21&amp;$B33)</f>
        <v>0</v>
      </c>
      <c r="W33" s="465" cm="1">
        <f t="array" aca="1" ref="W33" ca="1">INDIRECT("'"&amp;$D$4&amp;"'!"&amp;W$21&amp;$B33)</f>
        <v>0</v>
      </c>
      <c r="X33" s="465" cm="1">
        <f t="array" aca="1" ref="X33" ca="1">INDIRECT("'"&amp;$D$4&amp;"'!"&amp;X$21&amp;$B33)</f>
        <v>0</v>
      </c>
      <c r="Y33" s="465" cm="1">
        <f t="array" aca="1" ref="Y33" ca="1">INDIRECT("'"&amp;$D$4&amp;"'!"&amp;Y$21&amp;$B33)</f>
        <v>0</v>
      </c>
      <c r="Z33" s="465" cm="1">
        <f t="array" aca="1" ref="Z33" ca="1">INDIRECT("'"&amp;$D$4&amp;"'!"&amp;Z$21&amp;$B33)</f>
        <v>0</v>
      </c>
      <c r="AA33" s="465" cm="1">
        <f t="array" aca="1" ref="AA33" ca="1">INDIRECT("'"&amp;$D$4&amp;"'!"&amp;AA$21&amp;$B33)</f>
        <v>0</v>
      </c>
      <c r="AB33" s="465" cm="1">
        <f t="array" aca="1" ref="AB33" ca="1">INDIRECT("'"&amp;$D$4&amp;"'!"&amp;AB$21&amp;$B33)</f>
        <v>0</v>
      </c>
      <c r="AC33" s="465" cm="1">
        <f t="array" aca="1" ref="AC33" ca="1">INDIRECT("'"&amp;$D$4&amp;"'!"&amp;AC$21&amp;$B33)</f>
        <v>0</v>
      </c>
      <c r="AD33" s="465" cm="1">
        <f t="array" aca="1" ref="AD33" ca="1">INDIRECT("'"&amp;$D$4&amp;"'!"&amp;AD$21&amp;$B33)</f>
        <v>0</v>
      </c>
      <c r="AE33" s="465" cm="1">
        <f t="array" aca="1" ref="AE33" ca="1">INDIRECT("'"&amp;$D$4&amp;"'!"&amp;AE$21&amp;$B33)</f>
        <v>0</v>
      </c>
      <c r="AF33" s="465" cm="1">
        <f t="array" aca="1" ref="AF33" ca="1">INDIRECT("'"&amp;$D$4&amp;"'!"&amp;AF$21&amp;$B33)</f>
        <v>0</v>
      </c>
      <c r="AG33" s="465" cm="1">
        <f t="array" aca="1" ref="AG33" ca="1">INDIRECT("'"&amp;$D$4&amp;"'!"&amp;AG$21&amp;$B33)</f>
        <v>0</v>
      </c>
      <c r="AH33" s="465" cm="1">
        <f t="array" aca="1" ref="AH33" ca="1">INDIRECT("'"&amp;$D$4&amp;"'!"&amp;AH$21&amp;$B33)</f>
        <v>0</v>
      </c>
      <c r="AI33" s="465" cm="1">
        <f t="array" aca="1" ref="AI33" ca="1">INDIRECT("'"&amp;$D$4&amp;"'!"&amp;AI$21&amp;$B33)</f>
        <v>0</v>
      </c>
      <c r="AJ33" s="465" cm="1">
        <f t="array" aca="1" ref="AJ33" ca="1">INDIRECT("'"&amp;$D$4&amp;"'!"&amp;AJ$21&amp;$B33)</f>
        <v>0</v>
      </c>
      <c r="AK33" s="465" cm="1">
        <f t="array" aca="1" ref="AK33" ca="1">INDIRECT("'"&amp;$D$4&amp;"'!"&amp;AK$21&amp;$B33)</f>
        <v>0</v>
      </c>
      <c r="AL33" s="465" cm="1">
        <f t="array" aca="1" ref="AL33" ca="1">INDIRECT("'"&amp;$D$4&amp;"'!"&amp;AL$21&amp;$B33)</f>
        <v>0</v>
      </c>
      <c r="AM33" s="465" cm="1">
        <f t="array" aca="1" ref="AM33" ca="1">INDIRECT("'"&amp;$D$4&amp;"'!"&amp;AM$21&amp;$B33)</f>
        <v>0</v>
      </c>
      <c r="AN33" s="465" cm="1">
        <f t="array" aca="1" ref="AN33" ca="1">INDIRECT("'"&amp;$D$4&amp;"'!"&amp;AN$21&amp;$B33)</f>
        <v>0</v>
      </c>
      <c r="AO33" s="465" cm="1">
        <f t="array" aca="1" ref="AO33" ca="1">INDIRECT("'"&amp;$D$4&amp;"'!"&amp;AO$21&amp;$B33)</f>
        <v>0</v>
      </c>
      <c r="AP33" s="465" cm="1">
        <f t="array" aca="1" ref="AP33" ca="1">INDIRECT("'"&amp;$D$4&amp;"'!"&amp;AP$21&amp;$B33)</f>
        <v>0</v>
      </c>
      <c r="AQ33" s="465" cm="1">
        <f t="array" aca="1" ref="AQ33" ca="1">INDIRECT("'"&amp;$D$4&amp;"'!"&amp;AQ$21&amp;$B33)</f>
        <v>0</v>
      </c>
      <c r="AR33" s="465" cm="1">
        <f t="array" aca="1" ref="AR33" ca="1">INDIRECT("'"&amp;$D$4&amp;"'!"&amp;AR$21&amp;$B33)</f>
        <v>0</v>
      </c>
      <c r="AS33" s="465" cm="1">
        <f t="array" aca="1" ref="AS33" ca="1">INDIRECT("'"&amp;$D$4&amp;"'!"&amp;AS$21&amp;$B33)</f>
        <v>0</v>
      </c>
      <c r="AT33" s="465" cm="1">
        <f t="array" aca="1" ref="AT33" ca="1">INDIRECT("'"&amp;$D$4&amp;"'!"&amp;AT$21&amp;$B33)</f>
        <v>0</v>
      </c>
      <c r="AU33" s="465" cm="1">
        <f t="array" aca="1" ref="AU33" ca="1">INDIRECT("'"&amp;$D$4&amp;"'!"&amp;AU$21&amp;$B33)</f>
        <v>0</v>
      </c>
      <c r="AV33" s="465" cm="1">
        <f t="array" aca="1" ref="AV33" ca="1">INDIRECT("'"&amp;$D$4&amp;"'!"&amp;AV$21&amp;$B33)</f>
        <v>0</v>
      </c>
      <c r="AW33" s="465" cm="1">
        <f t="array" aca="1" ref="AW33" ca="1">INDIRECT("'"&amp;$D$4&amp;"'!"&amp;AW$21&amp;$B33)</f>
        <v>0</v>
      </c>
      <c r="AX33" s="465" cm="1">
        <f t="array" aca="1" ref="AX33" ca="1">INDIRECT("'"&amp;$D$4&amp;"'!"&amp;AX$21&amp;$B33)</f>
        <v>0</v>
      </c>
      <c r="AY33" s="465" cm="1">
        <f t="array" aca="1" ref="AY33" ca="1">INDIRECT("'"&amp;$D$4&amp;"'!"&amp;AY$21&amp;$B33)</f>
        <v>0</v>
      </c>
      <c r="AZ33" s="465" cm="1">
        <f t="array" aca="1" ref="AZ33" ca="1">INDIRECT("'"&amp;$D$4&amp;"'!"&amp;AZ$21&amp;$B33)</f>
        <v>0</v>
      </c>
      <c r="BA33" s="465" cm="1">
        <f t="array" aca="1" ref="BA33" ca="1">INDIRECT("'"&amp;$D$4&amp;"'!"&amp;BA$21&amp;$B33)</f>
        <v>0</v>
      </c>
      <c r="BB33" s="465" cm="1">
        <f t="array" aca="1" ref="BB33" ca="1">INDIRECT("'"&amp;$D$4&amp;"'!"&amp;BB$21&amp;$B33)</f>
        <v>0</v>
      </c>
      <c r="BC33" s="465" cm="1">
        <f t="array" aca="1" ref="BC33" ca="1">INDIRECT("'"&amp;$D$4&amp;"'!"&amp;BC$21&amp;$B33)</f>
        <v>0</v>
      </c>
      <c r="BD33" s="465" cm="1">
        <f t="array" aca="1" ref="BD33" ca="1">INDIRECT("'"&amp;$D$4&amp;"'!"&amp;BD$21&amp;$B33)</f>
        <v>0</v>
      </c>
      <c r="BE33" s="465" cm="1">
        <f t="array" aca="1" ref="BE33" ca="1">INDIRECT("'"&amp;$D$4&amp;"'!"&amp;BE$21&amp;$B33)</f>
        <v>0</v>
      </c>
      <c r="BF33" s="465" cm="1">
        <f t="array" aca="1" ref="BF33" ca="1">INDIRECT("'"&amp;$D$4&amp;"'!"&amp;BF$21&amp;$B33)</f>
        <v>0</v>
      </c>
      <c r="BG33" s="465" cm="1">
        <f t="array" aca="1" ref="BG33" ca="1">INDIRECT("'"&amp;$D$4&amp;"'!"&amp;BG$21&amp;$B33)</f>
        <v>0</v>
      </c>
      <c r="BH33" s="465" cm="1">
        <f t="array" aca="1" ref="BH33" ca="1">INDIRECT("'"&amp;$D$4&amp;"'!"&amp;BH$21&amp;$B33)</f>
        <v>0</v>
      </c>
      <c r="BI33" s="465" cm="1">
        <f t="array" aca="1" ref="BI33" ca="1">INDIRECT("'"&amp;$D$4&amp;"'!"&amp;BI$21&amp;$B33)</f>
        <v>0</v>
      </c>
      <c r="BJ33" s="465" cm="1">
        <f t="array" aca="1" ref="BJ33" ca="1">INDIRECT("'"&amp;$D$4&amp;"'!"&amp;BJ$21&amp;$B33)</f>
        <v>0</v>
      </c>
      <c r="BK33" s="465" cm="1">
        <f t="array" aca="1" ref="BK33" ca="1">INDIRECT("'"&amp;$D$4&amp;"'!"&amp;BK$21&amp;$B33)</f>
        <v>0</v>
      </c>
      <c r="BL33" s="465" cm="1">
        <f t="array" aca="1" ref="BL33" ca="1">INDIRECT("'"&amp;$D$4&amp;"'!"&amp;BL$21&amp;$B33)</f>
        <v>0</v>
      </c>
      <c r="BM33" s="465" cm="1">
        <f t="array" aca="1" ref="BM33" ca="1">INDIRECT("'"&amp;$D$4&amp;"'!"&amp;BM$21&amp;$B33)</f>
        <v>0</v>
      </c>
      <c r="BN33" s="465" cm="1">
        <f t="array" aca="1" ref="BN33" ca="1">INDIRECT("'"&amp;$D$4&amp;"'!"&amp;BN$21&amp;$B33)</f>
        <v>0</v>
      </c>
      <c r="BU33" s="823"/>
      <c r="BV33" s="823"/>
      <c r="BW33" s="823"/>
    </row>
    <row r="34" spans="1:102" ht="15.95" customHeight="1">
      <c r="A34" s="1375"/>
      <c r="B34" s="180">
        <f t="shared" si="0"/>
        <v>155</v>
      </c>
      <c r="C34" s="1267"/>
      <c r="D34" s="466" t="str" cm="1">
        <f t="array" aca="1" ref="D34" ca="1">INDIRECT("'"&amp;$D$4&amp;"'!"&amp;D$21&amp;$B34)</f>
        <v>Please specify</v>
      </c>
      <c r="E34" s="467" t="str" cm="1">
        <f t="array" aca="1" ref="E34" ca="1">INDIRECT("'"&amp;$D$4&amp;"'!"&amp;E$21&amp;$B34)</f>
        <v>Please select cost type</v>
      </c>
      <c r="F34" s="468" t="str" cm="1">
        <f t="array" aca="1" ref="F34" ca="1">INDIRECT("'"&amp;$D$4&amp;"'!"&amp;F$21&amp;$B34)</f>
        <v>[Add notes here]</v>
      </c>
      <c r="G34" s="468" t="str" cm="1">
        <f t="array" aca="1" ref="G34" ca="1">INDIRECT("'"&amp;$D$4&amp;"'!"&amp;G$21&amp;$B34)</f>
        <v>Please select confidence rating</v>
      </c>
      <c r="H34" s="468" t="str" cm="1">
        <f t="array" aca="1" ref="H34" ca="1">INDIRECT("'"&amp;$D$4&amp;"'!"&amp;H$21&amp;$B34)</f>
        <v>[Add notes here]</v>
      </c>
      <c r="I34" s="482" t="s">
        <v>514</v>
      </c>
      <c r="J34" s="465" cm="1">
        <f t="array" aca="1" ref="J34" ca="1">INDIRECT("'"&amp;$D$4&amp;"'!"&amp;J$21&amp;$B34)</f>
        <v>0</v>
      </c>
      <c r="K34" s="465" cm="1">
        <f t="array" aca="1" ref="K34" ca="1">INDIRECT("'"&amp;$D$4&amp;"'!"&amp;K$21&amp;$B34)</f>
        <v>0</v>
      </c>
      <c r="L34" s="465" cm="1">
        <f t="array" aca="1" ref="L34" ca="1">INDIRECT("'"&amp;$D$4&amp;"'!"&amp;L$21&amp;$B34)</f>
        <v>0</v>
      </c>
      <c r="M34" s="465" cm="1">
        <f t="array" aca="1" ref="M34" ca="1">INDIRECT("'"&amp;$D$4&amp;"'!"&amp;M$21&amp;$B34)</f>
        <v>0</v>
      </c>
      <c r="N34" s="465" cm="1">
        <f t="array" aca="1" ref="N34" ca="1">INDIRECT("'"&amp;$D$4&amp;"'!"&amp;N$21&amp;$B34)</f>
        <v>0</v>
      </c>
      <c r="O34" s="465" cm="1">
        <f t="array" aca="1" ref="O34" ca="1">INDIRECT("'"&amp;$D$4&amp;"'!"&amp;O$21&amp;$B34)</f>
        <v>0</v>
      </c>
      <c r="P34" s="465" cm="1">
        <f t="array" aca="1" ref="P34" ca="1">INDIRECT("'"&amp;$D$4&amp;"'!"&amp;P$21&amp;$B34)</f>
        <v>0</v>
      </c>
      <c r="Q34" s="465" cm="1">
        <f t="array" aca="1" ref="Q34" ca="1">INDIRECT("'"&amp;$D$4&amp;"'!"&amp;Q$21&amp;$B34)</f>
        <v>0</v>
      </c>
      <c r="R34" s="465" cm="1">
        <f t="array" aca="1" ref="R34" ca="1">INDIRECT("'"&amp;$D$4&amp;"'!"&amp;R$21&amp;$B34)</f>
        <v>0</v>
      </c>
      <c r="S34" s="465" cm="1">
        <f t="array" aca="1" ref="S34" ca="1">INDIRECT("'"&amp;$D$4&amp;"'!"&amp;S$21&amp;$B34)</f>
        <v>0</v>
      </c>
      <c r="T34" s="465" cm="1">
        <f t="array" aca="1" ref="T34" ca="1">INDIRECT("'"&amp;$D$4&amp;"'!"&amp;T$21&amp;$B34)</f>
        <v>0</v>
      </c>
      <c r="U34" s="465" cm="1">
        <f t="array" aca="1" ref="U34" ca="1">INDIRECT("'"&amp;$D$4&amp;"'!"&amp;U$21&amp;$B34)</f>
        <v>0</v>
      </c>
      <c r="V34" s="465" cm="1">
        <f t="array" aca="1" ref="V34" ca="1">INDIRECT("'"&amp;$D$4&amp;"'!"&amp;V$21&amp;$B34)</f>
        <v>0</v>
      </c>
      <c r="W34" s="465" cm="1">
        <f t="array" aca="1" ref="W34" ca="1">INDIRECT("'"&amp;$D$4&amp;"'!"&amp;W$21&amp;$B34)</f>
        <v>0</v>
      </c>
      <c r="X34" s="465" cm="1">
        <f t="array" aca="1" ref="X34" ca="1">INDIRECT("'"&amp;$D$4&amp;"'!"&amp;X$21&amp;$B34)</f>
        <v>0</v>
      </c>
      <c r="Y34" s="465" cm="1">
        <f t="array" aca="1" ref="Y34" ca="1">INDIRECT("'"&amp;$D$4&amp;"'!"&amp;Y$21&amp;$B34)</f>
        <v>0</v>
      </c>
      <c r="Z34" s="465" cm="1">
        <f t="array" aca="1" ref="Z34" ca="1">INDIRECT("'"&amp;$D$4&amp;"'!"&amp;Z$21&amp;$B34)</f>
        <v>0</v>
      </c>
      <c r="AA34" s="465" cm="1">
        <f t="array" aca="1" ref="AA34" ca="1">INDIRECT("'"&amp;$D$4&amp;"'!"&amp;AA$21&amp;$B34)</f>
        <v>0</v>
      </c>
      <c r="AB34" s="465" cm="1">
        <f t="array" aca="1" ref="AB34" ca="1">INDIRECT("'"&amp;$D$4&amp;"'!"&amp;AB$21&amp;$B34)</f>
        <v>0</v>
      </c>
      <c r="AC34" s="465" cm="1">
        <f t="array" aca="1" ref="AC34" ca="1">INDIRECT("'"&amp;$D$4&amp;"'!"&amp;AC$21&amp;$B34)</f>
        <v>0</v>
      </c>
      <c r="AD34" s="465" cm="1">
        <f t="array" aca="1" ref="AD34" ca="1">INDIRECT("'"&amp;$D$4&amp;"'!"&amp;AD$21&amp;$B34)</f>
        <v>0</v>
      </c>
      <c r="AE34" s="465" cm="1">
        <f t="array" aca="1" ref="AE34" ca="1">INDIRECT("'"&amp;$D$4&amp;"'!"&amp;AE$21&amp;$B34)</f>
        <v>0</v>
      </c>
      <c r="AF34" s="465" cm="1">
        <f t="array" aca="1" ref="AF34" ca="1">INDIRECT("'"&amp;$D$4&amp;"'!"&amp;AF$21&amp;$B34)</f>
        <v>0</v>
      </c>
      <c r="AG34" s="465" cm="1">
        <f t="array" aca="1" ref="AG34" ca="1">INDIRECT("'"&amp;$D$4&amp;"'!"&amp;AG$21&amp;$B34)</f>
        <v>0</v>
      </c>
      <c r="AH34" s="465" cm="1">
        <f t="array" aca="1" ref="AH34" ca="1">INDIRECT("'"&amp;$D$4&amp;"'!"&amp;AH$21&amp;$B34)</f>
        <v>0</v>
      </c>
      <c r="AI34" s="465" cm="1">
        <f t="array" aca="1" ref="AI34" ca="1">INDIRECT("'"&amp;$D$4&amp;"'!"&amp;AI$21&amp;$B34)</f>
        <v>0</v>
      </c>
      <c r="AJ34" s="465" cm="1">
        <f t="array" aca="1" ref="AJ34" ca="1">INDIRECT("'"&amp;$D$4&amp;"'!"&amp;AJ$21&amp;$B34)</f>
        <v>0</v>
      </c>
      <c r="AK34" s="465" cm="1">
        <f t="array" aca="1" ref="AK34" ca="1">INDIRECT("'"&amp;$D$4&amp;"'!"&amp;AK$21&amp;$B34)</f>
        <v>0</v>
      </c>
      <c r="AL34" s="465" cm="1">
        <f t="array" aca="1" ref="AL34" ca="1">INDIRECT("'"&amp;$D$4&amp;"'!"&amp;AL$21&amp;$B34)</f>
        <v>0</v>
      </c>
      <c r="AM34" s="465" cm="1">
        <f t="array" aca="1" ref="AM34" ca="1">INDIRECT("'"&amp;$D$4&amp;"'!"&amp;AM$21&amp;$B34)</f>
        <v>0</v>
      </c>
      <c r="AN34" s="465" cm="1">
        <f t="array" aca="1" ref="AN34" ca="1">INDIRECT("'"&amp;$D$4&amp;"'!"&amp;AN$21&amp;$B34)</f>
        <v>0</v>
      </c>
      <c r="AO34" s="465" cm="1">
        <f t="array" aca="1" ref="AO34" ca="1">INDIRECT("'"&amp;$D$4&amp;"'!"&amp;AO$21&amp;$B34)</f>
        <v>0</v>
      </c>
      <c r="AP34" s="465" cm="1">
        <f t="array" aca="1" ref="AP34" ca="1">INDIRECT("'"&amp;$D$4&amp;"'!"&amp;AP$21&amp;$B34)</f>
        <v>0</v>
      </c>
      <c r="AQ34" s="465" cm="1">
        <f t="array" aca="1" ref="AQ34" ca="1">INDIRECT("'"&amp;$D$4&amp;"'!"&amp;AQ$21&amp;$B34)</f>
        <v>0</v>
      </c>
      <c r="AR34" s="465" cm="1">
        <f t="array" aca="1" ref="AR34" ca="1">INDIRECT("'"&amp;$D$4&amp;"'!"&amp;AR$21&amp;$B34)</f>
        <v>0</v>
      </c>
      <c r="AS34" s="465" cm="1">
        <f t="array" aca="1" ref="AS34" ca="1">INDIRECT("'"&amp;$D$4&amp;"'!"&amp;AS$21&amp;$B34)</f>
        <v>0</v>
      </c>
      <c r="AT34" s="465" cm="1">
        <f t="array" aca="1" ref="AT34" ca="1">INDIRECT("'"&amp;$D$4&amp;"'!"&amp;AT$21&amp;$B34)</f>
        <v>0</v>
      </c>
      <c r="AU34" s="465" cm="1">
        <f t="array" aca="1" ref="AU34" ca="1">INDIRECT("'"&amp;$D$4&amp;"'!"&amp;AU$21&amp;$B34)</f>
        <v>0</v>
      </c>
      <c r="AV34" s="465" cm="1">
        <f t="array" aca="1" ref="AV34" ca="1">INDIRECT("'"&amp;$D$4&amp;"'!"&amp;AV$21&amp;$B34)</f>
        <v>0</v>
      </c>
      <c r="AW34" s="465" cm="1">
        <f t="array" aca="1" ref="AW34" ca="1">INDIRECT("'"&amp;$D$4&amp;"'!"&amp;AW$21&amp;$B34)</f>
        <v>0</v>
      </c>
      <c r="AX34" s="465" cm="1">
        <f t="array" aca="1" ref="AX34" ca="1">INDIRECT("'"&amp;$D$4&amp;"'!"&amp;AX$21&amp;$B34)</f>
        <v>0</v>
      </c>
      <c r="AY34" s="465" cm="1">
        <f t="array" aca="1" ref="AY34" ca="1">INDIRECT("'"&amp;$D$4&amp;"'!"&amp;AY$21&amp;$B34)</f>
        <v>0</v>
      </c>
      <c r="AZ34" s="465" cm="1">
        <f t="array" aca="1" ref="AZ34" ca="1">INDIRECT("'"&amp;$D$4&amp;"'!"&amp;AZ$21&amp;$B34)</f>
        <v>0</v>
      </c>
      <c r="BA34" s="465" cm="1">
        <f t="array" aca="1" ref="BA34" ca="1">INDIRECT("'"&amp;$D$4&amp;"'!"&amp;BA$21&amp;$B34)</f>
        <v>0</v>
      </c>
      <c r="BB34" s="465" cm="1">
        <f t="array" aca="1" ref="BB34" ca="1">INDIRECT("'"&amp;$D$4&amp;"'!"&amp;BB$21&amp;$B34)</f>
        <v>0</v>
      </c>
      <c r="BC34" s="465" cm="1">
        <f t="array" aca="1" ref="BC34" ca="1">INDIRECT("'"&amp;$D$4&amp;"'!"&amp;BC$21&amp;$B34)</f>
        <v>0</v>
      </c>
      <c r="BD34" s="465" cm="1">
        <f t="array" aca="1" ref="BD34" ca="1">INDIRECT("'"&amp;$D$4&amp;"'!"&amp;BD$21&amp;$B34)</f>
        <v>0</v>
      </c>
      <c r="BE34" s="465" cm="1">
        <f t="array" aca="1" ref="BE34" ca="1">INDIRECT("'"&amp;$D$4&amp;"'!"&amp;BE$21&amp;$B34)</f>
        <v>0</v>
      </c>
      <c r="BF34" s="465" cm="1">
        <f t="array" aca="1" ref="BF34" ca="1">INDIRECT("'"&amp;$D$4&amp;"'!"&amp;BF$21&amp;$B34)</f>
        <v>0</v>
      </c>
      <c r="BG34" s="465" cm="1">
        <f t="array" aca="1" ref="BG34" ca="1">INDIRECT("'"&amp;$D$4&amp;"'!"&amp;BG$21&amp;$B34)</f>
        <v>0</v>
      </c>
      <c r="BH34" s="465" cm="1">
        <f t="array" aca="1" ref="BH34" ca="1">INDIRECT("'"&amp;$D$4&amp;"'!"&amp;BH$21&amp;$B34)</f>
        <v>0</v>
      </c>
      <c r="BI34" s="465" cm="1">
        <f t="array" aca="1" ref="BI34" ca="1">INDIRECT("'"&amp;$D$4&amp;"'!"&amp;BI$21&amp;$B34)</f>
        <v>0</v>
      </c>
      <c r="BJ34" s="465" cm="1">
        <f t="array" aca="1" ref="BJ34" ca="1">INDIRECT("'"&amp;$D$4&amp;"'!"&amp;BJ$21&amp;$B34)</f>
        <v>0</v>
      </c>
      <c r="BK34" s="465" cm="1">
        <f t="array" aca="1" ref="BK34" ca="1">INDIRECT("'"&amp;$D$4&amp;"'!"&amp;BK$21&amp;$B34)</f>
        <v>0</v>
      </c>
      <c r="BL34" s="465" cm="1">
        <f t="array" aca="1" ref="BL34" ca="1">INDIRECT("'"&amp;$D$4&amp;"'!"&amp;BL$21&amp;$B34)</f>
        <v>0</v>
      </c>
      <c r="BM34" s="465" cm="1">
        <f t="array" aca="1" ref="BM34" ca="1">INDIRECT("'"&amp;$D$4&amp;"'!"&amp;BM$21&amp;$B34)</f>
        <v>0</v>
      </c>
      <c r="BN34" s="465" cm="1">
        <f t="array" aca="1" ref="BN34" ca="1">INDIRECT("'"&amp;$D$4&amp;"'!"&amp;BN$21&amp;$B34)</f>
        <v>0</v>
      </c>
    </row>
    <row r="35" spans="1:102" ht="15.95" customHeight="1">
      <c r="A35" s="1375"/>
      <c r="B35" s="180">
        <f t="shared" si="0"/>
        <v>156</v>
      </c>
      <c r="C35" s="1267"/>
      <c r="D35" s="466" t="str" cm="1">
        <f t="array" aca="1" ref="D35" ca="1">INDIRECT("'"&amp;$D$4&amp;"'!"&amp;D$21&amp;$B35)</f>
        <v>Please specify</v>
      </c>
      <c r="E35" s="467" t="str" cm="1">
        <f t="array" aca="1" ref="E35" ca="1">INDIRECT("'"&amp;$D$4&amp;"'!"&amp;E$21&amp;$B35)</f>
        <v>Please select cost type</v>
      </c>
      <c r="F35" s="468" t="str" cm="1">
        <f t="array" aca="1" ref="F35" ca="1">INDIRECT("'"&amp;$D$4&amp;"'!"&amp;F$21&amp;$B35)</f>
        <v>[Add notes here]</v>
      </c>
      <c r="G35" s="468" t="str" cm="1">
        <f t="array" aca="1" ref="G35" ca="1">INDIRECT("'"&amp;$D$4&amp;"'!"&amp;G$21&amp;$B35)</f>
        <v>Please select confidence rating</v>
      </c>
      <c r="H35" s="468" t="str" cm="1">
        <f t="array" aca="1" ref="H35" ca="1">INDIRECT("'"&amp;$D$4&amp;"'!"&amp;H$21&amp;$B35)</f>
        <v>[Add notes here]</v>
      </c>
      <c r="I35" s="482" t="s">
        <v>514</v>
      </c>
      <c r="J35" s="465" cm="1">
        <f t="array" aca="1" ref="J35" ca="1">INDIRECT("'"&amp;$D$4&amp;"'!"&amp;J$21&amp;$B35)</f>
        <v>0</v>
      </c>
      <c r="K35" s="465" cm="1">
        <f t="array" aca="1" ref="K35" ca="1">INDIRECT("'"&amp;$D$4&amp;"'!"&amp;K$21&amp;$B35)</f>
        <v>0</v>
      </c>
      <c r="L35" s="465" cm="1">
        <f t="array" aca="1" ref="L35" ca="1">INDIRECT("'"&amp;$D$4&amp;"'!"&amp;L$21&amp;$B35)</f>
        <v>0</v>
      </c>
      <c r="M35" s="465" cm="1">
        <f t="array" aca="1" ref="M35" ca="1">INDIRECT("'"&amp;$D$4&amp;"'!"&amp;M$21&amp;$B35)</f>
        <v>0</v>
      </c>
      <c r="N35" s="465" cm="1">
        <f t="array" aca="1" ref="N35" ca="1">INDIRECT("'"&amp;$D$4&amp;"'!"&amp;N$21&amp;$B35)</f>
        <v>0</v>
      </c>
      <c r="O35" s="465" cm="1">
        <f t="array" aca="1" ref="O35" ca="1">INDIRECT("'"&amp;$D$4&amp;"'!"&amp;O$21&amp;$B35)</f>
        <v>0</v>
      </c>
      <c r="P35" s="465" cm="1">
        <f t="array" aca="1" ref="P35" ca="1">INDIRECT("'"&amp;$D$4&amp;"'!"&amp;P$21&amp;$B35)</f>
        <v>0</v>
      </c>
      <c r="Q35" s="465" cm="1">
        <f t="array" aca="1" ref="Q35" ca="1">INDIRECT("'"&amp;$D$4&amp;"'!"&amp;Q$21&amp;$B35)</f>
        <v>0</v>
      </c>
      <c r="R35" s="465" cm="1">
        <f t="array" aca="1" ref="R35" ca="1">INDIRECT("'"&amp;$D$4&amp;"'!"&amp;R$21&amp;$B35)</f>
        <v>0</v>
      </c>
      <c r="S35" s="465" cm="1">
        <f t="array" aca="1" ref="S35" ca="1">INDIRECT("'"&amp;$D$4&amp;"'!"&amp;S$21&amp;$B35)</f>
        <v>0</v>
      </c>
      <c r="T35" s="465" cm="1">
        <f t="array" aca="1" ref="T35" ca="1">INDIRECT("'"&amp;$D$4&amp;"'!"&amp;T$21&amp;$B35)</f>
        <v>0</v>
      </c>
      <c r="U35" s="465" cm="1">
        <f t="array" aca="1" ref="U35" ca="1">INDIRECT("'"&amp;$D$4&amp;"'!"&amp;U$21&amp;$B35)</f>
        <v>0</v>
      </c>
      <c r="V35" s="465" cm="1">
        <f t="array" aca="1" ref="V35" ca="1">INDIRECT("'"&amp;$D$4&amp;"'!"&amp;V$21&amp;$B35)</f>
        <v>0</v>
      </c>
      <c r="W35" s="465" cm="1">
        <f t="array" aca="1" ref="W35" ca="1">INDIRECT("'"&amp;$D$4&amp;"'!"&amp;W$21&amp;$B35)</f>
        <v>0</v>
      </c>
      <c r="X35" s="465" cm="1">
        <f t="array" aca="1" ref="X35" ca="1">INDIRECT("'"&amp;$D$4&amp;"'!"&amp;X$21&amp;$B35)</f>
        <v>0</v>
      </c>
      <c r="Y35" s="465" cm="1">
        <f t="array" aca="1" ref="Y35" ca="1">INDIRECT("'"&amp;$D$4&amp;"'!"&amp;Y$21&amp;$B35)</f>
        <v>0</v>
      </c>
      <c r="Z35" s="465" cm="1">
        <f t="array" aca="1" ref="Z35" ca="1">INDIRECT("'"&amp;$D$4&amp;"'!"&amp;Z$21&amp;$B35)</f>
        <v>0</v>
      </c>
      <c r="AA35" s="465" cm="1">
        <f t="array" aca="1" ref="AA35" ca="1">INDIRECT("'"&amp;$D$4&amp;"'!"&amp;AA$21&amp;$B35)</f>
        <v>0</v>
      </c>
      <c r="AB35" s="465" cm="1">
        <f t="array" aca="1" ref="AB35" ca="1">INDIRECT("'"&amp;$D$4&amp;"'!"&amp;AB$21&amp;$B35)</f>
        <v>0</v>
      </c>
      <c r="AC35" s="465" cm="1">
        <f t="array" aca="1" ref="AC35" ca="1">INDIRECT("'"&amp;$D$4&amp;"'!"&amp;AC$21&amp;$B35)</f>
        <v>0</v>
      </c>
      <c r="AD35" s="465" cm="1">
        <f t="array" aca="1" ref="AD35" ca="1">INDIRECT("'"&amp;$D$4&amp;"'!"&amp;AD$21&amp;$B35)</f>
        <v>0</v>
      </c>
      <c r="AE35" s="465" cm="1">
        <f t="array" aca="1" ref="AE35" ca="1">INDIRECT("'"&amp;$D$4&amp;"'!"&amp;AE$21&amp;$B35)</f>
        <v>0</v>
      </c>
      <c r="AF35" s="465" cm="1">
        <f t="array" aca="1" ref="AF35" ca="1">INDIRECT("'"&amp;$D$4&amp;"'!"&amp;AF$21&amp;$B35)</f>
        <v>0</v>
      </c>
      <c r="AG35" s="465" cm="1">
        <f t="array" aca="1" ref="AG35" ca="1">INDIRECT("'"&amp;$D$4&amp;"'!"&amp;AG$21&amp;$B35)</f>
        <v>0</v>
      </c>
      <c r="AH35" s="465" cm="1">
        <f t="array" aca="1" ref="AH35" ca="1">INDIRECT("'"&amp;$D$4&amp;"'!"&amp;AH$21&amp;$B35)</f>
        <v>0</v>
      </c>
      <c r="AI35" s="465" cm="1">
        <f t="array" aca="1" ref="AI35" ca="1">INDIRECT("'"&amp;$D$4&amp;"'!"&amp;AI$21&amp;$B35)</f>
        <v>0</v>
      </c>
      <c r="AJ35" s="465" cm="1">
        <f t="array" aca="1" ref="AJ35" ca="1">INDIRECT("'"&amp;$D$4&amp;"'!"&amp;AJ$21&amp;$B35)</f>
        <v>0</v>
      </c>
      <c r="AK35" s="465" cm="1">
        <f t="array" aca="1" ref="AK35" ca="1">INDIRECT("'"&amp;$D$4&amp;"'!"&amp;AK$21&amp;$B35)</f>
        <v>0</v>
      </c>
      <c r="AL35" s="465" cm="1">
        <f t="array" aca="1" ref="AL35" ca="1">INDIRECT("'"&amp;$D$4&amp;"'!"&amp;AL$21&amp;$B35)</f>
        <v>0</v>
      </c>
      <c r="AM35" s="465" cm="1">
        <f t="array" aca="1" ref="AM35" ca="1">INDIRECT("'"&amp;$D$4&amp;"'!"&amp;AM$21&amp;$B35)</f>
        <v>0</v>
      </c>
      <c r="AN35" s="465" cm="1">
        <f t="array" aca="1" ref="AN35" ca="1">INDIRECT("'"&amp;$D$4&amp;"'!"&amp;AN$21&amp;$B35)</f>
        <v>0</v>
      </c>
      <c r="AO35" s="465" cm="1">
        <f t="array" aca="1" ref="AO35" ca="1">INDIRECT("'"&amp;$D$4&amp;"'!"&amp;AO$21&amp;$B35)</f>
        <v>0</v>
      </c>
      <c r="AP35" s="465" cm="1">
        <f t="array" aca="1" ref="AP35" ca="1">INDIRECT("'"&amp;$D$4&amp;"'!"&amp;AP$21&amp;$B35)</f>
        <v>0</v>
      </c>
      <c r="AQ35" s="465" cm="1">
        <f t="array" aca="1" ref="AQ35" ca="1">INDIRECT("'"&amp;$D$4&amp;"'!"&amp;AQ$21&amp;$B35)</f>
        <v>0</v>
      </c>
      <c r="AR35" s="465" cm="1">
        <f t="array" aca="1" ref="AR35" ca="1">INDIRECT("'"&amp;$D$4&amp;"'!"&amp;AR$21&amp;$B35)</f>
        <v>0</v>
      </c>
      <c r="AS35" s="465" cm="1">
        <f t="array" aca="1" ref="AS35" ca="1">INDIRECT("'"&amp;$D$4&amp;"'!"&amp;AS$21&amp;$B35)</f>
        <v>0</v>
      </c>
      <c r="AT35" s="465" cm="1">
        <f t="array" aca="1" ref="AT35" ca="1">INDIRECT("'"&amp;$D$4&amp;"'!"&amp;AT$21&amp;$B35)</f>
        <v>0</v>
      </c>
      <c r="AU35" s="465" cm="1">
        <f t="array" aca="1" ref="AU35" ca="1">INDIRECT("'"&amp;$D$4&amp;"'!"&amp;AU$21&amp;$B35)</f>
        <v>0</v>
      </c>
      <c r="AV35" s="465" cm="1">
        <f t="array" aca="1" ref="AV35" ca="1">INDIRECT("'"&amp;$D$4&amp;"'!"&amp;AV$21&amp;$B35)</f>
        <v>0</v>
      </c>
      <c r="AW35" s="465" cm="1">
        <f t="array" aca="1" ref="AW35" ca="1">INDIRECT("'"&amp;$D$4&amp;"'!"&amp;AW$21&amp;$B35)</f>
        <v>0</v>
      </c>
      <c r="AX35" s="465" cm="1">
        <f t="array" aca="1" ref="AX35" ca="1">INDIRECT("'"&amp;$D$4&amp;"'!"&amp;AX$21&amp;$B35)</f>
        <v>0</v>
      </c>
      <c r="AY35" s="465" cm="1">
        <f t="array" aca="1" ref="AY35" ca="1">INDIRECT("'"&amp;$D$4&amp;"'!"&amp;AY$21&amp;$B35)</f>
        <v>0</v>
      </c>
      <c r="AZ35" s="465" cm="1">
        <f t="array" aca="1" ref="AZ35" ca="1">INDIRECT("'"&amp;$D$4&amp;"'!"&amp;AZ$21&amp;$B35)</f>
        <v>0</v>
      </c>
      <c r="BA35" s="465" cm="1">
        <f t="array" aca="1" ref="BA35" ca="1">INDIRECT("'"&amp;$D$4&amp;"'!"&amp;BA$21&amp;$B35)</f>
        <v>0</v>
      </c>
      <c r="BB35" s="465" cm="1">
        <f t="array" aca="1" ref="BB35" ca="1">INDIRECT("'"&amp;$D$4&amp;"'!"&amp;BB$21&amp;$B35)</f>
        <v>0</v>
      </c>
      <c r="BC35" s="465" cm="1">
        <f t="array" aca="1" ref="BC35" ca="1">INDIRECT("'"&amp;$D$4&amp;"'!"&amp;BC$21&amp;$B35)</f>
        <v>0</v>
      </c>
      <c r="BD35" s="465" cm="1">
        <f t="array" aca="1" ref="BD35" ca="1">INDIRECT("'"&amp;$D$4&amp;"'!"&amp;BD$21&amp;$B35)</f>
        <v>0</v>
      </c>
      <c r="BE35" s="465" cm="1">
        <f t="array" aca="1" ref="BE35" ca="1">INDIRECT("'"&amp;$D$4&amp;"'!"&amp;BE$21&amp;$B35)</f>
        <v>0</v>
      </c>
      <c r="BF35" s="465" cm="1">
        <f t="array" aca="1" ref="BF35" ca="1">INDIRECT("'"&amp;$D$4&amp;"'!"&amp;BF$21&amp;$B35)</f>
        <v>0</v>
      </c>
      <c r="BG35" s="465" cm="1">
        <f t="array" aca="1" ref="BG35" ca="1">INDIRECT("'"&amp;$D$4&amp;"'!"&amp;BG$21&amp;$B35)</f>
        <v>0</v>
      </c>
      <c r="BH35" s="465" cm="1">
        <f t="array" aca="1" ref="BH35" ca="1">INDIRECT("'"&amp;$D$4&amp;"'!"&amp;BH$21&amp;$B35)</f>
        <v>0</v>
      </c>
      <c r="BI35" s="465" cm="1">
        <f t="array" aca="1" ref="BI35" ca="1">INDIRECT("'"&amp;$D$4&amp;"'!"&amp;BI$21&amp;$B35)</f>
        <v>0</v>
      </c>
      <c r="BJ35" s="465" cm="1">
        <f t="array" aca="1" ref="BJ35" ca="1">INDIRECT("'"&amp;$D$4&amp;"'!"&amp;BJ$21&amp;$B35)</f>
        <v>0</v>
      </c>
      <c r="BK35" s="465" cm="1">
        <f t="array" aca="1" ref="BK35" ca="1">INDIRECT("'"&amp;$D$4&amp;"'!"&amp;BK$21&amp;$B35)</f>
        <v>0</v>
      </c>
      <c r="BL35" s="465" cm="1">
        <f t="array" aca="1" ref="BL35" ca="1">INDIRECT("'"&amp;$D$4&amp;"'!"&amp;BL$21&amp;$B35)</f>
        <v>0</v>
      </c>
      <c r="BM35" s="465" cm="1">
        <f t="array" aca="1" ref="BM35" ca="1">INDIRECT("'"&amp;$D$4&amp;"'!"&amp;BM$21&amp;$B35)</f>
        <v>0</v>
      </c>
      <c r="BN35" s="465" cm="1">
        <f t="array" aca="1" ref="BN35" ca="1">INDIRECT("'"&amp;$D$4&amp;"'!"&amp;BN$21&amp;$B35)</f>
        <v>0</v>
      </c>
    </row>
    <row r="36" spans="1:102" ht="15.95" customHeight="1">
      <c r="A36" s="1375"/>
      <c r="B36" s="180">
        <f t="shared" si="0"/>
        <v>157</v>
      </c>
      <c r="C36" s="1267"/>
      <c r="D36" s="466" t="str" cm="1">
        <f t="array" aca="1" ref="D36" ca="1">INDIRECT("'"&amp;$D$4&amp;"'!"&amp;D$21&amp;$B36)</f>
        <v>Please specify</v>
      </c>
      <c r="E36" s="467" t="str" cm="1">
        <f t="array" aca="1" ref="E36" ca="1">INDIRECT("'"&amp;$D$4&amp;"'!"&amp;E$21&amp;$B36)</f>
        <v>Please select cost type</v>
      </c>
      <c r="F36" s="468" t="str" cm="1">
        <f t="array" aca="1" ref="F36" ca="1">INDIRECT("'"&amp;$D$4&amp;"'!"&amp;F$21&amp;$B36)</f>
        <v>[Add notes here]</v>
      </c>
      <c r="G36" s="468" t="str" cm="1">
        <f t="array" aca="1" ref="G36" ca="1">INDIRECT("'"&amp;$D$4&amp;"'!"&amp;G$21&amp;$B36)</f>
        <v>Please select confidence rating</v>
      </c>
      <c r="H36" s="468" t="str" cm="1">
        <f t="array" aca="1" ref="H36" ca="1">INDIRECT("'"&amp;$D$4&amp;"'!"&amp;H$21&amp;$B36)</f>
        <v>[Add notes here]</v>
      </c>
      <c r="I36" s="482" t="s">
        <v>514</v>
      </c>
      <c r="J36" s="465" cm="1">
        <f t="array" aca="1" ref="J36" ca="1">INDIRECT("'"&amp;$D$4&amp;"'!"&amp;J$21&amp;$B36)</f>
        <v>0</v>
      </c>
      <c r="K36" s="465" cm="1">
        <f t="array" aca="1" ref="K36" ca="1">INDIRECT("'"&amp;$D$4&amp;"'!"&amp;K$21&amp;$B36)</f>
        <v>0</v>
      </c>
      <c r="L36" s="465" cm="1">
        <f t="array" aca="1" ref="L36" ca="1">INDIRECT("'"&amp;$D$4&amp;"'!"&amp;L$21&amp;$B36)</f>
        <v>0</v>
      </c>
      <c r="M36" s="465" cm="1">
        <f t="array" aca="1" ref="M36" ca="1">INDIRECT("'"&amp;$D$4&amp;"'!"&amp;M$21&amp;$B36)</f>
        <v>0</v>
      </c>
      <c r="N36" s="465" cm="1">
        <f t="array" aca="1" ref="N36" ca="1">INDIRECT("'"&amp;$D$4&amp;"'!"&amp;N$21&amp;$B36)</f>
        <v>0</v>
      </c>
      <c r="O36" s="465" cm="1">
        <f t="array" aca="1" ref="O36" ca="1">INDIRECT("'"&amp;$D$4&amp;"'!"&amp;O$21&amp;$B36)</f>
        <v>0</v>
      </c>
      <c r="P36" s="465" cm="1">
        <f t="array" aca="1" ref="P36" ca="1">INDIRECT("'"&amp;$D$4&amp;"'!"&amp;P$21&amp;$B36)</f>
        <v>0</v>
      </c>
      <c r="Q36" s="465" cm="1">
        <f t="array" aca="1" ref="Q36" ca="1">INDIRECT("'"&amp;$D$4&amp;"'!"&amp;Q$21&amp;$B36)</f>
        <v>0</v>
      </c>
      <c r="R36" s="465" cm="1">
        <f t="array" aca="1" ref="R36" ca="1">INDIRECT("'"&amp;$D$4&amp;"'!"&amp;R$21&amp;$B36)</f>
        <v>0</v>
      </c>
      <c r="S36" s="465" cm="1">
        <f t="array" aca="1" ref="S36" ca="1">INDIRECT("'"&amp;$D$4&amp;"'!"&amp;S$21&amp;$B36)</f>
        <v>0</v>
      </c>
      <c r="T36" s="465" cm="1">
        <f t="array" aca="1" ref="T36" ca="1">INDIRECT("'"&amp;$D$4&amp;"'!"&amp;T$21&amp;$B36)</f>
        <v>0</v>
      </c>
      <c r="U36" s="465" cm="1">
        <f t="array" aca="1" ref="U36" ca="1">INDIRECT("'"&amp;$D$4&amp;"'!"&amp;U$21&amp;$B36)</f>
        <v>0</v>
      </c>
      <c r="V36" s="465" cm="1">
        <f t="array" aca="1" ref="V36" ca="1">INDIRECT("'"&amp;$D$4&amp;"'!"&amp;V$21&amp;$B36)</f>
        <v>0</v>
      </c>
      <c r="W36" s="465" cm="1">
        <f t="array" aca="1" ref="W36" ca="1">INDIRECT("'"&amp;$D$4&amp;"'!"&amp;W$21&amp;$B36)</f>
        <v>0</v>
      </c>
      <c r="X36" s="465" cm="1">
        <f t="array" aca="1" ref="X36" ca="1">INDIRECT("'"&amp;$D$4&amp;"'!"&amp;X$21&amp;$B36)</f>
        <v>0</v>
      </c>
      <c r="Y36" s="465" cm="1">
        <f t="array" aca="1" ref="Y36" ca="1">INDIRECT("'"&amp;$D$4&amp;"'!"&amp;Y$21&amp;$B36)</f>
        <v>0</v>
      </c>
      <c r="Z36" s="465" cm="1">
        <f t="array" aca="1" ref="Z36" ca="1">INDIRECT("'"&amp;$D$4&amp;"'!"&amp;Z$21&amp;$B36)</f>
        <v>0</v>
      </c>
      <c r="AA36" s="465" cm="1">
        <f t="array" aca="1" ref="AA36" ca="1">INDIRECT("'"&amp;$D$4&amp;"'!"&amp;AA$21&amp;$B36)</f>
        <v>0</v>
      </c>
      <c r="AB36" s="465" cm="1">
        <f t="array" aca="1" ref="AB36" ca="1">INDIRECT("'"&amp;$D$4&amp;"'!"&amp;AB$21&amp;$B36)</f>
        <v>0</v>
      </c>
      <c r="AC36" s="465" cm="1">
        <f t="array" aca="1" ref="AC36" ca="1">INDIRECT("'"&amp;$D$4&amp;"'!"&amp;AC$21&amp;$B36)</f>
        <v>0</v>
      </c>
      <c r="AD36" s="465" cm="1">
        <f t="array" aca="1" ref="AD36" ca="1">INDIRECT("'"&amp;$D$4&amp;"'!"&amp;AD$21&amp;$B36)</f>
        <v>0</v>
      </c>
      <c r="AE36" s="465" cm="1">
        <f t="array" aca="1" ref="AE36" ca="1">INDIRECT("'"&amp;$D$4&amp;"'!"&amp;AE$21&amp;$B36)</f>
        <v>0</v>
      </c>
      <c r="AF36" s="465" cm="1">
        <f t="array" aca="1" ref="AF36" ca="1">INDIRECT("'"&amp;$D$4&amp;"'!"&amp;AF$21&amp;$B36)</f>
        <v>0</v>
      </c>
      <c r="AG36" s="465" cm="1">
        <f t="array" aca="1" ref="AG36" ca="1">INDIRECT("'"&amp;$D$4&amp;"'!"&amp;AG$21&amp;$B36)</f>
        <v>0</v>
      </c>
      <c r="AH36" s="465" cm="1">
        <f t="array" aca="1" ref="AH36" ca="1">INDIRECT("'"&amp;$D$4&amp;"'!"&amp;AH$21&amp;$B36)</f>
        <v>0</v>
      </c>
      <c r="AI36" s="465" cm="1">
        <f t="array" aca="1" ref="AI36" ca="1">INDIRECT("'"&amp;$D$4&amp;"'!"&amp;AI$21&amp;$B36)</f>
        <v>0</v>
      </c>
      <c r="AJ36" s="465" cm="1">
        <f t="array" aca="1" ref="AJ36" ca="1">INDIRECT("'"&amp;$D$4&amp;"'!"&amp;AJ$21&amp;$B36)</f>
        <v>0</v>
      </c>
      <c r="AK36" s="465" cm="1">
        <f t="array" aca="1" ref="AK36" ca="1">INDIRECT("'"&amp;$D$4&amp;"'!"&amp;AK$21&amp;$B36)</f>
        <v>0</v>
      </c>
      <c r="AL36" s="465" cm="1">
        <f t="array" aca="1" ref="AL36" ca="1">INDIRECT("'"&amp;$D$4&amp;"'!"&amp;AL$21&amp;$B36)</f>
        <v>0</v>
      </c>
      <c r="AM36" s="465" cm="1">
        <f t="array" aca="1" ref="AM36" ca="1">INDIRECT("'"&amp;$D$4&amp;"'!"&amp;AM$21&amp;$B36)</f>
        <v>0</v>
      </c>
      <c r="AN36" s="465" cm="1">
        <f t="array" aca="1" ref="AN36" ca="1">INDIRECT("'"&amp;$D$4&amp;"'!"&amp;AN$21&amp;$B36)</f>
        <v>0</v>
      </c>
      <c r="AO36" s="465" cm="1">
        <f t="array" aca="1" ref="AO36" ca="1">INDIRECT("'"&amp;$D$4&amp;"'!"&amp;AO$21&amp;$B36)</f>
        <v>0</v>
      </c>
      <c r="AP36" s="465" cm="1">
        <f t="array" aca="1" ref="AP36" ca="1">INDIRECT("'"&amp;$D$4&amp;"'!"&amp;AP$21&amp;$B36)</f>
        <v>0</v>
      </c>
      <c r="AQ36" s="465" cm="1">
        <f t="array" aca="1" ref="AQ36" ca="1">INDIRECT("'"&amp;$D$4&amp;"'!"&amp;AQ$21&amp;$B36)</f>
        <v>0</v>
      </c>
      <c r="AR36" s="465" cm="1">
        <f t="array" aca="1" ref="AR36" ca="1">INDIRECT("'"&amp;$D$4&amp;"'!"&amp;AR$21&amp;$B36)</f>
        <v>0</v>
      </c>
      <c r="AS36" s="465" cm="1">
        <f t="array" aca="1" ref="AS36" ca="1">INDIRECT("'"&amp;$D$4&amp;"'!"&amp;AS$21&amp;$B36)</f>
        <v>0</v>
      </c>
      <c r="AT36" s="465" cm="1">
        <f t="array" aca="1" ref="AT36" ca="1">INDIRECT("'"&amp;$D$4&amp;"'!"&amp;AT$21&amp;$B36)</f>
        <v>0</v>
      </c>
      <c r="AU36" s="465" cm="1">
        <f t="array" aca="1" ref="AU36" ca="1">INDIRECT("'"&amp;$D$4&amp;"'!"&amp;AU$21&amp;$B36)</f>
        <v>0</v>
      </c>
      <c r="AV36" s="465" cm="1">
        <f t="array" aca="1" ref="AV36" ca="1">INDIRECT("'"&amp;$D$4&amp;"'!"&amp;AV$21&amp;$B36)</f>
        <v>0</v>
      </c>
      <c r="AW36" s="465" cm="1">
        <f t="array" aca="1" ref="AW36" ca="1">INDIRECT("'"&amp;$D$4&amp;"'!"&amp;AW$21&amp;$B36)</f>
        <v>0</v>
      </c>
      <c r="AX36" s="465" cm="1">
        <f t="array" aca="1" ref="AX36" ca="1">INDIRECT("'"&amp;$D$4&amp;"'!"&amp;AX$21&amp;$B36)</f>
        <v>0</v>
      </c>
      <c r="AY36" s="465" cm="1">
        <f t="array" aca="1" ref="AY36" ca="1">INDIRECT("'"&amp;$D$4&amp;"'!"&amp;AY$21&amp;$B36)</f>
        <v>0</v>
      </c>
      <c r="AZ36" s="465" cm="1">
        <f t="array" aca="1" ref="AZ36" ca="1">INDIRECT("'"&amp;$D$4&amp;"'!"&amp;AZ$21&amp;$B36)</f>
        <v>0</v>
      </c>
      <c r="BA36" s="465" cm="1">
        <f t="array" aca="1" ref="BA36" ca="1">INDIRECT("'"&amp;$D$4&amp;"'!"&amp;BA$21&amp;$B36)</f>
        <v>0</v>
      </c>
      <c r="BB36" s="465" cm="1">
        <f t="array" aca="1" ref="BB36" ca="1">INDIRECT("'"&amp;$D$4&amp;"'!"&amp;BB$21&amp;$B36)</f>
        <v>0</v>
      </c>
      <c r="BC36" s="465" cm="1">
        <f t="array" aca="1" ref="BC36" ca="1">INDIRECT("'"&amp;$D$4&amp;"'!"&amp;BC$21&amp;$B36)</f>
        <v>0</v>
      </c>
      <c r="BD36" s="465" cm="1">
        <f t="array" aca="1" ref="BD36" ca="1">INDIRECT("'"&amp;$D$4&amp;"'!"&amp;BD$21&amp;$B36)</f>
        <v>0</v>
      </c>
      <c r="BE36" s="465" cm="1">
        <f t="array" aca="1" ref="BE36" ca="1">INDIRECT("'"&amp;$D$4&amp;"'!"&amp;BE$21&amp;$B36)</f>
        <v>0</v>
      </c>
      <c r="BF36" s="465" cm="1">
        <f t="array" aca="1" ref="BF36" ca="1">INDIRECT("'"&amp;$D$4&amp;"'!"&amp;BF$21&amp;$B36)</f>
        <v>0</v>
      </c>
      <c r="BG36" s="465" cm="1">
        <f t="array" aca="1" ref="BG36" ca="1">INDIRECT("'"&amp;$D$4&amp;"'!"&amp;BG$21&amp;$B36)</f>
        <v>0</v>
      </c>
      <c r="BH36" s="465" cm="1">
        <f t="array" aca="1" ref="BH36" ca="1">INDIRECT("'"&amp;$D$4&amp;"'!"&amp;BH$21&amp;$B36)</f>
        <v>0</v>
      </c>
      <c r="BI36" s="465" cm="1">
        <f t="array" aca="1" ref="BI36" ca="1">INDIRECT("'"&amp;$D$4&amp;"'!"&amp;BI$21&amp;$B36)</f>
        <v>0</v>
      </c>
      <c r="BJ36" s="465" cm="1">
        <f t="array" aca="1" ref="BJ36" ca="1">INDIRECT("'"&amp;$D$4&amp;"'!"&amp;BJ$21&amp;$B36)</f>
        <v>0</v>
      </c>
      <c r="BK36" s="465" cm="1">
        <f t="array" aca="1" ref="BK36" ca="1">INDIRECT("'"&amp;$D$4&amp;"'!"&amp;BK$21&amp;$B36)</f>
        <v>0</v>
      </c>
      <c r="BL36" s="465" cm="1">
        <f t="array" aca="1" ref="BL36" ca="1">INDIRECT("'"&amp;$D$4&amp;"'!"&amp;BL$21&amp;$B36)</f>
        <v>0</v>
      </c>
      <c r="BM36" s="465" cm="1">
        <f t="array" aca="1" ref="BM36" ca="1">INDIRECT("'"&amp;$D$4&amp;"'!"&amp;BM$21&amp;$B36)</f>
        <v>0</v>
      </c>
      <c r="BN36" s="465" cm="1">
        <f t="array" aca="1" ref="BN36" ca="1">INDIRECT("'"&amp;$D$4&amp;"'!"&amp;BN$21&amp;$B36)</f>
        <v>0</v>
      </c>
    </row>
    <row r="37" spans="1:102" ht="15.95" customHeight="1">
      <c r="A37" s="1375"/>
      <c r="B37" s="180">
        <f t="shared" si="0"/>
        <v>158</v>
      </c>
      <c r="C37" s="1267"/>
      <c r="D37" s="466" t="str" cm="1">
        <f t="array" aca="1" ref="D37" ca="1">INDIRECT("'"&amp;$D$4&amp;"'!"&amp;D$21&amp;$B37)</f>
        <v>Please specify</v>
      </c>
      <c r="E37" s="467" t="str" cm="1">
        <f t="array" aca="1" ref="E37" ca="1">INDIRECT("'"&amp;$D$4&amp;"'!"&amp;E$21&amp;$B37)</f>
        <v>Please select cost type</v>
      </c>
      <c r="F37" s="468" t="str" cm="1">
        <f t="array" aca="1" ref="F37" ca="1">INDIRECT("'"&amp;$D$4&amp;"'!"&amp;F$21&amp;$B37)</f>
        <v>[Add notes here]</v>
      </c>
      <c r="G37" s="468" t="str" cm="1">
        <f t="array" aca="1" ref="G37" ca="1">INDIRECT("'"&amp;$D$4&amp;"'!"&amp;G$21&amp;$B37)</f>
        <v>Please select confidence rating</v>
      </c>
      <c r="H37" s="468" t="str" cm="1">
        <f t="array" aca="1" ref="H37" ca="1">INDIRECT("'"&amp;$D$4&amp;"'!"&amp;H$21&amp;$B37)</f>
        <v>[Add notes here]</v>
      </c>
      <c r="I37" s="482" t="s">
        <v>514</v>
      </c>
      <c r="J37" s="465" cm="1">
        <f t="array" aca="1" ref="J37" ca="1">INDIRECT("'"&amp;$D$4&amp;"'!"&amp;J$21&amp;$B37)</f>
        <v>0</v>
      </c>
      <c r="K37" s="465" cm="1">
        <f t="array" aca="1" ref="K37" ca="1">INDIRECT("'"&amp;$D$4&amp;"'!"&amp;K$21&amp;$B37)</f>
        <v>0</v>
      </c>
      <c r="L37" s="465" cm="1">
        <f t="array" aca="1" ref="L37" ca="1">INDIRECT("'"&amp;$D$4&amp;"'!"&amp;L$21&amp;$B37)</f>
        <v>0</v>
      </c>
      <c r="M37" s="465" cm="1">
        <f t="array" aca="1" ref="M37" ca="1">INDIRECT("'"&amp;$D$4&amp;"'!"&amp;M$21&amp;$B37)</f>
        <v>0</v>
      </c>
      <c r="N37" s="465" cm="1">
        <f t="array" aca="1" ref="N37" ca="1">INDIRECT("'"&amp;$D$4&amp;"'!"&amp;N$21&amp;$B37)</f>
        <v>0</v>
      </c>
      <c r="O37" s="465" cm="1">
        <f t="array" aca="1" ref="O37" ca="1">INDIRECT("'"&amp;$D$4&amp;"'!"&amp;O$21&amp;$B37)</f>
        <v>0</v>
      </c>
      <c r="P37" s="465" cm="1">
        <f t="array" aca="1" ref="P37" ca="1">INDIRECT("'"&amp;$D$4&amp;"'!"&amp;P$21&amp;$B37)</f>
        <v>0</v>
      </c>
      <c r="Q37" s="465" cm="1">
        <f t="array" aca="1" ref="Q37" ca="1">INDIRECT("'"&amp;$D$4&amp;"'!"&amp;Q$21&amp;$B37)</f>
        <v>0</v>
      </c>
      <c r="R37" s="465" cm="1">
        <f t="array" aca="1" ref="R37" ca="1">INDIRECT("'"&amp;$D$4&amp;"'!"&amp;R$21&amp;$B37)</f>
        <v>0</v>
      </c>
      <c r="S37" s="465" cm="1">
        <f t="array" aca="1" ref="S37" ca="1">INDIRECT("'"&amp;$D$4&amp;"'!"&amp;S$21&amp;$B37)</f>
        <v>0</v>
      </c>
      <c r="T37" s="465" cm="1">
        <f t="array" aca="1" ref="T37" ca="1">INDIRECT("'"&amp;$D$4&amp;"'!"&amp;T$21&amp;$B37)</f>
        <v>0</v>
      </c>
      <c r="U37" s="465" cm="1">
        <f t="array" aca="1" ref="U37" ca="1">INDIRECT("'"&amp;$D$4&amp;"'!"&amp;U$21&amp;$B37)</f>
        <v>0</v>
      </c>
      <c r="V37" s="465" cm="1">
        <f t="array" aca="1" ref="V37" ca="1">INDIRECT("'"&amp;$D$4&amp;"'!"&amp;V$21&amp;$B37)</f>
        <v>0</v>
      </c>
      <c r="W37" s="465" cm="1">
        <f t="array" aca="1" ref="W37" ca="1">INDIRECT("'"&amp;$D$4&amp;"'!"&amp;W$21&amp;$B37)</f>
        <v>0</v>
      </c>
      <c r="X37" s="465" cm="1">
        <f t="array" aca="1" ref="X37" ca="1">INDIRECT("'"&amp;$D$4&amp;"'!"&amp;X$21&amp;$B37)</f>
        <v>0</v>
      </c>
      <c r="Y37" s="465" cm="1">
        <f t="array" aca="1" ref="Y37" ca="1">INDIRECT("'"&amp;$D$4&amp;"'!"&amp;Y$21&amp;$B37)</f>
        <v>0</v>
      </c>
      <c r="Z37" s="465" cm="1">
        <f t="array" aca="1" ref="Z37" ca="1">INDIRECT("'"&amp;$D$4&amp;"'!"&amp;Z$21&amp;$B37)</f>
        <v>0</v>
      </c>
      <c r="AA37" s="465" cm="1">
        <f t="array" aca="1" ref="AA37" ca="1">INDIRECT("'"&amp;$D$4&amp;"'!"&amp;AA$21&amp;$B37)</f>
        <v>0</v>
      </c>
      <c r="AB37" s="465" cm="1">
        <f t="array" aca="1" ref="AB37" ca="1">INDIRECT("'"&amp;$D$4&amp;"'!"&amp;AB$21&amp;$B37)</f>
        <v>0</v>
      </c>
      <c r="AC37" s="465" cm="1">
        <f t="array" aca="1" ref="AC37" ca="1">INDIRECT("'"&amp;$D$4&amp;"'!"&amp;AC$21&amp;$B37)</f>
        <v>0</v>
      </c>
      <c r="AD37" s="465" cm="1">
        <f t="array" aca="1" ref="AD37" ca="1">INDIRECT("'"&amp;$D$4&amp;"'!"&amp;AD$21&amp;$B37)</f>
        <v>0</v>
      </c>
      <c r="AE37" s="465" cm="1">
        <f t="array" aca="1" ref="AE37" ca="1">INDIRECT("'"&amp;$D$4&amp;"'!"&amp;AE$21&amp;$B37)</f>
        <v>0</v>
      </c>
      <c r="AF37" s="465" cm="1">
        <f t="array" aca="1" ref="AF37" ca="1">INDIRECT("'"&amp;$D$4&amp;"'!"&amp;AF$21&amp;$B37)</f>
        <v>0</v>
      </c>
      <c r="AG37" s="465" cm="1">
        <f t="array" aca="1" ref="AG37" ca="1">INDIRECT("'"&amp;$D$4&amp;"'!"&amp;AG$21&amp;$B37)</f>
        <v>0</v>
      </c>
      <c r="AH37" s="465" cm="1">
        <f t="array" aca="1" ref="AH37" ca="1">INDIRECT("'"&amp;$D$4&amp;"'!"&amp;AH$21&amp;$B37)</f>
        <v>0</v>
      </c>
      <c r="AI37" s="465" cm="1">
        <f t="array" aca="1" ref="AI37" ca="1">INDIRECT("'"&amp;$D$4&amp;"'!"&amp;AI$21&amp;$B37)</f>
        <v>0</v>
      </c>
      <c r="AJ37" s="465" cm="1">
        <f t="array" aca="1" ref="AJ37" ca="1">INDIRECT("'"&amp;$D$4&amp;"'!"&amp;AJ$21&amp;$B37)</f>
        <v>0</v>
      </c>
      <c r="AK37" s="465" cm="1">
        <f t="array" aca="1" ref="AK37" ca="1">INDIRECT("'"&amp;$D$4&amp;"'!"&amp;AK$21&amp;$B37)</f>
        <v>0</v>
      </c>
      <c r="AL37" s="465" cm="1">
        <f t="array" aca="1" ref="AL37" ca="1">INDIRECT("'"&amp;$D$4&amp;"'!"&amp;AL$21&amp;$B37)</f>
        <v>0</v>
      </c>
      <c r="AM37" s="465" cm="1">
        <f t="array" aca="1" ref="AM37" ca="1">INDIRECT("'"&amp;$D$4&amp;"'!"&amp;AM$21&amp;$B37)</f>
        <v>0</v>
      </c>
      <c r="AN37" s="465" cm="1">
        <f t="array" aca="1" ref="AN37" ca="1">INDIRECT("'"&amp;$D$4&amp;"'!"&amp;AN$21&amp;$B37)</f>
        <v>0</v>
      </c>
      <c r="AO37" s="465" cm="1">
        <f t="array" aca="1" ref="AO37" ca="1">INDIRECT("'"&amp;$D$4&amp;"'!"&amp;AO$21&amp;$B37)</f>
        <v>0</v>
      </c>
      <c r="AP37" s="465" cm="1">
        <f t="array" aca="1" ref="AP37" ca="1">INDIRECT("'"&amp;$D$4&amp;"'!"&amp;AP$21&amp;$B37)</f>
        <v>0</v>
      </c>
      <c r="AQ37" s="465" cm="1">
        <f t="array" aca="1" ref="AQ37" ca="1">INDIRECT("'"&amp;$D$4&amp;"'!"&amp;AQ$21&amp;$B37)</f>
        <v>0</v>
      </c>
      <c r="AR37" s="465" cm="1">
        <f t="array" aca="1" ref="AR37" ca="1">INDIRECT("'"&amp;$D$4&amp;"'!"&amp;AR$21&amp;$B37)</f>
        <v>0</v>
      </c>
      <c r="AS37" s="465" cm="1">
        <f t="array" aca="1" ref="AS37" ca="1">INDIRECT("'"&amp;$D$4&amp;"'!"&amp;AS$21&amp;$B37)</f>
        <v>0</v>
      </c>
      <c r="AT37" s="465" cm="1">
        <f t="array" aca="1" ref="AT37" ca="1">INDIRECT("'"&amp;$D$4&amp;"'!"&amp;AT$21&amp;$B37)</f>
        <v>0</v>
      </c>
      <c r="AU37" s="465" cm="1">
        <f t="array" aca="1" ref="AU37" ca="1">INDIRECT("'"&amp;$D$4&amp;"'!"&amp;AU$21&amp;$B37)</f>
        <v>0</v>
      </c>
      <c r="AV37" s="465" cm="1">
        <f t="array" aca="1" ref="AV37" ca="1">INDIRECT("'"&amp;$D$4&amp;"'!"&amp;AV$21&amp;$B37)</f>
        <v>0</v>
      </c>
      <c r="AW37" s="465" cm="1">
        <f t="array" aca="1" ref="AW37" ca="1">INDIRECT("'"&amp;$D$4&amp;"'!"&amp;AW$21&amp;$B37)</f>
        <v>0</v>
      </c>
      <c r="AX37" s="465" cm="1">
        <f t="array" aca="1" ref="AX37" ca="1">INDIRECT("'"&amp;$D$4&amp;"'!"&amp;AX$21&amp;$B37)</f>
        <v>0</v>
      </c>
      <c r="AY37" s="465" cm="1">
        <f t="array" aca="1" ref="AY37" ca="1">INDIRECT("'"&amp;$D$4&amp;"'!"&amp;AY$21&amp;$B37)</f>
        <v>0</v>
      </c>
      <c r="AZ37" s="465" cm="1">
        <f t="array" aca="1" ref="AZ37" ca="1">INDIRECT("'"&amp;$D$4&amp;"'!"&amp;AZ$21&amp;$B37)</f>
        <v>0</v>
      </c>
      <c r="BA37" s="465" cm="1">
        <f t="array" aca="1" ref="BA37" ca="1">INDIRECT("'"&amp;$D$4&amp;"'!"&amp;BA$21&amp;$B37)</f>
        <v>0</v>
      </c>
      <c r="BB37" s="465" cm="1">
        <f t="array" aca="1" ref="BB37" ca="1">INDIRECT("'"&amp;$D$4&amp;"'!"&amp;BB$21&amp;$B37)</f>
        <v>0</v>
      </c>
      <c r="BC37" s="465" cm="1">
        <f t="array" aca="1" ref="BC37" ca="1">INDIRECT("'"&amp;$D$4&amp;"'!"&amp;BC$21&amp;$B37)</f>
        <v>0</v>
      </c>
      <c r="BD37" s="465" cm="1">
        <f t="array" aca="1" ref="BD37" ca="1">INDIRECT("'"&amp;$D$4&amp;"'!"&amp;BD$21&amp;$B37)</f>
        <v>0</v>
      </c>
      <c r="BE37" s="465" cm="1">
        <f t="array" aca="1" ref="BE37" ca="1">INDIRECT("'"&amp;$D$4&amp;"'!"&amp;BE$21&amp;$B37)</f>
        <v>0</v>
      </c>
      <c r="BF37" s="465" cm="1">
        <f t="array" aca="1" ref="BF37" ca="1">INDIRECT("'"&amp;$D$4&amp;"'!"&amp;BF$21&amp;$B37)</f>
        <v>0</v>
      </c>
      <c r="BG37" s="465" cm="1">
        <f t="array" aca="1" ref="BG37" ca="1">INDIRECT("'"&amp;$D$4&amp;"'!"&amp;BG$21&amp;$B37)</f>
        <v>0</v>
      </c>
      <c r="BH37" s="465" cm="1">
        <f t="array" aca="1" ref="BH37" ca="1">INDIRECT("'"&amp;$D$4&amp;"'!"&amp;BH$21&amp;$B37)</f>
        <v>0</v>
      </c>
      <c r="BI37" s="465" cm="1">
        <f t="array" aca="1" ref="BI37" ca="1">INDIRECT("'"&amp;$D$4&amp;"'!"&amp;BI$21&amp;$B37)</f>
        <v>0</v>
      </c>
      <c r="BJ37" s="465" cm="1">
        <f t="array" aca="1" ref="BJ37" ca="1">INDIRECT("'"&amp;$D$4&amp;"'!"&amp;BJ$21&amp;$B37)</f>
        <v>0</v>
      </c>
      <c r="BK37" s="465" cm="1">
        <f t="array" aca="1" ref="BK37" ca="1">INDIRECT("'"&amp;$D$4&amp;"'!"&amp;BK$21&amp;$B37)</f>
        <v>0</v>
      </c>
      <c r="BL37" s="465" cm="1">
        <f t="array" aca="1" ref="BL37" ca="1">INDIRECT("'"&amp;$D$4&amp;"'!"&amp;BL$21&amp;$B37)</f>
        <v>0</v>
      </c>
      <c r="BM37" s="465" cm="1">
        <f t="array" aca="1" ref="BM37" ca="1">INDIRECT("'"&amp;$D$4&amp;"'!"&amp;BM$21&amp;$B37)</f>
        <v>0</v>
      </c>
      <c r="BN37" s="465" cm="1">
        <f t="array" aca="1" ref="BN37" ca="1">INDIRECT("'"&amp;$D$4&amp;"'!"&amp;BN$21&amp;$B37)</f>
        <v>0</v>
      </c>
    </row>
    <row r="38" spans="1:102" ht="15.95" customHeight="1">
      <c r="A38" s="1375"/>
      <c r="B38" s="180">
        <f t="shared" si="0"/>
        <v>159</v>
      </c>
      <c r="C38" s="1267"/>
      <c r="D38" s="466" t="str" cm="1">
        <f t="array" aca="1" ref="D38" ca="1">INDIRECT("'"&amp;$D$4&amp;"'!"&amp;D$21&amp;$B38)</f>
        <v>Please specify</v>
      </c>
      <c r="E38" s="467" t="str" cm="1">
        <f t="array" aca="1" ref="E38" ca="1">INDIRECT("'"&amp;$D$4&amp;"'!"&amp;E$21&amp;$B38)</f>
        <v>Please select cost type</v>
      </c>
      <c r="F38" s="468" t="str" cm="1">
        <f t="array" aca="1" ref="F38" ca="1">INDIRECT("'"&amp;$D$4&amp;"'!"&amp;F$21&amp;$B38)</f>
        <v>[Add notes here]</v>
      </c>
      <c r="G38" s="468" t="str" cm="1">
        <f t="array" aca="1" ref="G38" ca="1">INDIRECT("'"&amp;$D$4&amp;"'!"&amp;G$21&amp;$B38)</f>
        <v>Please select confidence rating</v>
      </c>
      <c r="H38" s="468" t="str" cm="1">
        <f t="array" aca="1" ref="H38" ca="1">INDIRECT("'"&amp;$D$4&amp;"'!"&amp;H$21&amp;$B38)</f>
        <v>[Add notes here]</v>
      </c>
      <c r="I38" s="482" t="s">
        <v>514</v>
      </c>
      <c r="J38" s="465" cm="1">
        <f t="array" aca="1" ref="J38" ca="1">INDIRECT("'"&amp;$D$4&amp;"'!"&amp;J$21&amp;$B38)</f>
        <v>0</v>
      </c>
      <c r="K38" s="465" cm="1">
        <f t="array" aca="1" ref="K38" ca="1">INDIRECT("'"&amp;$D$4&amp;"'!"&amp;K$21&amp;$B38)</f>
        <v>0</v>
      </c>
      <c r="L38" s="465" cm="1">
        <f t="array" aca="1" ref="L38" ca="1">INDIRECT("'"&amp;$D$4&amp;"'!"&amp;L$21&amp;$B38)</f>
        <v>0</v>
      </c>
      <c r="M38" s="465" cm="1">
        <f t="array" aca="1" ref="M38" ca="1">INDIRECT("'"&amp;$D$4&amp;"'!"&amp;M$21&amp;$B38)</f>
        <v>0</v>
      </c>
      <c r="N38" s="465" cm="1">
        <f t="array" aca="1" ref="N38" ca="1">INDIRECT("'"&amp;$D$4&amp;"'!"&amp;N$21&amp;$B38)</f>
        <v>0</v>
      </c>
      <c r="O38" s="465" cm="1">
        <f t="array" aca="1" ref="O38" ca="1">INDIRECT("'"&amp;$D$4&amp;"'!"&amp;O$21&amp;$B38)</f>
        <v>0</v>
      </c>
      <c r="P38" s="465" cm="1">
        <f t="array" aca="1" ref="P38" ca="1">INDIRECT("'"&amp;$D$4&amp;"'!"&amp;P$21&amp;$B38)</f>
        <v>0</v>
      </c>
      <c r="Q38" s="465" cm="1">
        <f t="array" aca="1" ref="Q38" ca="1">INDIRECT("'"&amp;$D$4&amp;"'!"&amp;Q$21&amp;$B38)</f>
        <v>0</v>
      </c>
      <c r="R38" s="465" cm="1">
        <f t="array" aca="1" ref="R38" ca="1">INDIRECT("'"&amp;$D$4&amp;"'!"&amp;R$21&amp;$B38)</f>
        <v>0</v>
      </c>
      <c r="S38" s="465" cm="1">
        <f t="array" aca="1" ref="S38" ca="1">INDIRECT("'"&amp;$D$4&amp;"'!"&amp;S$21&amp;$B38)</f>
        <v>0</v>
      </c>
      <c r="T38" s="465" cm="1">
        <f t="array" aca="1" ref="T38" ca="1">INDIRECT("'"&amp;$D$4&amp;"'!"&amp;T$21&amp;$B38)</f>
        <v>0</v>
      </c>
      <c r="U38" s="465" cm="1">
        <f t="array" aca="1" ref="U38" ca="1">INDIRECT("'"&amp;$D$4&amp;"'!"&amp;U$21&amp;$B38)</f>
        <v>0</v>
      </c>
      <c r="V38" s="465" cm="1">
        <f t="array" aca="1" ref="V38" ca="1">INDIRECT("'"&amp;$D$4&amp;"'!"&amp;V$21&amp;$B38)</f>
        <v>0</v>
      </c>
      <c r="W38" s="465" cm="1">
        <f t="array" aca="1" ref="W38" ca="1">INDIRECT("'"&amp;$D$4&amp;"'!"&amp;W$21&amp;$B38)</f>
        <v>0</v>
      </c>
      <c r="X38" s="465" cm="1">
        <f t="array" aca="1" ref="X38" ca="1">INDIRECT("'"&amp;$D$4&amp;"'!"&amp;X$21&amp;$B38)</f>
        <v>0</v>
      </c>
      <c r="Y38" s="465" cm="1">
        <f t="array" aca="1" ref="Y38" ca="1">INDIRECT("'"&amp;$D$4&amp;"'!"&amp;Y$21&amp;$B38)</f>
        <v>0</v>
      </c>
      <c r="Z38" s="465" cm="1">
        <f t="array" aca="1" ref="Z38" ca="1">INDIRECT("'"&amp;$D$4&amp;"'!"&amp;Z$21&amp;$B38)</f>
        <v>0</v>
      </c>
      <c r="AA38" s="465" cm="1">
        <f t="array" aca="1" ref="AA38" ca="1">INDIRECT("'"&amp;$D$4&amp;"'!"&amp;AA$21&amp;$B38)</f>
        <v>0</v>
      </c>
      <c r="AB38" s="465" cm="1">
        <f t="array" aca="1" ref="AB38" ca="1">INDIRECT("'"&amp;$D$4&amp;"'!"&amp;AB$21&amp;$B38)</f>
        <v>0</v>
      </c>
      <c r="AC38" s="465" cm="1">
        <f t="array" aca="1" ref="AC38" ca="1">INDIRECT("'"&amp;$D$4&amp;"'!"&amp;AC$21&amp;$B38)</f>
        <v>0</v>
      </c>
      <c r="AD38" s="465" cm="1">
        <f t="array" aca="1" ref="AD38" ca="1">INDIRECT("'"&amp;$D$4&amp;"'!"&amp;AD$21&amp;$B38)</f>
        <v>0</v>
      </c>
      <c r="AE38" s="465" cm="1">
        <f t="array" aca="1" ref="AE38" ca="1">INDIRECT("'"&amp;$D$4&amp;"'!"&amp;AE$21&amp;$B38)</f>
        <v>0</v>
      </c>
      <c r="AF38" s="465" cm="1">
        <f t="array" aca="1" ref="AF38" ca="1">INDIRECT("'"&amp;$D$4&amp;"'!"&amp;AF$21&amp;$B38)</f>
        <v>0</v>
      </c>
      <c r="AG38" s="465" cm="1">
        <f t="array" aca="1" ref="AG38" ca="1">INDIRECT("'"&amp;$D$4&amp;"'!"&amp;AG$21&amp;$B38)</f>
        <v>0</v>
      </c>
      <c r="AH38" s="465" cm="1">
        <f t="array" aca="1" ref="AH38" ca="1">INDIRECT("'"&amp;$D$4&amp;"'!"&amp;AH$21&amp;$B38)</f>
        <v>0</v>
      </c>
      <c r="AI38" s="465" cm="1">
        <f t="array" aca="1" ref="AI38" ca="1">INDIRECT("'"&amp;$D$4&amp;"'!"&amp;AI$21&amp;$B38)</f>
        <v>0</v>
      </c>
      <c r="AJ38" s="465" cm="1">
        <f t="array" aca="1" ref="AJ38" ca="1">INDIRECT("'"&amp;$D$4&amp;"'!"&amp;AJ$21&amp;$B38)</f>
        <v>0</v>
      </c>
      <c r="AK38" s="465" cm="1">
        <f t="array" aca="1" ref="AK38" ca="1">INDIRECT("'"&amp;$D$4&amp;"'!"&amp;AK$21&amp;$B38)</f>
        <v>0</v>
      </c>
      <c r="AL38" s="465" cm="1">
        <f t="array" aca="1" ref="AL38" ca="1">INDIRECT("'"&amp;$D$4&amp;"'!"&amp;AL$21&amp;$B38)</f>
        <v>0</v>
      </c>
      <c r="AM38" s="465" cm="1">
        <f t="array" aca="1" ref="AM38" ca="1">INDIRECT("'"&amp;$D$4&amp;"'!"&amp;AM$21&amp;$B38)</f>
        <v>0</v>
      </c>
      <c r="AN38" s="465" cm="1">
        <f t="array" aca="1" ref="AN38" ca="1">INDIRECT("'"&amp;$D$4&amp;"'!"&amp;AN$21&amp;$B38)</f>
        <v>0</v>
      </c>
      <c r="AO38" s="465" cm="1">
        <f t="array" aca="1" ref="AO38" ca="1">INDIRECT("'"&amp;$D$4&amp;"'!"&amp;AO$21&amp;$B38)</f>
        <v>0</v>
      </c>
      <c r="AP38" s="465" cm="1">
        <f t="array" aca="1" ref="AP38" ca="1">INDIRECT("'"&amp;$D$4&amp;"'!"&amp;AP$21&amp;$B38)</f>
        <v>0</v>
      </c>
      <c r="AQ38" s="465" cm="1">
        <f t="array" aca="1" ref="AQ38" ca="1">INDIRECT("'"&amp;$D$4&amp;"'!"&amp;AQ$21&amp;$B38)</f>
        <v>0</v>
      </c>
      <c r="AR38" s="465" cm="1">
        <f t="array" aca="1" ref="AR38" ca="1">INDIRECT("'"&amp;$D$4&amp;"'!"&amp;AR$21&amp;$B38)</f>
        <v>0</v>
      </c>
      <c r="AS38" s="465" cm="1">
        <f t="array" aca="1" ref="AS38" ca="1">INDIRECT("'"&amp;$D$4&amp;"'!"&amp;AS$21&amp;$B38)</f>
        <v>0</v>
      </c>
      <c r="AT38" s="465" cm="1">
        <f t="array" aca="1" ref="AT38" ca="1">INDIRECT("'"&amp;$D$4&amp;"'!"&amp;AT$21&amp;$B38)</f>
        <v>0</v>
      </c>
      <c r="AU38" s="465" cm="1">
        <f t="array" aca="1" ref="AU38" ca="1">INDIRECT("'"&amp;$D$4&amp;"'!"&amp;AU$21&amp;$B38)</f>
        <v>0</v>
      </c>
      <c r="AV38" s="465" cm="1">
        <f t="array" aca="1" ref="AV38" ca="1">INDIRECT("'"&amp;$D$4&amp;"'!"&amp;AV$21&amp;$B38)</f>
        <v>0</v>
      </c>
      <c r="AW38" s="465" cm="1">
        <f t="array" aca="1" ref="AW38" ca="1">INDIRECT("'"&amp;$D$4&amp;"'!"&amp;AW$21&amp;$B38)</f>
        <v>0</v>
      </c>
      <c r="AX38" s="465" cm="1">
        <f t="array" aca="1" ref="AX38" ca="1">INDIRECT("'"&amp;$D$4&amp;"'!"&amp;AX$21&amp;$B38)</f>
        <v>0</v>
      </c>
      <c r="AY38" s="465" cm="1">
        <f t="array" aca="1" ref="AY38" ca="1">INDIRECT("'"&amp;$D$4&amp;"'!"&amp;AY$21&amp;$B38)</f>
        <v>0</v>
      </c>
      <c r="AZ38" s="465" cm="1">
        <f t="array" aca="1" ref="AZ38" ca="1">INDIRECT("'"&amp;$D$4&amp;"'!"&amp;AZ$21&amp;$B38)</f>
        <v>0</v>
      </c>
      <c r="BA38" s="465" cm="1">
        <f t="array" aca="1" ref="BA38" ca="1">INDIRECT("'"&amp;$D$4&amp;"'!"&amp;BA$21&amp;$B38)</f>
        <v>0</v>
      </c>
      <c r="BB38" s="465" cm="1">
        <f t="array" aca="1" ref="BB38" ca="1">INDIRECT("'"&amp;$D$4&amp;"'!"&amp;BB$21&amp;$B38)</f>
        <v>0</v>
      </c>
      <c r="BC38" s="465" cm="1">
        <f t="array" aca="1" ref="BC38" ca="1">INDIRECT("'"&amp;$D$4&amp;"'!"&amp;BC$21&amp;$B38)</f>
        <v>0</v>
      </c>
      <c r="BD38" s="465" cm="1">
        <f t="array" aca="1" ref="BD38" ca="1">INDIRECT("'"&amp;$D$4&amp;"'!"&amp;BD$21&amp;$B38)</f>
        <v>0</v>
      </c>
      <c r="BE38" s="465" cm="1">
        <f t="array" aca="1" ref="BE38" ca="1">INDIRECT("'"&amp;$D$4&amp;"'!"&amp;BE$21&amp;$B38)</f>
        <v>0</v>
      </c>
      <c r="BF38" s="465" cm="1">
        <f t="array" aca="1" ref="BF38" ca="1">INDIRECT("'"&amp;$D$4&amp;"'!"&amp;BF$21&amp;$B38)</f>
        <v>0</v>
      </c>
      <c r="BG38" s="465" cm="1">
        <f t="array" aca="1" ref="BG38" ca="1">INDIRECT("'"&amp;$D$4&amp;"'!"&amp;BG$21&amp;$B38)</f>
        <v>0</v>
      </c>
      <c r="BH38" s="465" cm="1">
        <f t="array" aca="1" ref="BH38" ca="1">INDIRECT("'"&amp;$D$4&amp;"'!"&amp;BH$21&amp;$B38)</f>
        <v>0</v>
      </c>
      <c r="BI38" s="465" cm="1">
        <f t="array" aca="1" ref="BI38" ca="1">INDIRECT("'"&amp;$D$4&amp;"'!"&amp;BI$21&amp;$B38)</f>
        <v>0</v>
      </c>
      <c r="BJ38" s="465" cm="1">
        <f t="array" aca="1" ref="BJ38" ca="1">INDIRECT("'"&amp;$D$4&amp;"'!"&amp;BJ$21&amp;$B38)</f>
        <v>0</v>
      </c>
      <c r="BK38" s="465" cm="1">
        <f t="array" aca="1" ref="BK38" ca="1">INDIRECT("'"&amp;$D$4&amp;"'!"&amp;BK$21&amp;$B38)</f>
        <v>0</v>
      </c>
      <c r="BL38" s="465" cm="1">
        <f t="array" aca="1" ref="BL38" ca="1">INDIRECT("'"&amp;$D$4&amp;"'!"&amp;BL$21&amp;$B38)</f>
        <v>0</v>
      </c>
      <c r="BM38" s="465" cm="1">
        <f t="array" aca="1" ref="BM38" ca="1">INDIRECT("'"&amp;$D$4&amp;"'!"&amp;BM$21&amp;$B38)</f>
        <v>0</v>
      </c>
      <c r="BN38" s="465" cm="1">
        <f t="array" aca="1" ref="BN38" ca="1">INDIRECT("'"&amp;$D$4&amp;"'!"&amp;BN$21&amp;$B38)</f>
        <v>0</v>
      </c>
      <c r="BW38" s="825"/>
    </row>
    <row r="39" spans="1:102" ht="15.95" customHeight="1">
      <c r="A39" s="1375"/>
      <c r="B39" s="180">
        <f t="shared" si="0"/>
        <v>160</v>
      </c>
      <c r="C39" s="1267"/>
      <c r="D39" s="466" t="str" cm="1">
        <f t="array" aca="1" ref="D39" ca="1">INDIRECT("'"&amp;$D$4&amp;"'!"&amp;D$21&amp;$B39)</f>
        <v>Please specify</v>
      </c>
      <c r="E39" s="467" t="str" cm="1">
        <f t="array" aca="1" ref="E39" ca="1">INDIRECT("'"&amp;$D$4&amp;"'!"&amp;E$21&amp;$B39)</f>
        <v>Please select cost type</v>
      </c>
      <c r="F39" s="468" t="str" cm="1">
        <f t="array" aca="1" ref="F39" ca="1">INDIRECT("'"&amp;$D$4&amp;"'!"&amp;F$21&amp;$B39)</f>
        <v>[Add notes here]</v>
      </c>
      <c r="G39" s="468" t="str" cm="1">
        <f t="array" aca="1" ref="G39" ca="1">INDIRECT("'"&amp;$D$4&amp;"'!"&amp;G$21&amp;$B39)</f>
        <v>Please select confidence rating</v>
      </c>
      <c r="H39" s="468" t="str" cm="1">
        <f t="array" aca="1" ref="H39" ca="1">INDIRECT("'"&amp;$D$4&amp;"'!"&amp;H$21&amp;$B39)</f>
        <v>[Add notes here]</v>
      </c>
      <c r="I39" s="482" t="s">
        <v>514</v>
      </c>
      <c r="J39" s="465" cm="1">
        <f t="array" aca="1" ref="J39" ca="1">INDIRECT("'"&amp;$D$4&amp;"'!"&amp;J$21&amp;$B39)</f>
        <v>0</v>
      </c>
      <c r="K39" s="465" cm="1">
        <f t="array" aca="1" ref="K39" ca="1">INDIRECT("'"&amp;$D$4&amp;"'!"&amp;K$21&amp;$B39)</f>
        <v>0</v>
      </c>
      <c r="L39" s="465" cm="1">
        <f t="array" aca="1" ref="L39" ca="1">INDIRECT("'"&amp;$D$4&amp;"'!"&amp;L$21&amp;$B39)</f>
        <v>0</v>
      </c>
      <c r="M39" s="465" cm="1">
        <f t="array" aca="1" ref="M39" ca="1">INDIRECT("'"&amp;$D$4&amp;"'!"&amp;M$21&amp;$B39)</f>
        <v>0</v>
      </c>
      <c r="N39" s="465" cm="1">
        <f t="array" aca="1" ref="N39" ca="1">INDIRECT("'"&amp;$D$4&amp;"'!"&amp;N$21&amp;$B39)</f>
        <v>0</v>
      </c>
      <c r="O39" s="465" cm="1">
        <f t="array" aca="1" ref="O39" ca="1">INDIRECT("'"&amp;$D$4&amp;"'!"&amp;O$21&amp;$B39)</f>
        <v>0</v>
      </c>
      <c r="P39" s="465" cm="1">
        <f t="array" aca="1" ref="P39" ca="1">INDIRECT("'"&amp;$D$4&amp;"'!"&amp;P$21&amp;$B39)</f>
        <v>0</v>
      </c>
      <c r="Q39" s="465" cm="1">
        <f t="array" aca="1" ref="Q39" ca="1">INDIRECT("'"&amp;$D$4&amp;"'!"&amp;Q$21&amp;$B39)</f>
        <v>0</v>
      </c>
      <c r="R39" s="465" cm="1">
        <f t="array" aca="1" ref="R39" ca="1">INDIRECT("'"&amp;$D$4&amp;"'!"&amp;R$21&amp;$B39)</f>
        <v>0</v>
      </c>
      <c r="S39" s="465" cm="1">
        <f t="array" aca="1" ref="S39" ca="1">INDIRECT("'"&amp;$D$4&amp;"'!"&amp;S$21&amp;$B39)</f>
        <v>0</v>
      </c>
      <c r="T39" s="465" cm="1">
        <f t="array" aca="1" ref="T39" ca="1">INDIRECT("'"&amp;$D$4&amp;"'!"&amp;T$21&amp;$B39)</f>
        <v>0</v>
      </c>
      <c r="U39" s="465" cm="1">
        <f t="array" aca="1" ref="U39" ca="1">INDIRECT("'"&amp;$D$4&amp;"'!"&amp;U$21&amp;$B39)</f>
        <v>0</v>
      </c>
      <c r="V39" s="465" cm="1">
        <f t="array" aca="1" ref="V39" ca="1">INDIRECT("'"&amp;$D$4&amp;"'!"&amp;V$21&amp;$B39)</f>
        <v>0</v>
      </c>
      <c r="W39" s="465" cm="1">
        <f t="array" aca="1" ref="W39" ca="1">INDIRECT("'"&amp;$D$4&amp;"'!"&amp;W$21&amp;$B39)</f>
        <v>0</v>
      </c>
      <c r="X39" s="465" cm="1">
        <f t="array" aca="1" ref="X39" ca="1">INDIRECT("'"&amp;$D$4&amp;"'!"&amp;X$21&amp;$B39)</f>
        <v>0</v>
      </c>
      <c r="Y39" s="465" cm="1">
        <f t="array" aca="1" ref="Y39" ca="1">INDIRECT("'"&amp;$D$4&amp;"'!"&amp;Y$21&amp;$B39)</f>
        <v>0</v>
      </c>
      <c r="Z39" s="465" cm="1">
        <f t="array" aca="1" ref="Z39" ca="1">INDIRECT("'"&amp;$D$4&amp;"'!"&amp;Z$21&amp;$B39)</f>
        <v>0</v>
      </c>
      <c r="AA39" s="465" cm="1">
        <f t="array" aca="1" ref="AA39" ca="1">INDIRECT("'"&amp;$D$4&amp;"'!"&amp;AA$21&amp;$B39)</f>
        <v>0</v>
      </c>
      <c r="AB39" s="465" cm="1">
        <f t="array" aca="1" ref="AB39" ca="1">INDIRECT("'"&amp;$D$4&amp;"'!"&amp;AB$21&amp;$B39)</f>
        <v>0</v>
      </c>
      <c r="AC39" s="465" cm="1">
        <f t="array" aca="1" ref="AC39" ca="1">INDIRECT("'"&amp;$D$4&amp;"'!"&amp;AC$21&amp;$B39)</f>
        <v>0</v>
      </c>
      <c r="AD39" s="465" cm="1">
        <f t="array" aca="1" ref="AD39" ca="1">INDIRECT("'"&amp;$D$4&amp;"'!"&amp;AD$21&amp;$B39)</f>
        <v>0</v>
      </c>
      <c r="AE39" s="465" cm="1">
        <f t="array" aca="1" ref="AE39" ca="1">INDIRECT("'"&amp;$D$4&amp;"'!"&amp;AE$21&amp;$B39)</f>
        <v>0</v>
      </c>
      <c r="AF39" s="465" cm="1">
        <f t="array" aca="1" ref="AF39" ca="1">INDIRECT("'"&amp;$D$4&amp;"'!"&amp;AF$21&amp;$B39)</f>
        <v>0</v>
      </c>
      <c r="AG39" s="465" cm="1">
        <f t="array" aca="1" ref="AG39" ca="1">INDIRECT("'"&amp;$D$4&amp;"'!"&amp;AG$21&amp;$B39)</f>
        <v>0</v>
      </c>
      <c r="AH39" s="465" cm="1">
        <f t="array" aca="1" ref="AH39" ca="1">INDIRECT("'"&amp;$D$4&amp;"'!"&amp;AH$21&amp;$B39)</f>
        <v>0</v>
      </c>
      <c r="AI39" s="465" cm="1">
        <f t="array" aca="1" ref="AI39" ca="1">INDIRECT("'"&amp;$D$4&amp;"'!"&amp;AI$21&amp;$B39)</f>
        <v>0</v>
      </c>
      <c r="AJ39" s="465" cm="1">
        <f t="array" aca="1" ref="AJ39" ca="1">INDIRECT("'"&amp;$D$4&amp;"'!"&amp;AJ$21&amp;$B39)</f>
        <v>0</v>
      </c>
      <c r="AK39" s="465" cm="1">
        <f t="array" aca="1" ref="AK39" ca="1">INDIRECT("'"&amp;$D$4&amp;"'!"&amp;AK$21&amp;$B39)</f>
        <v>0</v>
      </c>
      <c r="AL39" s="465" cm="1">
        <f t="array" aca="1" ref="AL39" ca="1">INDIRECT("'"&amp;$D$4&amp;"'!"&amp;AL$21&amp;$B39)</f>
        <v>0</v>
      </c>
      <c r="AM39" s="465" cm="1">
        <f t="array" aca="1" ref="AM39" ca="1">INDIRECT("'"&amp;$D$4&amp;"'!"&amp;AM$21&amp;$B39)</f>
        <v>0</v>
      </c>
      <c r="AN39" s="465" cm="1">
        <f t="array" aca="1" ref="AN39" ca="1">INDIRECT("'"&amp;$D$4&amp;"'!"&amp;AN$21&amp;$B39)</f>
        <v>0</v>
      </c>
      <c r="AO39" s="465" cm="1">
        <f t="array" aca="1" ref="AO39" ca="1">INDIRECT("'"&amp;$D$4&amp;"'!"&amp;AO$21&amp;$B39)</f>
        <v>0</v>
      </c>
      <c r="AP39" s="465" cm="1">
        <f t="array" aca="1" ref="AP39" ca="1">INDIRECT("'"&amp;$D$4&amp;"'!"&amp;AP$21&amp;$B39)</f>
        <v>0</v>
      </c>
      <c r="AQ39" s="465" cm="1">
        <f t="array" aca="1" ref="AQ39" ca="1">INDIRECT("'"&amp;$D$4&amp;"'!"&amp;AQ$21&amp;$B39)</f>
        <v>0</v>
      </c>
      <c r="AR39" s="465" cm="1">
        <f t="array" aca="1" ref="AR39" ca="1">INDIRECT("'"&amp;$D$4&amp;"'!"&amp;AR$21&amp;$B39)</f>
        <v>0</v>
      </c>
      <c r="AS39" s="465" cm="1">
        <f t="array" aca="1" ref="AS39" ca="1">INDIRECT("'"&amp;$D$4&amp;"'!"&amp;AS$21&amp;$B39)</f>
        <v>0</v>
      </c>
      <c r="AT39" s="465" cm="1">
        <f t="array" aca="1" ref="AT39" ca="1">INDIRECT("'"&amp;$D$4&amp;"'!"&amp;AT$21&amp;$B39)</f>
        <v>0</v>
      </c>
      <c r="AU39" s="465" cm="1">
        <f t="array" aca="1" ref="AU39" ca="1">INDIRECT("'"&amp;$D$4&amp;"'!"&amp;AU$21&amp;$B39)</f>
        <v>0</v>
      </c>
      <c r="AV39" s="465" cm="1">
        <f t="array" aca="1" ref="AV39" ca="1">INDIRECT("'"&amp;$D$4&amp;"'!"&amp;AV$21&amp;$B39)</f>
        <v>0</v>
      </c>
      <c r="AW39" s="465" cm="1">
        <f t="array" aca="1" ref="AW39" ca="1">INDIRECT("'"&amp;$D$4&amp;"'!"&amp;AW$21&amp;$B39)</f>
        <v>0</v>
      </c>
      <c r="AX39" s="465" cm="1">
        <f t="array" aca="1" ref="AX39" ca="1">INDIRECT("'"&amp;$D$4&amp;"'!"&amp;AX$21&amp;$B39)</f>
        <v>0</v>
      </c>
      <c r="AY39" s="465" cm="1">
        <f t="array" aca="1" ref="AY39" ca="1">INDIRECT("'"&amp;$D$4&amp;"'!"&amp;AY$21&amp;$B39)</f>
        <v>0</v>
      </c>
      <c r="AZ39" s="465" cm="1">
        <f t="array" aca="1" ref="AZ39" ca="1">INDIRECT("'"&amp;$D$4&amp;"'!"&amp;AZ$21&amp;$B39)</f>
        <v>0</v>
      </c>
      <c r="BA39" s="465" cm="1">
        <f t="array" aca="1" ref="BA39" ca="1">INDIRECT("'"&amp;$D$4&amp;"'!"&amp;BA$21&amp;$B39)</f>
        <v>0</v>
      </c>
      <c r="BB39" s="465" cm="1">
        <f t="array" aca="1" ref="BB39" ca="1">INDIRECT("'"&amp;$D$4&amp;"'!"&amp;BB$21&amp;$B39)</f>
        <v>0</v>
      </c>
      <c r="BC39" s="465" cm="1">
        <f t="array" aca="1" ref="BC39" ca="1">INDIRECT("'"&amp;$D$4&amp;"'!"&amp;BC$21&amp;$B39)</f>
        <v>0</v>
      </c>
      <c r="BD39" s="465" cm="1">
        <f t="array" aca="1" ref="BD39" ca="1">INDIRECT("'"&amp;$D$4&amp;"'!"&amp;BD$21&amp;$B39)</f>
        <v>0</v>
      </c>
      <c r="BE39" s="465" cm="1">
        <f t="array" aca="1" ref="BE39" ca="1">INDIRECT("'"&amp;$D$4&amp;"'!"&amp;BE$21&amp;$B39)</f>
        <v>0</v>
      </c>
      <c r="BF39" s="465" cm="1">
        <f t="array" aca="1" ref="BF39" ca="1">INDIRECT("'"&amp;$D$4&amp;"'!"&amp;BF$21&amp;$B39)</f>
        <v>0</v>
      </c>
      <c r="BG39" s="465" cm="1">
        <f t="array" aca="1" ref="BG39" ca="1">INDIRECT("'"&amp;$D$4&amp;"'!"&amp;BG$21&amp;$B39)</f>
        <v>0</v>
      </c>
      <c r="BH39" s="465" cm="1">
        <f t="array" aca="1" ref="BH39" ca="1">INDIRECT("'"&amp;$D$4&amp;"'!"&amp;BH$21&amp;$B39)</f>
        <v>0</v>
      </c>
      <c r="BI39" s="465" cm="1">
        <f t="array" aca="1" ref="BI39" ca="1">INDIRECT("'"&amp;$D$4&amp;"'!"&amp;BI$21&amp;$B39)</f>
        <v>0</v>
      </c>
      <c r="BJ39" s="465" cm="1">
        <f t="array" aca="1" ref="BJ39" ca="1">INDIRECT("'"&amp;$D$4&amp;"'!"&amp;BJ$21&amp;$B39)</f>
        <v>0</v>
      </c>
      <c r="BK39" s="465" cm="1">
        <f t="array" aca="1" ref="BK39" ca="1">INDIRECT("'"&amp;$D$4&amp;"'!"&amp;BK$21&amp;$B39)</f>
        <v>0</v>
      </c>
      <c r="BL39" s="465" cm="1">
        <f t="array" aca="1" ref="BL39" ca="1">INDIRECT("'"&amp;$D$4&amp;"'!"&amp;BL$21&amp;$B39)</f>
        <v>0</v>
      </c>
      <c r="BM39" s="465" cm="1">
        <f t="array" aca="1" ref="BM39" ca="1">INDIRECT("'"&amp;$D$4&amp;"'!"&amp;BM$21&amp;$B39)</f>
        <v>0</v>
      </c>
      <c r="BN39" s="465" cm="1">
        <f t="array" aca="1" ref="BN39" ca="1">INDIRECT("'"&amp;$D$4&amp;"'!"&amp;BN$21&amp;$B39)</f>
        <v>0</v>
      </c>
    </row>
    <row r="40" spans="1:102" ht="15.95" customHeight="1">
      <c r="A40" s="1375"/>
      <c r="B40" s="180">
        <f t="shared" si="0"/>
        <v>161</v>
      </c>
      <c r="C40" s="1267"/>
      <c r="D40" s="466" t="str" cm="1">
        <f t="array" aca="1" ref="D40" ca="1">INDIRECT("'"&amp;$D$4&amp;"'!"&amp;D$21&amp;$B40)</f>
        <v>Please specify</v>
      </c>
      <c r="E40" s="469" t="str" cm="1">
        <f t="array" aca="1" ref="E40" ca="1">INDIRECT("'"&amp;$D$4&amp;"'!"&amp;E$21&amp;$B40)</f>
        <v>Please select cost type</v>
      </c>
      <c r="F40" s="468" t="str" cm="1">
        <f t="array" aca="1" ref="F40" ca="1">INDIRECT("'"&amp;$D$4&amp;"'!"&amp;F$21&amp;$B40)</f>
        <v>[Add notes here]</v>
      </c>
      <c r="G40" s="468" t="str" cm="1">
        <f t="array" aca="1" ref="G40" ca="1">INDIRECT("'"&amp;$D$4&amp;"'!"&amp;G$21&amp;$B40)</f>
        <v>Please select confidence rating</v>
      </c>
      <c r="H40" s="468" t="str" cm="1">
        <f t="array" aca="1" ref="H40" ca="1">INDIRECT("'"&amp;$D$4&amp;"'!"&amp;H$21&amp;$B40)</f>
        <v>[Add notes here]</v>
      </c>
      <c r="I40" s="482" t="s">
        <v>514</v>
      </c>
      <c r="J40" s="465" cm="1">
        <f t="array" aca="1" ref="J40" ca="1">INDIRECT("'"&amp;$D$4&amp;"'!"&amp;J$21&amp;$B40)</f>
        <v>0</v>
      </c>
      <c r="K40" s="465" cm="1">
        <f t="array" aca="1" ref="K40" ca="1">INDIRECT("'"&amp;$D$4&amp;"'!"&amp;K$21&amp;$B40)</f>
        <v>0</v>
      </c>
      <c r="L40" s="465" cm="1">
        <f t="array" aca="1" ref="L40" ca="1">INDIRECT("'"&amp;$D$4&amp;"'!"&amp;L$21&amp;$B40)</f>
        <v>0</v>
      </c>
      <c r="M40" s="465" cm="1">
        <f t="array" aca="1" ref="M40" ca="1">INDIRECT("'"&amp;$D$4&amp;"'!"&amp;M$21&amp;$B40)</f>
        <v>0</v>
      </c>
      <c r="N40" s="465" cm="1">
        <f t="array" aca="1" ref="N40" ca="1">INDIRECT("'"&amp;$D$4&amp;"'!"&amp;N$21&amp;$B40)</f>
        <v>0</v>
      </c>
      <c r="O40" s="465" cm="1">
        <f t="array" aca="1" ref="O40" ca="1">INDIRECT("'"&amp;$D$4&amp;"'!"&amp;O$21&amp;$B40)</f>
        <v>0</v>
      </c>
      <c r="P40" s="465" cm="1">
        <f t="array" aca="1" ref="P40" ca="1">INDIRECT("'"&amp;$D$4&amp;"'!"&amp;P$21&amp;$B40)</f>
        <v>0</v>
      </c>
      <c r="Q40" s="465" cm="1">
        <f t="array" aca="1" ref="Q40" ca="1">INDIRECT("'"&amp;$D$4&amp;"'!"&amp;Q$21&amp;$B40)</f>
        <v>0</v>
      </c>
      <c r="R40" s="465" cm="1">
        <f t="array" aca="1" ref="R40" ca="1">INDIRECT("'"&amp;$D$4&amp;"'!"&amp;R$21&amp;$B40)</f>
        <v>0</v>
      </c>
      <c r="S40" s="465" cm="1">
        <f t="array" aca="1" ref="S40" ca="1">INDIRECT("'"&amp;$D$4&amp;"'!"&amp;S$21&amp;$B40)</f>
        <v>0</v>
      </c>
      <c r="T40" s="465" cm="1">
        <f t="array" aca="1" ref="T40" ca="1">INDIRECT("'"&amp;$D$4&amp;"'!"&amp;T$21&amp;$B40)</f>
        <v>0</v>
      </c>
      <c r="U40" s="465" cm="1">
        <f t="array" aca="1" ref="U40" ca="1">INDIRECT("'"&amp;$D$4&amp;"'!"&amp;U$21&amp;$B40)</f>
        <v>0</v>
      </c>
      <c r="V40" s="465" cm="1">
        <f t="array" aca="1" ref="V40" ca="1">INDIRECT("'"&amp;$D$4&amp;"'!"&amp;V$21&amp;$B40)</f>
        <v>0</v>
      </c>
      <c r="W40" s="465" cm="1">
        <f t="array" aca="1" ref="W40" ca="1">INDIRECT("'"&amp;$D$4&amp;"'!"&amp;W$21&amp;$B40)</f>
        <v>0</v>
      </c>
      <c r="X40" s="465" cm="1">
        <f t="array" aca="1" ref="X40" ca="1">INDIRECT("'"&amp;$D$4&amp;"'!"&amp;X$21&amp;$B40)</f>
        <v>0</v>
      </c>
      <c r="Y40" s="465" cm="1">
        <f t="array" aca="1" ref="Y40" ca="1">INDIRECT("'"&amp;$D$4&amp;"'!"&amp;Y$21&amp;$B40)</f>
        <v>0</v>
      </c>
      <c r="Z40" s="465" cm="1">
        <f t="array" aca="1" ref="Z40" ca="1">INDIRECT("'"&amp;$D$4&amp;"'!"&amp;Z$21&amp;$B40)</f>
        <v>0</v>
      </c>
      <c r="AA40" s="465" cm="1">
        <f t="array" aca="1" ref="AA40" ca="1">INDIRECT("'"&amp;$D$4&amp;"'!"&amp;AA$21&amp;$B40)</f>
        <v>0</v>
      </c>
      <c r="AB40" s="465" cm="1">
        <f t="array" aca="1" ref="AB40" ca="1">INDIRECT("'"&amp;$D$4&amp;"'!"&amp;AB$21&amp;$B40)</f>
        <v>0</v>
      </c>
      <c r="AC40" s="465" cm="1">
        <f t="array" aca="1" ref="AC40" ca="1">INDIRECT("'"&amp;$D$4&amp;"'!"&amp;AC$21&amp;$B40)</f>
        <v>0</v>
      </c>
      <c r="AD40" s="465" cm="1">
        <f t="array" aca="1" ref="AD40" ca="1">INDIRECT("'"&amp;$D$4&amp;"'!"&amp;AD$21&amp;$B40)</f>
        <v>0</v>
      </c>
      <c r="AE40" s="465" cm="1">
        <f t="array" aca="1" ref="AE40" ca="1">INDIRECT("'"&amp;$D$4&amp;"'!"&amp;AE$21&amp;$B40)</f>
        <v>0</v>
      </c>
      <c r="AF40" s="465" cm="1">
        <f t="array" aca="1" ref="AF40" ca="1">INDIRECT("'"&amp;$D$4&amp;"'!"&amp;AF$21&amp;$B40)</f>
        <v>0</v>
      </c>
      <c r="AG40" s="465" cm="1">
        <f t="array" aca="1" ref="AG40" ca="1">INDIRECT("'"&amp;$D$4&amp;"'!"&amp;AG$21&amp;$B40)</f>
        <v>0</v>
      </c>
      <c r="AH40" s="465" cm="1">
        <f t="array" aca="1" ref="AH40" ca="1">INDIRECT("'"&amp;$D$4&amp;"'!"&amp;AH$21&amp;$B40)</f>
        <v>0</v>
      </c>
      <c r="AI40" s="465" cm="1">
        <f t="array" aca="1" ref="AI40" ca="1">INDIRECT("'"&amp;$D$4&amp;"'!"&amp;AI$21&amp;$B40)</f>
        <v>0</v>
      </c>
      <c r="AJ40" s="465" cm="1">
        <f t="array" aca="1" ref="AJ40" ca="1">INDIRECT("'"&amp;$D$4&amp;"'!"&amp;AJ$21&amp;$B40)</f>
        <v>0</v>
      </c>
      <c r="AK40" s="465" cm="1">
        <f t="array" aca="1" ref="AK40" ca="1">INDIRECT("'"&amp;$D$4&amp;"'!"&amp;AK$21&amp;$B40)</f>
        <v>0</v>
      </c>
      <c r="AL40" s="465" cm="1">
        <f t="array" aca="1" ref="AL40" ca="1">INDIRECT("'"&amp;$D$4&amp;"'!"&amp;AL$21&amp;$B40)</f>
        <v>0</v>
      </c>
      <c r="AM40" s="465" cm="1">
        <f t="array" aca="1" ref="AM40" ca="1">INDIRECT("'"&amp;$D$4&amp;"'!"&amp;AM$21&amp;$B40)</f>
        <v>0</v>
      </c>
      <c r="AN40" s="465" cm="1">
        <f t="array" aca="1" ref="AN40" ca="1">INDIRECT("'"&amp;$D$4&amp;"'!"&amp;AN$21&amp;$B40)</f>
        <v>0</v>
      </c>
      <c r="AO40" s="465" cm="1">
        <f t="array" aca="1" ref="AO40" ca="1">INDIRECT("'"&amp;$D$4&amp;"'!"&amp;AO$21&amp;$B40)</f>
        <v>0</v>
      </c>
      <c r="AP40" s="465" cm="1">
        <f t="array" aca="1" ref="AP40" ca="1">INDIRECT("'"&amp;$D$4&amp;"'!"&amp;AP$21&amp;$B40)</f>
        <v>0</v>
      </c>
      <c r="AQ40" s="465" cm="1">
        <f t="array" aca="1" ref="AQ40" ca="1">INDIRECT("'"&amp;$D$4&amp;"'!"&amp;AQ$21&amp;$B40)</f>
        <v>0</v>
      </c>
      <c r="AR40" s="465" cm="1">
        <f t="array" aca="1" ref="AR40" ca="1">INDIRECT("'"&amp;$D$4&amp;"'!"&amp;AR$21&amp;$B40)</f>
        <v>0</v>
      </c>
      <c r="AS40" s="465" cm="1">
        <f t="array" aca="1" ref="AS40" ca="1">INDIRECT("'"&amp;$D$4&amp;"'!"&amp;AS$21&amp;$B40)</f>
        <v>0</v>
      </c>
      <c r="AT40" s="465" cm="1">
        <f t="array" aca="1" ref="AT40" ca="1">INDIRECT("'"&amp;$D$4&amp;"'!"&amp;AT$21&amp;$B40)</f>
        <v>0</v>
      </c>
      <c r="AU40" s="465" cm="1">
        <f t="array" aca="1" ref="AU40" ca="1">INDIRECT("'"&amp;$D$4&amp;"'!"&amp;AU$21&amp;$B40)</f>
        <v>0</v>
      </c>
      <c r="AV40" s="465" cm="1">
        <f t="array" aca="1" ref="AV40" ca="1">INDIRECT("'"&amp;$D$4&amp;"'!"&amp;AV$21&amp;$B40)</f>
        <v>0</v>
      </c>
      <c r="AW40" s="465" cm="1">
        <f t="array" aca="1" ref="AW40" ca="1">INDIRECT("'"&amp;$D$4&amp;"'!"&amp;AW$21&amp;$B40)</f>
        <v>0</v>
      </c>
      <c r="AX40" s="465" cm="1">
        <f t="array" aca="1" ref="AX40" ca="1">INDIRECT("'"&amp;$D$4&amp;"'!"&amp;AX$21&amp;$B40)</f>
        <v>0</v>
      </c>
      <c r="AY40" s="465" cm="1">
        <f t="array" aca="1" ref="AY40" ca="1">INDIRECT("'"&amp;$D$4&amp;"'!"&amp;AY$21&amp;$B40)</f>
        <v>0</v>
      </c>
      <c r="AZ40" s="465" cm="1">
        <f t="array" aca="1" ref="AZ40" ca="1">INDIRECT("'"&amp;$D$4&amp;"'!"&amp;AZ$21&amp;$B40)</f>
        <v>0</v>
      </c>
      <c r="BA40" s="465" cm="1">
        <f t="array" aca="1" ref="BA40" ca="1">INDIRECT("'"&amp;$D$4&amp;"'!"&amp;BA$21&amp;$B40)</f>
        <v>0</v>
      </c>
      <c r="BB40" s="465" cm="1">
        <f t="array" aca="1" ref="BB40" ca="1">INDIRECT("'"&amp;$D$4&amp;"'!"&amp;BB$21&amp;$B40)</f>
        <v>0</v>
      </c>
      <c r="BC40" s="465" cm="1">
        <f t="array" aca="1" ref="BC40" ca="1">INDIRECT("'"&amp;$D$4&amp;"'!"&amp;BC$21&amp;$B40)</f>
        <v>0</v>
      </c>
      <c r="BD40" s="465" cm="1">
        <f t="array" aca="1" ref="BD40" ca="1">INDIRECT("'"&amp;$D$4&amp;"'!"&amp;BD$21&amp;$B40)</f>
        <v>0</v>
      </c>
      <c r="BE40" s="465" cm="1">
        <f t="array" aca="1" ref="BE40" ca="1">INDIRECT("'"&amp;$D$4&amp;"'!"&amp;BE$21&amp;$B40)</f>
        <v>0</v>
      </c>
      <c r="BF40" s="465" cm="1">
        <f t="array" aca="1" ref="BF40" ca="1">INDIRECT("'"&amp;$D$4&amp;"'!"&amp;BF$21&amp;$B40)</f>
        <v>0</v>
      </c>
      <c r="BG40" s="465" cm="1">
        <f t="array" aca="1" ref="BG40" ca="1">INDIRECT("'"&amp;$D$4&amp;"'!"&amp;BG$21&amp;$B40)</f>
        <v>0</v>
      </c>
      <c r="BH40" s="465" cm="1">
        <f t="array" aca="1" ref="BH40" ca="1">INDIRECT("'"&amp;$D$4&amp;"'!"&amp;BH$21&amp;$B40)</f>
        <v>0</v>
      </c>
      <c r="BI40" s="465" cm="1">
        <f t="array" aca="1" ref="BI40" ca="1">INDIRECT("'"&amp;$D$4&amp;"'!"&amp;BI$21&amp;$B40)</f>
        <v>0</v>
      </c>
      <c r="BJ40" s="465" cm="1">
        <f t="array" aca="1" ref="BJ40" ca="1">INDIRECT("'"&amp;$D$4&amp;"'!"&amp;BJ$21&amp;$B40)</f>
        <v>0</v>
      </c>
      <c r="BK40" s="465" cm="1">
        <f t="array" aca="1" ref="BK40" ca="1">INDIRECT("'"&amp;$D$4&amp;"'!"&amp;BK$21&amp;$B40)</f>
        <v>0</v>
      </c>
      <c r="BL40" s="465" cm="1">
        <f t="array" aca="1" ref="BL40" ca="1">INDIRECT("'"&amp;$D$4&amp;"'!"&amp;BL$21&amp;$B40)</f>
        <v>0</v>
      </c>
      <c r="BM40" s="465" cm="1">
        <f t="array" aca="1" ref="BM40" ca="1">INDIRECT("'"&amp;$D$4&amp;"'!"&amp;BM$21&amp;$B40)</f>
        <v>0</v>
      </c>
      <c r="BN40" s="465" cm="1">
        <f t="array" aca="1" ref="BN40" ca="1">INDIRECT("'"&amp;$D$4&amp;"'!"&amp;BN$21&amp;$B40)</f>
        <v>0</v>
      </c>
      <c r="BW40" s="826"/>
    </row>
    <row r="41" spans="1:102" ht="15.95" customHeight="1">
      <c r="A41" s="1375"/>
      <c r="B41" s="180">
        <f t="shared" si="0"/>
        <v>162</v>
      </c>
      <c r="C41" s="1267"/>
      <c r="D41" s="478" t="str" cm="1">
        <f t="array" aca="1" ref="D41" ca="1">INDIRECT("'"&amp;$D$4&amp;"'!"&amp;D$21&amp;$B41)</f>
        <v>Please specify</v>
      </c>
      <c r="E41" s="467" t="str" cm="1">
        <f t="array" aca="1" ref="E41" ca="1">INDIRECT("'"&amp;$D$4&amp;"'!"&amp;E$21&amp;$B41)</f>
        <v>Please select cost type</v>
      </c>
      <c r="F41" s="468" t="str" cm="1">
        <f t="array" aca="1" ref="F41" ca="1">INDIRECT("'"&amp;$D$4&amp;"'!"&amp;F$21&amp;$B41)</f>
        <v>[Add notes here]</v>
      </c>
      <c r="G41" s="468" t="str" cm="1">
        <f t="array" aca="1" ref="G41" ca="1">INDIRECT("'"&amp;$D$4&amp;"'!"&amp;G$21&amp;$B41)</f>
        <v>Please select confidence rating</v>
      </c>
      <c r="H41" s="468" t="str" cm="1">
        <f t="array" aca="1" ref="H41" ca="1">INDIRECT("'"&amp;$D$4&amp;"'!"&amp;H$21&amp;$B41)</f>
        <v>[Add notes here]</v>
      </c>
      <c r="I41" s="482" t="s">
        <v>514</v>
      </c>
      <c r="J41" s="465" cm="1">
        <f t="array" aca="1" ref="J41" ca="1">INDIRECT("'"&amp;$D$4&amp;"'!"&amp;J$21&amp;$B41)</f>
        <v>0</v>
      </c>
      <c r="K41" s="465" cm="1">
        <f t="array" aca="1" ref="K41" ca="1">INDIRECT("'"&amp;$D$4&amp;"'!"&amp;K$21&amp;$B41)</f>
        <v>0</v>
      </c>
      <c r="L41" s="465" cm="1">
        <f t="array" aca="1" ref="L41" ca="1">INDIRECT("'"&amp;$D$4&amp;"'!"&amp;L$21&amp;$B41)</f>
        <v>0</v>
      </c>
      <c r="M41" s="465" cm="1">
        <f t="array" aca="1" ref="M41" ca="1">INDIRECT("'"&amp;$D$4&amp;"'!"&amp;M$21&amp;$B41)</f>
        <v>0</v>
      </c>
      <c r="N41" s="465" cm="1">
        <f t="array" aca="1" ref="N41" ca="1">INDIRECT("'"&amp;$D$4&amp;"'!"&amp;N$21&amp;$B41)</f>
        <v>0</v>
      </c>
      <c r="O41" s="465" cm="1">
        <f t="array" aca="1" ref="O41" ca="1">INDIRECT("'"&amp;$D$4&amp;"'!"&amp;O$21&amp;$B41)</f>
        <v>0</v>
      </c>
      <c r="P41" s="465" cm="1">
        <f t="array" aca="1" ref="P41" ca="1">INDIRECT("'"&amp;$D$4&amp;"'!"&amp;P$21&amp;$B41)</f>
        <v>0</v>
      </c>
      <c r="Q41" s="465" cm="1">
        <f t="array" aca="1" ref="Q41" ca="1">INDIRECT("'"&amp;$D$4&amp;"'!"&amp;Q$21&amp;$B41)</f>
        <v>0</v>
      </c>
      <c r="R41" s="465" cm="1">
        <f t="array" aca="1" ref="R41" ca="1">INDIRECT("'"&amp;$D$4&amp;"'!"&amp;R$21&amp;$B41)</f>
        <v>0</v>
      </c>
      <c r="S41" s="465" cm="1">
        <f t="array" aca="1" ref="S41" ca="1">INDIRECT("'"&amp;$D$4&amp;"'!"&amp;S$21&amp;$B41)</f>
        <v>0</v>
      </c>
      <c r="T41" s="465" cm="1">
        <f t="array" aca="1" ref="T41" ca="1">INDIRECT("'"&amp;$D$4&amp;"'!"&amp;T$21&amp;$B41)</f>
        <v>0</v>
      </c>
      <c r="U41" s="465" cm="1">
        <f t="array" aca="1" ref="U41" ca="1">INDIRECT("'"&amp;$D$4&amp;"'!"&amp;U$21&amp;$B41)</f>
        <v>0</v>
      </c>
      <c r="V41" s="465" cm="1">
        <f t="array" aca="1" ref="V41" ca="1">INDIRECT("'"&amp;$D$4&amp;"'!"&amp;V$21&amp;$B41)</f>
        <v>0</v>
      </c>
      <c r="W41" s="465" cm="1">
        <f t="array" aca="1" ref="W41" ca="1">INDIRECT("'"&amp;$D$4&amp;"'!"&amp;W$21&amp;$B41)</f>
        <v>0</v>
      </c>
      <c r="X41" s="465" cm="1">
        <f t="array" aca="1" ref="X41" ca="1">INDIRECT("'"&amp;$D$4&amp;"'!"&amp;X$21&amp;$B41)</f>
        <v>0</v>
      </c>
      <c r="Y41" s="465" cm="1">
        <f t="array" aca="1" ref="Y41" ca="1">INDIRECT("'"&amp;$D$4&amp;"'!"&amp;Y$21&amp;$B41)</f>
        <v>0</v>
      </c>
      <c r="Z41" s="465" cm="1">
        <f t="array" aca="1" ref="Z41" ca="1">INDIRECT("'"&amp;$D$4&amp;"'!"&amp;Z$21&amp;$B41)</f>
        <v>0</v>
      </c>
      <c r="AA41" s="465" cm="1">
        <f t="array" aca="1" ref="AA41" ca="1">INDIRECT("'"&amp;$D$4&amp;"'!"&amp;AA$21&amp;$B41)</f>
        <v>0</v>
      </c>
      <c r="AB41" s="465" cm="1">
        <f t="array" aca="1" ref="AB41" ca="1">INDIRECT("'"&amp;$D$4&amp;"'!"&amp;AB$21&amp;$B41)</f>
        <v>0</v>
      </c>
      <c r="AC41" s="465" cm="1">
        <f t="array" aca="1" ref="AC41" ca="1">INDIRECT("'"&amp;$D$4&amp;"'!"&amp;AC$21&amp;$B41)</f>
        <v>0</v>
      </c>
      <c r="AD41" s="465" cm="1">
        <f t="array" aca="1" ref="AD41" ca="1">INDIRECT("'"&amp;$D$4&amp;"'!"&amp;AD$21&amp;$B41)</f>
        <v>0</v>
      </c>
      <c r="AE41" s="465" cm="1">
        <f t="array" aca="1" ref="AE41" ca="1">INDIRECT("'"&amp;$D$4&amp;"'!"&amp;AE$21&amp;$B41)</f>
        <v>0</v>
      </c>
      <c r="AF41" s="465" cm="1">
        <f t="array" aca="1" ref="AF41" ca="1">INDIRECT("'"&amp;$D$4&amp;"'!"&amp;AF$21&amp;$B41)</f>
        <v>0</v>
      </c>
      <c r="AG41" s="465" cm="1">
        <f t="array" aca="1" ref="AG41" ca="1">INDIRECT("'"&amp;$D$4&amp;"'!"&amp;AG$21&amp;$B41)</f>
        <v>0</v>
      </c>
      <c r="AH41" s="465" cm="1">
        <f t="array" aca="1" ref="AH41" ca="1">INDIRECT("'"&amp;$D$4&amp;"'!"&amp;AH$21&amp;$B41)</f>
        <v>0</v>
      </c>
      <c r="AI41" s="465" cm="1">
        <f t="array" aca="1" ref="AI41" ca="1">INDIRECT("'"&amp;$D$4&amp;"'!"&amp;AI$21&amp;$B41)</f>
        <v>0</v>
      </c>
      <c r="AJ41" s="465" cm="1">
        <f t="array" aca="1" ref="AJ41" ca="1">INDIRECT("'"&amp;$D$4&amp;"'!"&amp;AJ$21&amp;$B41)</f>
        <v>0</v>
      </c>
      <c r="AK41" s="465" cm="1">
        <f t="array" aca="1" ref="AK41" ca="1">INDIRECT("'"&amp;$D$4&amp;"'!"&amp;AK$21&amp;$B41)</f>
        <v>0</v>
      </c>
      <c r="AL41" s="465" cm="1">
        <f t="array" aca="1" ref="AL41" ca="1">INDIRECT("'"&amp;$D$4&amp;"'!"&amp;AL$21&amp;$B41)</f>
        <v>0</v>
      </c>
      <c r="AM41" s="465" cm="1">
        <f t="array" aca="1" ref="AM41" ca="1">INDIRECT("'"&amp;$D$4&amp;"'!"&amp;AM$21&amp;$B41)</f>
        <v>0</v>
      </c>
      <c r="AN41" s="465" cm="1">
        <f t="array" aca="1" ref="AN41" ca="1">INDIRECT("'"&amp;$D$4&amp;"'!"&amp;AN$21&amp;$B41)</f>
        <v>0</v>
      </c>
      <c r="AO41" s="465" cm="1">
        <f t="array" aca="1" ref="AO41" ca="1">INDIRECT("'"&amp;$D$4&amp;"'!"&amp;AO$21&amp;$B41)</f>
        <v>0</v>
      </c>
      <c r="AP41" s="465" cm="1">
        <f t="array" aca="1" ref="AP41" ca="1">INDIRECT("'"&amp;$D$4&amp;"'!"&amp;AP$21&amp;$B41)</f>
        <v>0</v>
      </c>
      <c r="AQ41" s="465" cm="1">
        <f t="array" aca="1" ref="AQ41" ca="1">INDIRECT("'"&amp;$D$4&amp;"'!"&amp;AQ$21&amp;$B41)</f>
        <v>0</v>
      </c>
      <c r="AR41" s="465" cm="1">
        <f t="array" aca="1" ref="AR41" ca="1">INDIRECT("'"&amp;$D$4&amp;"'!"&amp;AR$21&amp;$B41)</f>
        <v>0</v>
      </c>
      <c r="AS41" s="465" cm="1">
        <f t="array" aca="1" ref="AS41" ca="1">INDIRECT("'"&amp;$D$4&amp;"'!"&amp;AS$21&amp;$B41)</f>
        <v>0</v>
      </c>
      <c r="AT41" s="465" cm="1">
        <f t="array" aca="1" ref="AT41" ca="1">INDIRECT("'"&amp;$D$4&amp;"'!"&amp;AT$21&amp;$B41)</f>
        <v>0</v>
      </c>
      <c r="AU41" s="465" cm="1">
        <f t="array" aca="1" ref="AU41" ca="1">INDIRECT("'"&amp;$D$4&amp;"'!"&amp;AU$21&amp;$B41)</f>
        <v>0</v>
      </c>
      <c r="AV41" s="465" cm="1">
        <f t="array" aca="1" ref="AV41" ca="1">INDIRECT("'"&amp;$D$4&amp;"'!"&amp;AV$21&amp;$B41)</f>
        <v>0</v>
      </c>
      <c r="AW41" s="465" cm="1">
        <f t="array" aca="1" ref="AW41" ca="1">INDIRECT("'"&amp;$D$4&amp;"'!"&amp;AW$21&amp;$B41)</f>
        <v>0</v>
      </c>
      <c r="AX41" s="465" cm="1">
        <f t="array" aca="1" ref="AX41" ca="1">INDIRECT("'"&amp;$D$4&amp;"'!"&amp;AX$21&amp;$B41)</f>
        <v>0</v>
      </c>
      <c r="AY41" s="465" cm="1">
        <f t="array" aca="1" ref="AY41" ca="1">INDIRECT("'"&amp;$D$4&amp;"'!"&amp;AY$21&amp;$B41)</f>
        <v>0</v>
      </c>
      <c r="AZ41" s="465" cm="1">
        <f t="array" aca="1" ref="AZ41" ca="1">INDIRECT("'"&amp;$D$4&amp;"'!"&amp;AZ$21&amp;$B41)</f>
        <v>0</v>
      </c>
      <c r="BA41" s="465" cm="1">
        <f t="array" aca="1" ref="BA41" ca="1">INDIRECT("'"&amp;$D$4&amp;"'!"&amp;BA$21&amp;$B41)</f>
        <v>0</v>
      </c>
      <c r="BB41" s="465" cm="1">
        <f t="array" aca="1" ref="BB41" ca="1">INDIRECT("'"&amp;$D$4&amp;"'!"&amp;BB$21&amp;$B41)</f>
        <v>0</v>
      </c>
      <c r="BC41" s="465" cm="1">
        <f t="array" aca="1" ref="BC41" ca="1">INDIRECT("'"&amp;$D$4&amp;"'!"&amp;BC$21&amp;$B41)</f>
        <v>0</v>
      </c>
      <c r="BD41" s="465" cm="1">
        <f t="array" aca="1" ref="BD41" ca="1">INDIRECT("'"&amp;$D$4&amp;"'!"&amp;BD$21&amp;$B41)</f>
        <v>0</v>
      </c>
      <c r="BE41" s="465" cm="1">
        <f t="array" aca="1" ref="BE41" ca="1">INDIRECT("'"&amp;$D$4&amp;"'!"&amp;BE$21&amp;$B41)</f>
        <v>0</v>
      </c>
      <c r="BF41" s="465" cm="1">
        <f t="array" aca="1" ref="BF41" ca="1">INDIRECT("'"&amp;$D$4&amp;"'!"&amp;BF$21&amp;$B41)</f>
        <v>0</v>
      </c>
      <c r="BG41" s="465" cm="1">
        <f t="array" aca="1" ref="BG41" ca="1">INDIRECT("'"&amp;$D$4&amp;"'!"&amp;BG$21&amp;$B41)</f>
        <v>0</v>
      </c>
      <c r="BH41" s="465" cm="1">
        <f t="array" aca="1" ref="BH41" ca="1">INDIRECT("'"&amp;$D$4&amp;"'!"&amp;BH$21&amp;$B41)</f>
        <v>0</v>
      </c>
      <c r="BI41" s="465" cm="1">
        <f t="array" aca="1" ref="BI41" ca="1">INDIRECT("'"&amp;$D$4&amp;"'!"&amp;BI$21&amp;$B41)</f>
        <v>0</v>
      </c>
      <c r="BJ41" s="465" cm="1">
        <f t="array" aca="1" ref="BJ41" ca="1">INDIRECT("'"&amp;$D$4&amp;"'!"&amp;BJ$21&amp;$B41)</f>
        <v>0</v>
      </c>
      <c r="BK41" s="465" cm="1">
        <f t="array" aca="1" ref="BK41" ca="1">INDIRECT("'"&amp;$D$4&amp;"'!"&amp;BK$21&amp;$B41)</f>
        <v>0</v>
      </c>
      <c r="BL41" s="465" cm="1">
        <f t="array" aca="1" ref="BL41" ca="1">INDIRECT("'"&amp;$D$4&amp;"'!"&amp;BL$21&amp;$B41)</f>
        <v>0</v>
      </c>
      <c r="BM41" s="465" cm="1">
        <f t="array" aca="1" ref="BM41" ca="1">INDIRECT("'"&amp;$D$4&amp;"'!"&amp;BM$21&amp;$B41)</f>
        <v>0</v>
      </c>
      <c r="BN41" s="465" cm="1">
        <f t="array" aca="1" ref="BN41" ca="1">INDIRECT("'"&amp;$D$4&amp;"'!"&amp;BN$21&amp;$B41)</f>
        <v>0</v>
      </c>
    </row>
    <row r="42" spans="1:102" s="174" customFormat="1" ht="15.95" customHeight="1" thickBot="1">
      <c r="A42" s="1375"/>
      <c r="B42" s="180">
        <f t="shared" si="0"/>
        <v>163</v>
      </c>
      <c r="C42" s="1267"/>
      <c r="D42" s="470" t="str" cm="1">
        <f t="array" aca="1" ref="D42" ca="1">INDIRECT("'"&amp;$D$4&amp;"'!"&amp;D$21&amp;$B42)</f>
        <v>Please specify</v>
      </c>
      <c r="E42" s="471" t="str" cm="1">
        <f t="array" aca="1" ref="E42" ca="1">INDIRECT("'"&amp;$D$4&amp;"'!"&amp;E$21&amp;$B42)</f>
        <v>Please select cost type</v>
      </c>
      <c r="F42" s="472" t="str" cm="1">
        <f t="array" aca="1" ref="F42" ca="1">INDIRECT("'"&amp;$D$4&amp;"'!"&amp;F$21&amp;$B42)</f>
        <v>[Add notes here]</v>
      </c>
      <c r="G42" s="468" t="str" cm="1">
        <f t="array" aca="1" ref="G42" ca="1">INDIRECT("'"&amp;$D$4&amp;"'!"&amp;G$21&amp;$B42)</f>
        <v>Please select confidence rating</v>
      </c>
      <c r="H42" s="472" t="str" cm="1">
        <f t="array" aca="1" ref="H42" ca="1">INDIRECT("'"&amp;$D$4&amp;"'!"&amp;H$21&amp;$B42)</f>
        <v>[Add notes here]</v>
      </c>
      <c r="I42" s="482" t="s">
        <v>514</v>
      </c>
      <c r="J42" s="465" cm="1">
        <f t="array" aca="1" ref="J42" ca="1">INDIRECT("'"&amp;$D$4&amp;"'!"&amp;J$21&amp;$B42)</f>
        <v>0</v>
      </c>
      <c r="K42" s="465" cm="1">
        <f t="array" aca="1" ref="K42" ca="1">INDIRECT("'"&amp;$D$4&amp;"'!"&amp;K$21&amp;$B42)</f>
        <v>0</v>
      </c>
      <c r="L42" s="465" cm="1">
        <f t="array" aca="1" ref="L42" ca="1">INDIRECT("'"&amp;$D$4&amp;"'!"&amp;L$21&amp;$B42)</f>
        <v>0</v>
      </c>
      <c r="M42" s="465" cm="1">
        <f t="array" aca="1" ref="M42" ca="1">INDIRECT("'"&amp;$D$4&amp;"'!"&amp;M$21&amp;$B42)</f>
        <v>0</v>
      </c>
      <c r="N42" s="465" cm="1">
        <f t="array" aca="1" ref="N42" ca="1">INDIRECT("'"&amp;$D$4&amp;"'!"&amp;N$21&amp;$B42)</f>
        <v>0</v>
      </c>
      <c r="O42" s="465" cm="1">
        <f t="array" aca="1" ref="O42" ca="1">INDIRECT("'"&amp;$D$4&amp;"'!"&amp;O$21&amp;$B42)</f>
        <v>0</v>
      </c>
      <c r="P42" s="465" cm="1">
        <f t="array" aca="1" ref="P42" ca="1">INDIRECT("'"&amp;$D$4&amp;"'!"&amp;P$21&amp;$B42)</f>
        <v>0</v>
      </c>
      <c r="Q42" s="465" cm="1">
        <f t="array" aca="1" ref="Q42" ca="1">INDIRECT("'"&amp;$D$4&amp;"'!"&amp;Q$21&amp;$B42)</f>
        <v>0</v>
      </c>
      <c r="R42" s="465" cm="1">
        <f t="array" aca="1" ref="R42" ca="1">INDIRECT("'"&amp;$D$4&amp;"'!"&amp;R$21&amp;$B42)</f>
        <v>0</v>
      </c>
      <c r="S42" s="465" cm="1">
        <f t="array" aca="1" ref="S42" ca="1">INDIRECT("'"&amp;$D$4&amp;"'!"&amp;S$21&amp;$B42)</f>
        <v>0</v>
      </c>
      <c r="T42" s="465" cm="1">
        <f t="array" aca="1" ref="T42" ca="1">INDIRECT("'"&amp;$D$4&amp;"'!"&amp;T$21&amp;$B42)</f>
        <v>0</v>
      </c>
      <c r="U42" s="465" cm="1">
        <f t="array" aca="1" ref="U42" ca="1">INDIRECT("'"&amp;$D$4&amp;"'!"&amp;U$21&amp;$B42)</f>
        <v>0</v>
      </c>
      <c r="V42" s="465" cm="1">
        <f t="array" aca="1" ref="V42" ca="1">INDIRECT("'"&amp;$D$4&amp;"'!"&amp;V$21&amp;$B42)</f>
        <v>0</v>
      </c>
      <c r="W42" s="465" cm="1">
        <f t="array" aca="1" ref="W42" ca="1">INDIRECT("'"&amp;$D$4&amp;"'!"&amp;W$21&amp;$B42)</f>
        <v>0</v>
      </c>
      <c r="X42" s="465" cm="1">
        <f t="array" aca="1" ref="X42" ca="1">INDIRECT("'"&amp;$D$4&amp;"'!"&amp;X$21&amp;$B42)</f>
        <v>0</v>
      </c>
      <c r="Y42" s="465" cm="1">
        <f t="array" aca="1" ref="Y42" ca="1">INDIRECT("'"&amp;$D$4&amp;"'!"&amp;Y$21&amp;$B42)</f>
        <v>0</v>
      </c>
      <c r="Z42" s="465" cm="1">
        <f t="array" aca="1" ref="Z42" ca="1">INDIRECT("'"&amp;$D$4&amp;"'!"&amp;Z$21&amp;$B42)</f>
        <v>0</v>
      </c>
      <c r="AA42" s="465" cm="1">
        <f t="array" aca="1" ref="AA42" ca="1">INDIRECT("'"&amp;$D$4&amp;"'!"&amp;AA$21&amp;$B42)</f>
        <v>0</v>
      </c>
      <c r="AB42" s="465" cm="1">
        <f t="array" aca="1" ref="AB42" ca="1">INDIRECT("'"&amp;$D$4&amp;"'!"&amp;AB$21&amp;$B42)</f>
        <v>0</v>
      </c>
      <c r="AC42" s="465" cm="1">
        <f t="array" aca="1" ref="AC42" ca="1">INDIRECT("'"&amp;$D$4&amp;"'!"&amp;AC$21&amp;$B42)</f>
        <v>0</v>
      </c>
      <c r="AD42" s="465" cm="1">
        <f t="array" aca="1" ref="AD42" ca="1">INDIRECT("'"&amp;$D$4&amp;"'!"&amp;AD$21&amp;$B42)</f>
        <v>0</v>
      </c>
      <c r="AE42" s="465" cm="1">
        <f t="array" aca="1" ref="AE42" ca="1">INDIRECT("'"&amp;$D$4&amp;"'!"&amp;AE$21&amp;$B42)</f>
        <v>0</v>
      </c>
      <c r="AF42" s="465" cm="1">
        <f t="array" aca="1" ref="AF42" ca="1">INDIRECT("'"&amp;$D$4&amp;"'!"&amp;AF$21&amp;$B42)</f>
        <v>0</v>
      </c>
      <c r="AG42" s="465" cm="1">
        <f t="array" aca="1" ref="AG42" ca="1">INDIRECT("'"&amp;$D$4&amp;"'!"&amp;AG$21&amp;$B42)</f>
        <v>0</v>
      </c>
      <c r="AH42" s="465" cm="1">
        <f t="array" aca="1" ref="AH42" ca="1">INDIRECT("'"&amp;$D$4&amp;"'!"&amp;AH$21&amp;$B42)</f>
        <v>0</v>
      </c>
      <c r="AI42" s="465" cm="1">
        <f t="array" aca="1" ref="AI42" ca="1">INDIRECT("'"&amp;$D$4&amp;"'!"&amp;AI$21&amp;$B42)</f>
        <v>0</v>
      </c>
      <c r="AJ42" s="465" cm="1">
        <f t="array" aca="1" ref="AJ42" ca="1">INDIRECT("'"&amp;$D$4&amp;"'!"&amp;AJ$21&amp;$B42)</f>
        <v>0</v>
      </c>
      <c r="AK42" s="465" cm="1">
        <f t="array" aca="1" ref="AK42" ca="1">INDIRECT("'"&amp;$D$4&amp;"'!"&amp;AK$21&amp;$B42)</f>
        <v>0</v>
      </c>
      <c r="AL42" s="465" cm="1">
        <f t="array" aca="1" ref="AL42" ca="1">INDIRECT("'"&amp;$D$4&amp;"'!"&amp;AL$21&amp;$B42)</f>
        <v>0</v>
      </c>
      <c r="AM42" s="465" cm="1">
        <f t="array" aca="1" ref="AM42" ca="1">INDIRECT("'"&amp;$D$4&amp;"'!"&amp;AM$21&amp;$B42)</f>
        <v>0</v>
      </c>
      <c r="AN42" s="465" cm="1">
        <f t="array" aca="1" ref="AN42" ca="1">INDIRECT("'"&amp;$D$4&amp;"'!"&amp;AN$21&amp;$B42)</f>
        <v>0</v>
      </c>
      <c r="AO42" s="465" cm="1">
        <f t="array" aca="1" ref="AO42" ca="1">INDIRECT("'"&amp;$D$4&amp;"'!"&amp;AO$21&amp;$B42)</f>
        <v>0</v>
      </c>
      <c r="AP42" s="465" cm="1">
        <f t="array" aca="1" ref="AP42" ca="1">INDIRECT("'"&amp;$D$4&amp;"'!"&amp;AP$21&amp;$B42)</f>
        <v>0</v>
      </c>
      <c r="AQ42" s="465" cm="1">
        <f t="array" aca="1" ref="AQ42" ca="1">INDIRECT("'"&amp;$D$4&amp;"'!"&amp;AQ$21&amp;$B42)</f>
        <v>0</v>
      </c>
      <c r="AR42" s="465" cm="1">
        <f t="array" aca="1" ref="AR42" ca="1">INDIRECT("'"&amp;$D$4&amp;"'!"&amp;AR$21&amp;$B42)</f>
        <v>0</v>
      </c>
      <c r="AS42" s="465" cm="1">
        <f t="array" aca="1" ref="AS42" ca="1">INDIRECT("'"&amp;$D$4&amp;"'!"&amp;AS$21&amp;$B42)</f>
        <v>0</v>
      </c>
      <c r="AT42" s="465" cm="1">
        <f t="array" aca="1" ref="AT42" ca="1">INDIRECT("'"&amp;$D$4&amp;"'!"&amp;AT$21&amp;$B42)</f>
        <v>0</v>
      </c>
      <c r="AU42" s="465" cm="1">
        <f t="array" aca="1" ref="AU42" ca="1">INDIRECT("'"&amp;$D$4&amp;"'!"&amp;AU$21&amp;$B42)</f>
        <v>0</v>
      </c>
      <c r="AV42" s="465" cm="1">
        <f t="array" aca="1" ref="AV42" ca="1">INDIRECT("'"&amp;$D$4&amp;"'!"&amp;AV$21&amp;$B42)</f>
        <v>0</v>
      </c>
      <c r="AW42" s="465" cm="1">
        <f t="array" aca="1" ref="AW42" ca="1">INDIRECT("'"&amp;$D$4&amp;"'!"&amp;AW$21&amp;$B42)</f>
        <v>0</v>
      </c>
      <c r="AX42" s="465" cm="1">
        <f t="array" aca="1" ref="AX42" ca="1">INDIRECT("'"&amp;$D$4&amp;"'!"&amp;AX$21&amp;$B42)</f>
        <v>0</v>
      </c>
      <c r="AY42" s="465" cm="1">
        <f t="array" aca="1" ref="AY42" ca="1">INDIRECT("'"&amp;$D$4&amp;"'!"&amp;AY$21&amp;$B42)</f>
        <v>0</v>
      </c>
      <c r="AZ42" s="465" cm="1">
        <f t="array" aca="1" ref="AZ42" ca="1">INDIRECT("'"&amp;$D$4&amp;"'!"&amp;AZ$21&amp;$B42)</f>
        <v>0</v>
      </c>
      <c r="BA42" s="465" cm="1">
        <f t="array" aca="1" ref="BA42" ca="1">INDIRECT("'"&amp;$D$4&amp;"'!"&amp;BA$21&amp;$B42)</f>
        <v>0</v>
      </c>
      <c r="BB42" s="465" cm="1">
        <f t="array" aca="1" ref="BB42" ca="1">INDIRECT("'"&amp;$D$4&amp;"'!"&amp;BB$21&amp;$B42)</f>
        <v>0</v>
      </c>
      <c r="BC42" s="465" cm="1">
        <f t="array" aca="1" ref="BC42" ca="1">INDIRECT("'"&amp;$D$4&amp;"'!"&amp;BC$21&amp;$B42)</f>
        <v>0</v>
      </c>
      <c r="BD42" s="465" cm="1">
        <f t="array" aca="1" ref="BD42" ca="1">INDIRECT("'"&amp;$D$4&amp;"'!"&amp;BD$21&amp;$B42)</f>
        <v>0</v>
      </c>
      <c r="BE42" s="465" cm="1">
        <f t="array" aca="1" ref="BE42" ca="1">INDIRECT("'"&amp;$D$4&amp;"'!"&amp;BE$21&amp;$B42)</f>
        <v>0</v>
      </c>
      <c r="BF42" s="465" cm="1">
        <f t="array" aca="1" ref="BF42" ca="1">INDIRECT("'"&amp;$D$4&amp;"'!"&amp;BF$21&amp;$B42)</f>
        <v>0</v>
      </c>
      <c r="BG42" s="465" cm="1">
        <f t="array" aca="1" ref="BG42" ca="1">INDIRECT("'"&amp;$D$4&amp;"'!"&amp;BG$21&amp;$B42)</f>
        <v>0</v>
      </c>
      <c r="BH42" s="465" cm="1">
        <f t="array" aca="1" ref="BH42" ca="1">INDIRECT("'"&amp;$D$4&amp;"'!"&amp;BH$21&amp;$B42)</f>
        <v>0</v>
      </c>
      <c r="BI42" s="465" cm="1">
        <f t="array" aca="1" ref="BI42" ca="1">INDIRECT("'"&amp;$D$4&amp;"'!"&amp;BI$21&amp;$B42)</f>
        <v>0</v>
      </c>
      <c r="BJ42" s="465" cm="1">
        <f t="array" aca="1" ref="BJ42" ca="1">INDIRECT("'"&amp;$D$4&amp;"'!"&amp;BJ$21&amp;$B42)</f>
        <v>0</v>
      </c>
      <c r="BK42" s="465" cm="1">
        <f t="array" aca="1" ref="BK42" ca="1">INDIRECT("'"&amp;$D$4&amp;"'!"&amp;BK$21&amp;$B42)</f>
        <v>0</v>
      </c>
      <c r="BL42" s="465" cm="1">
        <f t="array" aca="1" ref="BL42" ca="1">INDIRECT("'"&amp;$D$4&amp;"'!"&amp;BL$21&amp;$B42)</f>
        <v>0</v>
      </c>
      <c r="BM42" s="465" cm="1">
        <f t="array" aca="1" ref="BM42" ca="1">INDIRECT("'"&amp;$D$4&amp;"'!"&amp;BM$21&amp;$B42)</f>
        <v>0</v>
      </c>
      <c r="BN42" s="465" cm="1">
        <f t="array" aca="1" ref="BN42" ca="1">INDIRECT("'"&amp;$D$4&amp;"'!"&amp;BN$21&amp;$B42)</f>
        <v>0</v>
      </c>
    </row>
    <row r="43" spans="1:102" s="174" customFormat="1" ht="15.95" customHeight="1" thickBot="1">
      <c r="A43" s="1375"/>
      <c r="B43" s="180">
        <f t="shared" si="0"/>
        <v>164</v>
      </c>
      <c r="C43" s="1267"/>
      <c r="D43" s="470" t="str" cm="1">
        <f t="array" aca="1" ref="D43" ca="1">INDIRECT("'"&amp;$D$4&amp;"'!"&amp;D$21&amp;$B43)</f>
        <v>Total Constraint Costs (NGET)</v>
      </c>
      <c r="E43" s="473" t="str" cm="1">
        <f t="array" aca="1" ref="E43" ca="1">INDIRECT("'"&amp;$D$4&amp;"'!"&amp;E$21&amp;$B43)</f>
        <v>Other non-capitalised costs</v>
      </c>
      <c r="F43" s="472" t="str" cm="1">
        <f t="array" aca="1" ref="F43" ca="1">INDIRECT("'"&amp;$D$4&amp;"'!"&amp;F$21&amp;$B43)</f>
        <v>[Add notes here]</v>
      </c>
      <c r="G43" s="474" t="str" cm="1">
        <f t="array" aca="1" ref="G43" ca="1">INDIRECT("'"&amp;$D$4&amp;"'!"&amp;G$21&amp;$B43)</f>
        <v>Please select confidence rating</v>
      </c>
      <c r="H43" s="472" t="str" cm="1">
        <f t="array" aca="1" ref="H43" ca="1">INDIRECT("'"&amp;$D$4&amp;"'!"&amp;H$21&amp;$B43)</f>
        <v>[Add notes here]</v>
      </c>
      <c r="I43" s="484" t="s">
        <v>514</v>
      </c>
      <c r="J43" s="475" cm="1">
        <f t="array" aca="1" ref="J43" ca="1">INDIRECT("'"&amp;$D$4&amp;"'!"&amp;J$21&amp;$B43)</f>
        <v>0</v>
      </c>
      <c r="K43" s="475" cm="1">
        <f t="array" aca="1" ref="K43" ca="1">INDIRECT("'"&amp;$D$4&amp;"'!"&amp;K$21&amp;$B43)</f>
        <v>0</v>
      </c>
      <c r="L43" s="475" cm="1">
        <f t="array" aca="1" ref="L43" ca="1">INDIRECT("'"&amp;$D$4&amp;"'!"&amp;L$21&amp;$B43)</f>
        <v>0</v>
      </c>
      <c r="M43" s="475" cm="1">
        <f t="array" aca="1" ref="M43" ca="1">INDIRECT("'"&amp;$D$4&amp;"'!"&amp;M$21&amp;$B43)</f>
        <v>0</v>
      </c>
      <c r="N43" s="475" cm="1">
        <f t="array" aca="1" ref="N43" ca="1">INDIRECT("'"&amp;$D$4&amp;"'!"&amp;N$21&amp;$B43)</f>
        <v>0</v>
      </c>
      <c r="O43" s="475" cm="1">
        <f t="array" aca="1" ref="O43" ca="1">INDIRECT("'"&amp;$D$4&amp;"'!"&amp;O$21&amp;$B43)</f>
        <v>0</v>
      </c>
      <c r="P43" s="475" cm="1">
        <f t="array" aca="1" ref="P43" ca="1">INDIRECT("'"&amp;$D$4&amp;"'!"&amp;P$21&amp;$B43)</f>
        <v>0</v>
      </c>
      <c r="Q43" s="475" cm="1">
        <f t="array" aca="1" ref="Q43" ca="1">INDIRECT("'"&amp;$D$4&amp;"'!"&amp;Q$21&amp;$B43)</f>
        <v>0</v>
      </c>
      <c r="R43" s="475" cm="1">
        <f t="array" aca="1" ref="R43" ca="1">INDIRECT("'"&amp;$D$4&amp;"'!"&amp;R$21&amp;$B43)</f>
        <v>0</v>
      </c>
      <c r="S43" s="475" cm="1">
        <f t="array" aca="1" ref="S43" ca="1">INDIRECT("'"&amp;$D$4&amp;"'!"&amp;S$21&amp;$B43)</f>
        <v>0</v>
      </c>
      <c r="T43" s="475" cm="1">
        <f t="array" aca="1" ref="T43" ca="1">INDIRECT("'"&amp;$D$4&amp;"'!"&amp;T$21&amp;$B43)</f>
        <v>0</v>
      </c>
      <c r="U43" s="475" cm="1">
        <f t="array" aca="1" ref="U43" ca="1">INDIRECT("'"&amp;$D$4&amp;"'!"&amp;U$21&amp;$B43)</f>
        <v>0</v>
      </c>
      <c r="V43" s="475" cm="1">
        <f t="array" aca="1" ref="V43" ca="1">INDIRECT("'"&amp;$D$4&amp;"'!"&amp;V$21&amp;$B43)</f>
        <v>0</v>
      </c>
      <c r="W43" s="475" cm="1">
        <f t="array" aca="1" ref="W43" ca="1">INDIRECT("'"&amp;$D$4&amp;"'!"&amp;W$21&amp;$B43)</f>
        <v>0</v>
      </c>
      <c r="X43" s="475" cm="1">
        <f t="array" aca="1" ref="X43" ca="1">INDIRECT("'"&amp;$D$4&amp;"'!"&amp;X$21&amp;$B43)</f>
        <v>0</v>
      </c>
      <c r="Y43" s="475" cm="1">
        <f t="array" aca="1" ref="Y43" ca="1">INDIRECT("'"&amp;$D$4&amp;"'!"&amp;Y$21&amp;$B43)</f>
        <v>0</v>
      </c>
      <c r="Z43" s="475" cm="1">
        <f t="array" aca="1" ref="Z43" ca="1">INDIRECT("'"&amp;$D$4&amp;"'!"&amp;Z$21&amp;$B43)</f>
        <v>0</v>
      </c>
      <c r="AA43" s="475" cm="1">
        <f t="array" aca="1" ref="AA43" ca="1">INDIRECT("'"&amp;$D$4&amp;"'!"&amp;AA$21&amp;$B43)</f>
        <v>0</v>
      </c>
      <c r="AB43" s="475" cm="1">
        <f t="array" aca="1" ref="AB43" ca="1">INDIRECT("'"&amp;$D$4&amp;"'!"&amp;AB$21&amp;$B43)</f>
        <v>0</v>
      </c>
      <c r="AC43" s="475" cm="1">
        <f t="array" aca="1" ref="AC43" ca="1">INDIRECT("'"&amp;$D$4&amp;"'!"&amp;AC$21&amp;$B43)</f>
        <v>0</v>
      </c>
      <c r="AD43" s="475" cm="1">
        <f t="array" aca="1" ref="AD43" ca="1">INDIRECT("'"&amp;$D$4&amp;"'!"&amp;AD$21&amp;$B43)</f>
        <v>0</v>
      </c>
      <c r="AE43" s="475" cm="1">
        <f t="array" aca="1" ref="AE43" ca="1">INDIRECT("'"&amp;$D$4&amp;"'!"&amp;AE$21&amp;$B43)</f>
        <v>0</v>
      </c>
      <c r="AF43" s="475" cm="1">
        <f t="array" aca="1" ref="AF43" ca="1">INDIRECT("'"&amp;$D$4&amp;"'!"&amp;AF$21&amp;$B43)</f>
        <v>0</v>
      </c>
      <c r="AG43" s="475" cm="1">
        <f t="array" aca="1" ref="AG43" ca="1">INDIRECT("'"&amp;$D$4&amp;"'!"&amp;AG$21&amp;$B43)</f>
        <v>0</v>
      </c>
      <c r="AH43" s="475" cm="1">
        <f t="array" aca="1" ref="AH43" ca="1">INDIRECT("'"&amp;$D$4&amp;"'!"&amp;AH$21&amp;$B43)</f>
        <v>0</v>
      </c>
      <c r="AI43" s="475" cm="1">
        <f t="array" aca="1" ref="AI43" ca="1">INDIRECT("'"&amp;$D$4&amp;"'!"&amp;AI$21&amp;$B43)</f>
        <v>0</v>
      </c>
      <c r="AJ43" s="475" cm="1">
        <f t="array" aca="1" ref="AJ43" ca="1">INDIRECT("'"&amp;$D$4&amp;"'!"&amp;AJ$21&amp;$B43)</f>
        <v>0</v>
      </c>
      <c r="AK43" s="475" cm="1">
        <f t="array" aca="1" ref="AK43" ca="1">INDIRECT("'"&amp;$D$4&amp;"'!"&amp;AK$21&amp;$B43)</f>
        <v>0</v>
      </c>
      <c r="AL43" s="475" cm="1">
        <f t="array" aca="1" ref="AL43" ca="1">INDIRECT("'"&amp;$D$4&amp;"'!"&amp;AL$21&amp;$B43)</f>
        <v>0</v>
      </c>
      <c r="AM43" s="475" cm="1">
        <f t="array" aca="1" ref="AM43" ca="1">INDIRECT("'"&amp;$D$4&amp;"'!"&amp;AM$21&amp;$B43)</f>
        <v>0</v>
      </c>
      <c r="AN43" s="475" cm="1">
        <f t="array" aca="1" ref="AN43" ca="1">INDIRECT("'"&amp;$D$4&amp;"'!"&amp;AN$21&amp;$B43)</f>
        <v>0</v>
      </c>
      <c r="AO43" s="475" cm="1">
        <f t="array" aca="1" ref="AO43" ca="1">INDIRECT("'"&amp;$D$4&amp;"'!"&amp;AO$21&amp;$B43)</f>
        <v>0</v>
      </c>
      <c r="AP43" s="475" cm="1">
        <f t="array" aca="1" ref="AP43" ca="1">INDIRECT("'"&amp;$D$4&amp;"'!"&amp;AP$21&amp;$B43)</f>
        <v>0</v>
      </c>
      <c r="AQ43" s="475" cm="1">
        <f t="array" aca="1" ref="AQ43" ca="1">INDIRECT("'"&amp;$D$4&amp;"'!"&amp;AQ$21&amp;$B43)</f>
        <v>0</v>
      </c>
      <c r="AR43" s="475" cm="1">
        <f t="array" aca="1" ref="AR43" ca="1">INDIRECT("'"&amp;$D$4&amp;"'!"&amp;AR$21&amp;$B43)</f>
        <v>0</v>
      </c>
      <c r="AS43" s="475" cm="1">
        <f t="array" aca="1" ref="AS43" ca="1">INDIRECT("'"&amp;$D$4&amp;"'!"&amp;AS$21&amp;$B43)</f>
        <v>0</v>
      </c>
      <c r="AT43" s="475" cm="1">
        <f t="array" aca="1" ref="AT43" ca="1">INDIRECT("'"&amp;$D$4&amp;"'!"&amp;AT$21&amp;$B43)</f>
        <v>0</v>
      </c>
      <c r="AU43" s="475" cm="1">
        <f t="array" aca="1" ref="AU43" ca="1">INDIRECT("'"&amp;$D$4&amp;"'!"&amp;AU$21&amp;$B43)</f>
        <v>0</v>
      </c>
      <c r="AV43" s="475" cm="1">
        <f t="array" aca="1" ref="AV43" ca="1">INDIRECT("'"&amp;$D$4&amp;"'!"&amp;AV$21&amp;$B43)</f>
        <v>0</v>
      </c>
      <c r="AW43" s="475" cm="1">
        <f t="array" aca="1" ref="AW43" ca="1">INDIRECT("'"&amp;$D$4&amp;"'!"&amp;AW$21&amp;$B43)</f>
        <v>0</v>
      </c>
      <c r="AX43" s="475" cm="1">
        <f t="array" aca="1" ref="AX43" ca="1">INDIRECT("'"&amp;$D$4&amp;"'!"&amp;AX$21&amp;$B43)</f>
        <v>0</v>
      </c>
      <c r="AY43" s="475" cm="1">
        <f t="array" aca="1" ref="AY43" ca="1">INDIRECT("'"&amp;$D$4&amp;"'!"&amp;AY$21&amp;$B43)</f>
        <v>0</v>
      </c>
      <c r="AZ43" s="475" cm="1">
        <f t="array" aca="1" ref="AZ43" ca="1">INDIRECT("'"&amp;$D$4&amp;"'!"&amp;AZ$21&amp;$B43)</f>
        <v>0</v>
      </c>
      <c r="BA43" s="475" cm="1">
        <f t="array" aca="1" ref="BA43" ca="1">INDIRECT("'"&amp;$D$4&amp;"'!"&amp;BA$21&amp;$B43)</f>
        <v>0</v>
      </c>
      <c r="BB43" s="475" cm="1">
        <f t="array" aca="1" ref="BB43" ca="1">INDIRECT("'"&amp;$D$4&amp;"'!"&amp;BB$21&amp;$B43)</f>
        <v>0</v>
      </c>
      <c r="BC43" s="475" cm="1">
        <f t="array" aca="1" ref="BC43" ca="1">INDIRECT("'"&amp;$D$4&amp;"'!"&amp;BC$21&amp;$B43)</f>
        <v>0</v>
      </c>
      <c r="BD43" s="475" cm="1">
        <f t="array" aca="1" ref="BD43" ca="1">INDIRECT("'"&amp;$D$4&amp;"'!"&amp;BD$21&amp;$B43)</f>
        <v>0</v>
      </c>
      <c r="BE43" s="475" cm="1">
        <f t="array" aca="1" ref="BE43" ca="1">INDIRECT("'"&amp;$D$4&amp;"'!"&amp;BE$21&amp;$B43)</f>
        <v>0</v>
      </c>
      <c r="BF43" s="475" cm="1">
        <f t="array" aca="1" ref="BF43" ca="1">INDIRECT("'"&amp;$D$4&amp;"'!"&amp;BF$21&amp;$B43)</f>
        <v>0</v>
      </c>
      <c r="BG43" s="475" cm="1">
        <f t="array" aca="1" ref="BG43" ca="1">INDIRECT("'"&amp;$D$4&amp;"'!"&amp;BG$21&amp;$B43)</f>
        <v>0</v>
      </c>
      <c r="BH43" s="475" cm="1">
        <f t="array" aca="1" ref="BH43" ca="1">INDIRECT("'"&amp;$D$4&amp;"'!"&amp;BH$21&amp;$B43)</f>
        <v>0</v>
      </c>
      <c r="BI43" s="475" cm="1">
        <f t="array" aca="1" ref="BI43" ca="1">INDIRECT("'"&amp;$D$4&amp;"'!"&amp;BI$21&amp;$B43)</f>
        <v>0</v>
      </c>
      <c r="BJ43" s="475" cm="1">
        <f t="array" aca="1" ref="BJ43" ca="1">INDIRECT("'"&amp;$D$4&amp;"'!"&amp;BJ$21&amp;$B43)</f>
        <v>0</v>
      </c>
      <c r="BK43" s="475" cm="1">
        <f t="array" aca="1" ref="BK43" ca="1">INDIRECT("'"&amp;$D$4&amp;"'!"&amp;BK$21&amp;$B43)</f>
        <v>0</v>
      </c>
      <c r="BL43" s="475" cm="1">
        <f t="array" aca="1" ref="BL43" ca="1">INDIRECT("'"&amp;$D$4&amp;"'!"&amp;BL$21&amp;$B43)</f>
        <v>0</v>
      </c>
      <c r="BM43" s="475" cm="1">
        <f t="array" aca="1" ref="BM43" ca="1">INDIRECT("'"&amp;$D$4&amp;"'!"&amp;BM$21&amp;$B43)</f>
        <v>0</v>
      </c>
      <c r="BN43" s="475" cm="1">
        <f t="array" aca="1" ref="BN43" ca="1">INDIRECT("'"&amp;$D$4&amp;"'!"&amp;BN$21&amp;$B43)</f>
        <v>0</v>
      </c>
    </row>
    <row r="44" spans="1:102" ht="15.95" customHeight="1" thickBot="1">
      <c r="A44" s="1375"/>
      <c r="B44" s="180">
        <f t="shared" si="0"/>
        <v>165</v>
      </c>
      <c r="C44" s="1267"/>
      <c r="D44" s="466" t="str" cm="1">
        <f t="array" aca="1" ref="D44" ca="1">INDIRECT("'"&amp;$D$4&amp;"'!"&amp;D$21&amp;$B44)</f>
        <v>Total Pass Through Costs (NGT)</v>
      </c>
      <c r="E44" s="476" t="str" cm="1">
        <f t="array" aca="1" ref="E44" ca="1">INDIRECT("'"&amp;$D$4&amp;"'!"&amp;E$21&amp;$B44)</f>
        <v>Other non-capitalised costs</v>
      </c>
      <c r="F44" s="474" t="str" cm="1">
        <f t="array" aca="1" ref="F44" ca="1">INDIRECT("'"&amp;$D$4&amp;"'!"&amp;F$21&amp;$B44)</f>
        <v>[Add notes here]</v>
      </c>
      <c r="G44" s="472" t="str" cm="1">
        <f t="array" aca="1" ref="G44" ca="1">INDIRECT("'"&amp;$D$4&amp;"'!"&amp;G$21&amp;$B44)</f>
        <v>Please select confidence rating</v>
      </c>
      <c r="H44" s="472" t="str" cm="1">
        <f t="array" aca="1" ref="H44" ca="1">INDIRECT("'"&amp;$D$4&amp;"'!"&amp;H$21&amp;$B44)</f>
        <v>[Add notes here]</v>
      </c>
      <c r="I44" s="483" t="s">
        <v>514</v>
      </c>
      <c r="J44" s="465" cm="1">
        <f t="array" aca="1" ref="J44" ca="1">INDIRECT("'"&amp;$D$4&amp;"'!"&amp;J$21&amp;$B44)</f>
        <v>0</v>
      </c>
      <c r="K44" s="465" cm="1">
        <f t="array" aca="1" ref="K44" ca="1">INDIRECT("'"&amp;$D$4&amp;"'!"&amp;K$21&amp;$B44)</f>
        <v>0</v>
      </c>
      <c r="L44" s="465" cm="1">
        <f t="array" aca="1" ref="L44" ca="1">INDIRECT("'"&amp;$D$4&amp;"'!"&amp;L$21&amp;$B44)</f>
        <v>0</v>
      </c>
      <c r="M44" s="465" cm="1">
        <f t="array" aca="1" ref="M44" ca="1">INDIRECT("'"&amp;$D$4&amp;"'!"&amp;M$21&amp;$B44)</f>
        <v>0</v>
      </c>
      <c r="N44" s="465" cm="1">
        <f t="array" aca="1" ref="N44" ca="1">INDIRECT("'"&amp;$D$4&amp;"'!"&amp;N$21&amp;$B44)</f>
        <v>0</v>
      </c>
      <c r="O44" s="465" cm="1">
        <f t="array" aca="1" ref="O44" ca="1">INDIRECT("'"&amp;$D$4&amp;"'!"&amp;O$21&amp;$B44)</f>
        <v>0</v>
      </c>
      <c r="P44" s="465" cm="1">
        <f t="array" aca="1" ref="P44" ca="1">INDIRECT("'"&amp;$D$4&amp;"'!"&amp;P$21&amp;$B44)</f>
        <v>0</v>
      </c>
      <c r="Q44" s="465" cm="1">
        <f t="array" aca="1" ref="Q44" ca="1">INDIRECT("'"&amp;$D$4&amp;"'!"&amp;Q$21&amp;$B44)</f>
        <v>0</v>
      </c>
      <c r="R44" s="465" cm="1">
        <f t="array" aca="1" ref="R44" ca="1">INDIRECT("'"&amp;$D$4&amp;"'!"&amp;R$21&amp;$B44)</f>
        <v>0</v>
      </c>
      <c r="S44" s="465" cm="1">
        <f t="array" aca="1" ref="S44" ca="1">INDIRECT("'"&amp;$D$4&amp;"'!"&amp;S$21&amp;$B44)</f>
        <v>0</v>
      </c>
      <c r="T44" s="465" cm="1">
        <f t="array" aca="1" ref="T44" ca="1">INDIRECT("'"&amp;$D$4&amp;"'!"&amp;T$21&amp;$B44)</f>
        <v>0</v>
      </c>
      <c r="U44" s="465" cm="1">
        <f t="array" aca="1" ref="U44" ca="1">INDIRECT("'"&amp;$D$4&amp;"'!"&amp;U$21&amp;$B44)</f>
        <v>0</v>
      </c>
      <c r="V44" s="465" cm="1">
        <f t="array" aca="1" ref="V44" ca="1">INDIRECT("'"&amp;$D$4&amp;"'!"&amp;V$21&amp;$B44)</f>
        <v>0</v>
      </c>
      <c r="W44" s="465" cm="1">
        <f t="array" aca="1" ref="W44" ca="1">INDIRECT("'"&amp;$D$4&amp;"'!"&amp;W$21&amp;$B44)</f>
        <v>0</v>
      </c>
      <c r="X44" s="465" cm="1">
        <f t="array" aca="1" ref="X44" ca="1">INDIRECT("'"&amp;$D$4&amp;"'!"&amp;X$21&amp;$B44)</f>
        <v>0</v>
      </c>
      <c r="Y44" s="465" cm="1">
        <f t="array" aca="1" ref="Y44" ca="1">INDIRECT("'"&amp;$D$4&amp;"'!"&amp;Y$21&amp;$B44)</f>
        <v>0</v>
      </c>
      <c r="Z44" s="465" cm="1">
        <f t="array" aca="1" ref="Z44" ca="1">INDIRECT("'"&amp;$D$4&amp;"'!"&amp;Z$21&amp;$B44)</f>
        <v>0</v>
      </c>
      <c r="AA44" s="465" cm="1">
        <f t="array" aca="1" ref="AA44" ca="1">INDIRECT("'"&amp;$D$4&amp;"'!"&amp;AA$21&amp;$B44)</f>
        <v>0</v>
      </c>
      <c r="AB44" s="465" cm="1">
        <f t="array" aca="1" ref="AB44" ca="1">INDIRECT("'"&amp;$D$4&amp;"'!"&amp;AB$21&amp;$B44)</f>
        <v>0</v>
      </c>
      <c r="AC44" s="465" cm="1">
        <f t="array" aca="1" ref="AC44" ca="1">INDIRECT("'"&amp;$D$4&amp;"'!"&amp;AC$21&amp;$B44)</f>
        <v>0</v>
      </c>
      <c r="AD44" s="465" cm="1">
        <f t="array" aca="1" ref="AD44" ca="1">INDIRECT("'"&amp;$D$4&amp;"'!"&amp;AD$21&amp;$B44)</f>
        <v>0</v>
      </c>
      <c r="AE44" s="465" cm="1">
        <f t="array" aca="1" ref="AE44" ca="1">INDIRECT("'"&amp;$D$4&amp;"'!"&amp;AE$21&amp;$B44)</f>
        <v>0</v>
      </c>
      <c r="AF44" s="465" cm="1">
        <f t="array" aca="1" ref="AF44" ca="1">INDIRECT("'"&amp;$D$4&amp;"'!"&amp;AF$21&amp;$B44)</f>
        <v>0</v>
      </c>
      <c r="AG44" s="465" cm="1">
        <f t="array" aca="1" ref="AG44" ca="1">INDIRECT("'"&amp;$D$4&amp;"'!"&amp;AG$21&amp;$B44)</f>
        <v>0</v>
      </c>
      <c r="AH44" s="465" cm="1">
        <f t="array" aca="1" ref="AH44" ca="1">INDIRECT("'"&amp;$D$4&amp;"'!"&amp;AH$21&amp;$B44)</f>
        <v>0</v>
      </c>
      <c r="AI44" s="465" cm="1">
        <f t="array" aca="1" ref="AI44" ca="1">INDIRECT("'"&amp;$D$4&amp;"'!"&amp;AI$21&amp;$B44)</f>
        <v>0</v>
      </c>
      <c r="AJ44" s="465" cm="1">
        <f t="array" aca="1" ref="AJ44" ca="1">INDIRECT("'"&amp;$D$4&amp;"'!"&amp;AJ$21&amp;$B44)</f>
        <v>0</v>
      </c>
      <c r="AK44" s="465" cm="1">
        <f t="array" aca="1" ref="AK44" ca="1">INDIRECT("'"&amp;$D$4&amp;"'!"&amp;AK$21&amp;$B44)</f>
        <v>0</v>
      </c>
      <c r="AL44" s="465" cm="1">
        <f t="array" aca="1" ref="AL44" ca="1">INDIRECT("'"&amp;$D$4&amp;"'!"&amp;AL$21&amp;$B44)</f>
        <v>0</v>
      </c>
      <c r="AM44" s="465" cm="1">
        <f t="array" aca="1" ref="AM44" ca="1">INDIRECT("'"&amp;$D$4&amp;"'!"&amp;AM$21&amp;$B44)</f>
        <v>0</v>
      </c>
      <c r="AN44" s="465" cm="1">
        <f t="array" aca="1" ref="AN44" ca="1">INDIRECT("'"&amp;$D$4&amp;"'!"&amp;AN$21&amp;$B44)</f>
        <v>0</v>
      </c>
      <c r="AO44" s="465" cm="1">
        <f t="array" aca="1" ref="AO44" ca="1">INDIRECT("'"&amp;$D$4&amp;"'!"&amp;AO$21&amp;$B44)</f>
        <v>0</v>
      </c>
      <c r="AP44" s="465" cm="1">
        <f t="array" aca="1" ref="AP44" ca="1">INDIRECT("'"&amp;$D$4&amp;"'!"&amp;AP$21&amp;$B44)</f>
        <v>0</v>
      </c>
      <c r="AQ44" s="465" cm="1">
        <f t="array" aca="1" ref="AQ44" ca="1">INDIRECT("'"&amp;$D$4&amp;"'!"&amp;AQ$21&amp;$B44)</f>
        <v>0</v>
      </c>
      <c r="AR44" s="465" cm="1">
        <f t="array" aca="1" ref="AR44" ca="1">INDIRECT("'"&amp;$D$4&amp;"'!"&amp;AR$21&amp;$B44)</f>
        <v>0</v>
      </c>
      <c r="AS44" s="465" cm="1">
        <f t="array" aca="1" ref="AS44" ca="1">INDIRECT("'"&amp;$D$4&amp;"'!"&amp;AS$21&amp;$B44)</f>
        <v>0</v>
      </c>
      <c r="AT44" s="465" cm="1">
        <f t="array" aca="1" ref="AT44" ca="1">INDIRECT("'"&amp;$D$4&amp;"'!"&amp;AT$21&amp;$B44)</f>
        <v>0</v>
      </c>
      <c r="AU44" s="465" cm="1">
        <f t="array" aca="1" ref="AU44" ca="1">INDIRECT("'"&amp;$D$4&amp;"'!"&amp;AU$21&amp;$B44)</f>
        <v>0</v>
      </c>
      <c r="AV44" s="465" cm="1">
        <f t="array" aca="1" ref="AV44" ca="1">INDIRECT("'"&amp;$D$4&amp;"'!"&amp;AV$21&amp;$B44)</f>
        <v>0</v>
      </c>
      <c r="AW44" s="465" cm="1">
        <f t="array" aca="1" ref="AW44" ca="1">INDIRECT("'"&amp;$D$4&amp;"'!"&amp;AW$21&amp;$B44)</f>
        <v>0</v>
      </c>
      <c r="AX44" s="465" cm="1">
        <f t="array" aca="1" ref="AX44" ca="1">INDIRECT("'"&amp;$D$4&amp;"'!"&amp;AX$21&amp;$B44)</f>
        <v>0</v>
      </c>
      <c r="AY44" s="465" cm="1">
        <f t="array" aca="1" ref="AY44" ca="1">INDIRECT("'"&amp;$D$4&amp;"'!"&amp;AY$21&amp;$B44)</f>
        <v>0</v>
      </c>
      <c r="AZ44" s="465" cm="1">
        <f t="array" aca="1" ref="AZ44" ca="1">INDIRECT("'"&amp;$D$4&amp;"'!"&amp;AZ$21&amp;$B44)</f>
        <v>0</v>
      </c>
      <c r="BA44" s="465" cm="1">
        <f t="array" aca="1" ref="BA44" ca="1">INDIRECT("'"&amp;$D$4&amp;"'!"&amp;BA$21&amp;$B44)</f>
        <v>0</v>
      </c>
      <c r="BB44" s="465" cm="1">
        <f t="array" aca="1" ref="BB44" ca="1">INDIRECT("'"&amp;$D$4&amp;"'!"&amp;BB$21&amp;$B44)</f>
        <v>0</v>
      </c>
      <c r="BC44" s="465" cm="1">
        <f t="array" aca="1" ref="BC44" ca="1">INDIRECT("'"&amp;$D$4&amp;"'!"&amp;BC$21&amp;$B44)</f>
        <v>0</v>
      </c>
      <c r="BD44" s="465" cm="1">
        <f t="array" aca="1" ref="BD44" ca="1">INDIRECT("'"&amp;$D$4&amp;"'!"&amp;BD$21&amp;$B44)</f>
        <v>0</v>
      </c>
      <c r="BE44" s="465" cm="1">
        <f t="array" aca="1" ref="BE44" ca="1">INDIRECT("'"&amp;$D$4&amp;"'!"&amp;BE$21&amp;$B44)</f>
        <v>0</v>
      </c>
      <c r="BF44" s="465" cm="1">
        <f t="array" aca="1" ref="BF44" ca="1">INDIRECT("'"&amp;$D$4&amp;"'!"&amp;BF$21&amp;$B44)</f>
        <v>0</v>
      </c>
      <c r="BG44" s="465" cm="1">
        <f t="array" aca="1" ref="BG44" ca="1">INDIRECT("'"&amp;$D$4&amp;"'!"&amp;BG$21&amp;$B44)</f>
        <v>0</v>
      </c>
      <c r="BH44" s="465" cm="1">
        <f t="array" aca="1" ref="BH44" ca="1">INDIRECT("'"&amp;$D$4&amp;"'!"&amp;BH$21&amp;$B44)</f>
        <v>0</v>
      </c>
      <c r="BI44" s="465" cm="1">
        <f t="array" aca="1" ref="BI44" ca="1">INDIRECT("'"&amp;$D$4&amp;"'!"&amp;BI$21&amp;$B44)</f>
        <v>0</v>
      </c>
      <c r="BJ44" s="465" cm="1">
        <f t="array" aca="1" ref="BJ44" ca="1">INDIRECT("'"&amp;$D$4&amp;"'!"&amp;BJ$21&amp;$B44)</f>
        <v>0</v>
      </c>
      <c r="BK44" s="465" cm="1">
        <f t="array" aca="1" ref="BK44" ca="1">INDIRECT("'"&amp;$D$4&amp;"'!"&amp;BK$21&amp;$B44)</f>
        <v>0</v>
      </c>
      <c r="BL44" s="465" cm="1">
        <f t="array" aca="1" ref="BL44" ca="1">INDIRECT("'"&amp;$D$4&amp;"'!"&amp;BL$21&amp;$B44)</f>
        <v>0</v>
      </c>
      <c r="BM44" s="465" cm="1">
        <f t="array" aca="1" ref="BM44" ca="1">INDIRECT("'"&amp;$D$4&amp;"'!"&amp;BM$21&amp;$B44)</f>
        <v>0</v>
      </c>
      <c r="BN44" s="465" cm="1">
        <f t="array" aca="1" ref="BN44" ca="1">INDIRECT("'"&amp;$D$4&amp;"'!"&amp;BN$21&amp;$B44)</f>
        <v>0</v>
      </c>
    </row>
    <row r="45" spans="1:102" s="2" customFormat="1" ht="15.95" customHeight="1" thickBot="1">
      <c r="A45" s="1375"/>
      <c r="B45" s="180">
        <f t="shared" si="0"/>
        <v>166</v>
      </c>
      <c r="C45" s="1267"/>
      <c r="D45" s="186" t="s">
        <v>608</v>
      </c>
      <c r="E45" s="187" t="s">
        <v>609</v>
      </c>
      <c r="F45" s="188" t="s">
        <v>610</v>
      </c>
      <c r="G45" s="189" t="s">
        <v>609</v>
      </c>
      <c r="H45" s="189" t="s">
        <v>609</v>
      </c>
      <c r="I45" s="289" t="s">
        <v>514</v>
      </c>
      <c r="J45" s="477" cm="1">
        <f t="array" aca="1" ref="J45" ca="1">INDIRECT("'"&amp;$D$4&amp;"'!"&amp;J$21&amp;$B45)</f>
        <v>-4.5</v>
      </c>
      <c r="K45" s="477" cm="1">
        <f t="array" aca="1" ref="K45" ca="1">INDIRECT("'"&amp;$D$4&amp;"'!"&amp;K$21&amp;$B45)</f>
        <v>-4.5</v>
      </c>
      <c r="L45" s="477" cm="1">
        <f t="array" aca="1" ref="L45" ca="1">INDIRECT("'"&amp;$D$4&amp;"'!"&amp;L$21&amp;$B45)</f>
        <v>-4.5</v>
      </c>
      <c r="M45" s="477" cm="1">
        <f t="array" aca="1" ref="M45" ca="1">INDIRECT("'"&amp;$D$4&amp;"'!"&amp;M$21&amp;$B45)</f>
        <v>-4.5</v>
      </c>
      <c r="N45" s="477" cm="1">
        <f t="array" aca="1" ref="N45" ca="1">INDIRECT("'"&amp;$D$4&amp;"'!"&amp;N$21&amp;$B45)</f>
        <v>-4.5</v>
      </c>
      <c r="O45" s="477" cm="1">
        <f t="array" aca="1" ref="O45" ca="1">INDIRECT("'"&amp;$D$4&amp;"'!"&amp;O$21&amp;$B45)</f>
        <v>-1.5</v>
      </c>
      <c r="P45" s="477" cm="1">
        <f t="array" aca="1" ref="P45" ca="1">INDIRECT("'"&amp;$D$4&amp;"'!"&amp;P$21&amp;$B45)</f>
        <v>-1.5</v>
      </c>
      <c r="Q45" s="477" cm="1">
        <f t="array" aca="1" ref="Q45" ca="1">INDIRECT("'"&amp;$D$4&amp;"'!"&amp;Q$21&amp;$B45)</f>
        <v>-1.5</v>
      </c>
      <c r="R45" s="477" cm="1">
        <f t="array" aca="1" ref="R45" ca="1">INDIRECT("'"&amp;$D$4&amp;"'!"&amp;R$21&amp;$B45)</f>
        <v>-1.5</v>
      </c>
      <c r="S45" s="477" cm="1">
        <f t="array" aca="1" ref="S45" ca="1">INDIRECT("'"&amp;$D$4&amp;"'!"&amp;S$21&amp;$B45)</f>
        <v>-1.5</v>
      </c>
      <c r="T45" s="477" cm="1">
        <f t="array" aca="1" ref="T45" ca="1">INDIRECT("'"&amp;$D$4&amp;"'!"&amp;T$21&amp;$B45)</f>
        <v>-1.5</v>
      </c>
      <c r="U45" s="477" cm="1">
        <f t="array" aca="1" ref="U45" ca="1">INDIRECT("'"&amp;$D$4&amp;"'!"&amp;U$21&amp;$B45)</f>
        <v>-1.5</v>
      </c>
      <c r="V45" s="477" cm="1">
        <f t="array" aca="1" ref="V45" ca="1">INDIRECT("'"&amp;$D$4&amp;"'!"&amp;V$21&amp;$B45)</f>
        <v>-1.5</v>
      </c>
      <c r="W45" s="477" cm="1">
        <f t="array" aca="1" ref="W45" ca="1">INDIRECT("'"&amp;$D$4&amp;"'!"&amp;W$21&amp;$B45)</f>
        <v>-1.5</v>
      </c>
      <c r="X45" s="477" cm="1">
        <f t="array" aca="1" ref="X45" ca="1">INDIRECT("'"&amp;$D$4&amp;"'!"&amp;X$21&amp;$B45)</f>
        <v>-1.5</v>
      </c>
      <c r="Y45" s="477" cm="1">
        <f t="array" aca="1" ref="Y45" ca="1">INDIRECT("'"&amp;$D$4&amp;"'!"&amp;Y$21&amp;$B45)</f>
        <v>-1.5</v>
      </c>
      <c r="Z45" s="477" cm="1">
        <f t="array" aca="1" ref="Z45" ca="1">INDIRECT("'"&amp;$D$4&amp;"'!"&amp;Z$21&amp;$B45)</f>
        <v>-1.5</v>
      </c>
      <c r="AA45" s="477" cm="1">
        <f t="array" aca="1" ref="AA45" ca="1">INDIRECT("'"&amp;$D$4&amp;"'!"&amp;AA$21&amp;$B45)</f>
        <v>-1.5</v>
      </c>
      <c r="AB45" s="477" cm="1">
        <f t="array" aca="1" ref="AB45" ca="1">INDIRECT("'"&amp;$D$4&amp;"'!"&amp;AB$21&amp;$B45)</f>
        <v>-1.5</v>
      </c>
      <c r="AC45" s="477" cm="1">
        <f t="array" aca="1" ref="AC45" ca="1">INDIRECT("'"&amp;$D$4&amp;"'!"&amp;AC$21&amp;$B45)</f>
        <v>-1.5</v>
      </c>
      <c r="AD45" s="477" cm="1">
        <f t="array" aca="1" ref="AD45" ca="1">INDIRECT("'"&amp;$D$4&amp;"'!"&amp;AD$21&amp;$B45)</f>
        <v>-1.5</v>
      </c>
      <c r="AE45" s="477" cm="1">
        <f t="array" aca="1" ref="AE45" ca="1">INDIRECT("'"&amp;$D$4&amp;"'!"&amp;AE$21&amp;$B45)</f>
        <v>-1.5</v>
      </c>
      <c r="AF45" s="477" cm="1">
        <f t="array" aca="1" ref="AF45" ca="1">INDIRECT("'"&amp;$D$4&amp;"'!"&amp;AF$21&amp;$B45)</f>
        <v>-1.5</v>
      </c>
      <c r="AG45" s="477" cm="1">
        <f t="array" aca="1" ref="AG45" ca="1">INDIRECT("'"&amp;$D$4&amp;"'!"&amp;AG$21&amp;$B45)</f>
        <v>-1.5</v>
      </c>
      <c r="AH45" s="477" cm="1">
        <f t="array" aca="1" ref="AH45" ca="1">INDIRECT("'"&amp;$D$4&amp;"'!"&amp;AH$21&amp;$B45)</f>
        <v>-1.5</v>
      </c>
      <c r="AI45" s="477" cm="1">
        <f t="array" aca="1" ref="AI45" ca="1">INDIRECT("'"&amp;$D$4&amp;"'!"&amp;AI$21&amp;$B45)</f>
        <v>-1.5</v>
      </c>
      <c r="AJ45" s="477" cm="1">
        <f t="array" aca="1" ref="AJ45" ca="1">INDIRECT("'"&amp;$D$4&amp;"'!"&amp;AJ$21&amp;$B45)</f>
        <v>-1.5</v>
      </c>
      <c r="AK45" s="477" cm="1">
        <f t="array" aca="1" ref="AK45" ca="1">INDIRECT("'"&amp;$D$4&amp;"'!"&amp;AK$21&amp;$B45)</f>
        <v>-1.5</v>
      </c>
      <c r="AL45" s="477" cm="1">
        <f t="array" aca="1" ref="AL45" ca="1">INDIRECT("'"&amp;$D$4&amp;"'!"&amp;AL$21&amp;$B45)</f>
        <v>-1.5</v>
      </c>
      <c r="AM45" s="477" cm="1">
        <f t="array" aca="1" ref="AM45" ca="1">INDIRECT("'"&amp;$D$4&amp;"'!"&amp;AM$21&amp;$B45)</f>
        <v>-1.5</v>
      </c>
      <c r="AN45" s="477" cm="1">
        <f t="array" aca="1" ref="AN45" ca="1">INDIRECT("'"&amp;$D$4&amp;"'!"&amp;AN$21&amp;$B45)</f>
        <v>-1.5</v>
      </c>
      <c r="AO45" s="477" cm="1">
        <f t="array" aca="1" ref="AO45" ca="1">INDIRECT("'"&amp;$D$4&amp;"'!"&amp;AO$21&amp;$B45)</f>
        <v>-1.5</v>
      </c>
      <c r="AP45" s="477" cm="1">
        <f t="array" aca="1" ref="AP45" ca="1">INDIRECT("'"&amp;$D$4&amp;"'!"&amp;AP$21&amp;$B45)</f>
        <v>-1.5</v>
      </c>
      <c r="AQ45" s="477" cm="1">
        <f t="array" aca="1" ref="AQ45" ca="1">INDIRECT("'"&amp;$D$4&amp;"'!"&amp;AQ$21&amp;$B45)</f>
        <v>-1.5</v>
      </c>
      <c r="AR45" s="477" cm="1">
        <f t="array" aca="1" ref="AR45" ca="1">INDIRECT("'"&amp;$D$4&amp;"'!"&amp;AR$21&amp;$B45)</f>
        <v>-1.5</v>
      </c>
      <c r="AS45" s="477" cm="1">
        <f t="array" aca="1" ref="AS45" ca="1">INDIRECT("'"&amp;$D$4&amp;"'!"&amp;AS$21&amp;$B45)</f>
        <v>-1.5</v>
      </c>
      <c r="AT45" s="477" cm="1">
        <f t="array" aca="1" ref="AT45" ca="1">INDIRECT("'"&amp;$D$4&amp;"'!"&amp;AT$21&amp;$B45)</f>
        <v>-1.5</v>
      </c>
      <c r="AU45" s="477" cm="1">
        <f t="array" aca="1" ref="AU45" ca="1">INDIRECT("'"&amp;$D$4&amp;"'!"&amp;AU$21&amp;$B45)</f>
        <v>-1.5</v>
      </c>
      <c r="AV45" s="477" cm="1">
        <f t="array" aca="1" ref="AV45" ca="1">INDIRECT("'"&amp;$D$4&amp;"'!"&amp;AV$21&amp;$B45)</f>
        <v>-1.5</v>
      </c>
      <c r="AW45" s="477" cm="1">
        <f t="array" aca="1" ref="AW45" ca="1">INDIRECT("'"&amp;$D$4&amp;"'!"&amp;AW$21&amp;$B45)</f>
        <v>-1.5</v>
      </c>
      <c r="AX45" s="477" cm="1">
        <f t="array" aca="1" ref="AX45" ca="1">INDIRECT("'"&amp;$D$4&amp;"'!"&amp;AX$21&amp;$B45)</f>
        <v>-1.5</v>
      </c>
      <c r="AY45" s="477" cm="1">
        <f t="array" aca="1" ref="AY45" ca="1">INDIRECT("'"&amp;$D$4&amp;"'!"&amp;AY$21&amp;$B45)</f>
        <v>-1.5</v>
      </c>
      <c r="AZ45" s="477" cm="1">
        <f t="array" aca="1" ref="AZ45" ca="1">INDIRECT("'"&amp;$D$4&amp;"'!"&amp;AZ$21&amp;$B45)</f>
        <v>-1.5</v>
      </c>
      <c r="BA45" s="477" cm="1">
        <f t="array" aca="1" ref="BA45" ca="1">INDIRECT("'"&amp;$D$4&amp;"'!"&amp;BA$21&amp;$B45)</f>
        <v>-1.5</v>
      </c>
      <c r="BB45" s="477" cm="1">
        <f t="array" aca="1" ref="BB45" ca="1">INDIRECT("'"&amp;$D$4&amp;"'!"&amp;BB$21&amp;$B45)</f>
        <v>-1.5</v>
      </c>
      <c r="BC45" s="477" cm="1">
        <f t="array" aca="1" ref="BC45" ca="1">INDIRECT("'"&amp;$D$4&amp;"'!"&amp;BC$21&amp;$B45)</f>
        <v>-1.5</v>
      </c>
      <c r="BD45" s="477" cm="1">
        <f t="array" aca="1" ref="BD45" ca="1">INDIRECT("'"&amp;$D$4&amp;"'!"&amp;BD$21&amp;$B45)</f>
        <v>-1.5</v>
      </c>
      <c r="BE45" s="477" cm="1">
        <f t="array" aca="1" ref="BE45" ca="1">INDIRECT("'"&amp;$D$4&amp;"'!"&amp;BE$21&amp;$B45)</f>
        <v>-1.5</v>
      </c>
      <c r="BF45" s="477" cm="1">
        <f t="array" aca="1" ref="BF45" ca="1">INDIRECT("'"&amp;$D$4&amp;"'!"&amp;BF$21&amp;$B45)</f>
        <v>-1.5</v>
      </c>
      <c r="BG45" s="477" cm="1">
        <f t="array" aca="1" ref="BG45" ca="1">INDIRECT("'"&amp;$D$4&amp;"'!"&amp;BG$21&amp;$B45)</f>
        <v>-1.5</v>
      </c>
      <c r="BH45" s="477" cm="1">
        <f t="array" aca="1" ref="BH45" ca="1">INDIRECT("'"&amp;$D$4&amp;"'!"&amp;BH$21&amp;$B45)</f>
        <v>-1.5</v>
      </c>
      <c r="BI45" s="477" cm="1">
        <f t="array" aca="1" ref="BI45" ca="1">INDIRECT("'"&amp;$D$4&amp;"'!"&amp;BI$21&amp;$B45)</f>
        <v>-1.5</v>
      </c>
      <c r="BJ45" s="477" cm="1">
        <f t="array" aca="1" ref="BJ45" ca="1">INDIRECT("'"&amp;$D$4&amp;"'!"&amp;BJ$21&amp;$B45)</f>
        <v>-1.5</v>
      </c>
      <c r="BK45" s="477" cm="1">
        <f t="array" aca="1" ref="BK45" ca="1">INDIRECT("'"&amp;$D$4&amp;"'!"&amp;BK$21&amp;$B45)</f>
        <v>-1.5</v>
      </c>
      <c r="BL45" s="477" cm="1">
        <f t="array" aca="1" ref="BL45" ca="1">INDIRECT("'"&amp;$D$4&amp;"'!"&amp;BL$21&amp;$B45)</f>
        <v>-1.5</v>
      </c>
      <c r="BM45" s="477" cm="1">
        <f t="array" aca="1" ref="BM45" ca="1">INDIRECT("'"&amp;$D$4&amp;"'!"&amp;BM$21&amp;$B45)</f>
        <v>-1.5</v>
      </c>
      <c r="BN45" s="477" cm="1">
        <f t="array" aca="1" ref="BN45" ca="1">INDIRECT("'"&amp;$D$4&amp;"'!"&amp;BN$21&amp;$B45)</f>
        <v>-1.5</v>
      </c>
    </row>
    <row r="46" spans="1:102" s="174" customFormat="1" ht="15.95" customHeight="1" thickBot="1">
      <c r="A46" s="1375"/>
      <c r="B46" s="180">
        <f t="shared" si="0"/>
        <v>167</v>
      </c>
      <c r="C46" s="1267"/>
      <c r="D46" s="191" t="s">
        <v>611</v>
      </c>
      <c r="E46" s="177" t="s">
        <v>609</v>
      </c>
      <c r="F46" s="192" t="s">
        <v>612</v>
      </c>
      <c r="G46" s="193" t="s">
        <v>609</v>
      </c>
      <c r="H46" s="193" t="s">
        <v>609</v>
      </c>
      <c r="I46" s="177" t="s">
        <v>514</v>
      </c>
      <c r="J46" s="696" cm="1">
        <f t="array" aca="1" ref="J46" ca="1">INDIRECT("'"&amp;$D$4&amp;"'!"&amp;J$21&amp;$B46)</f>
        <v>0</v>
      </c>
      <c r="K46" s="696" cm="1">
        <f t="array" aca="1" ref="K46" ca="1">INDIRECT("'"&amp;$D$4&amp;"'!"&amp;K$21&amp;$B46)</f>
        <v>0</v>
      </c>
      <c r="L46" s="696" cm="1">
        <f t="array" aca="1" ref="L46" ca="1">INDIRECT("'"&amp;$D$4&amp;"'!"&amp;L$21&amp;$B46)</f>
        <v>0</v>
      </c>
      <c r="M46" s="696" cm="1">
        <f t="array" aca="1" ref="M46" ca="1">INDIRECT("'"&amp;$D$4&amp;"'!"&amp;M$21&amp;$B46)</f>
        <v>0</v>
      </c>
      <c r="N46" s="696" cm="1">
        <f t="array" aca="1" ref="N46" ca="1">INDIRECT("'"&amp;$D$4&amp;"'!"&amp;N$21&amp;$B46)</f>
        <v>0</v>
      </c>
      <c r="O46" s="696" cm="1">
        <f t="array" aca="1" ref="O46" ca="1">INDIRECT("'"&amp;$D$4&amp;"'!"&amp;O$21&amp;$B46)</f>
        <v>0</v>
      </c>
      <c r="P46" s="696" cm="1">
        <f t="array" aca="1" ref="P46" ca="1">INDIRECT("'"&amp;$D$4&amp;"'!"&amp;P$21&amp;$B46)</f>
        <v>0</v>
      </c>
      <c r="Q46" s="696" cm="1">
        <f t="array" aca="1" ref="Q46" ca="1">INDIRECT("'"&amp;$D$4&amp;"'!"&amp;Q$21&amp;$B46)</f>
        <v>0</v>
      </c>
      <c r="R46" s="696" cm="1">
        <f t="array" aca="1" ref="R46" ca="1">INDIRECT("'"&amp;$D$4&amp;"'!"&amp;R$21&amp;$B46)</f>
        <v>0</v>
      </c>
      <c r="S46" s="696" cm="1">
        <f t="array" aca="1" ref="S46" ca="1">INDIRECT("'"&amp;$D$4&amp;"'!"&amp;S$21&amp;$B46)</f>
        <v>0</v>
      </c>
      <c r="T46" s="696" cm="1">
        <f t="array" aca="1" ref="T46" ca="1">INDIRECT("'"&amp;$D$4&amp;"'!"&amp;T$21&amp;$B46)</f>
        <v>0</v>
      </c>
      <c r="U46" s="696" cm="1">
        <f t="array" aca="1" ref="U46" ca="1">INDIRECT("'"&amp;$D$4&amp;"'!"&amp;U$21&amp;$B46)</f>
        <v>0</v>
      </c>
      <c r="V46" s="696" cm="1">
        <f t="array" aca="1" ref="V46" ca="1">INDIRECT("'"&amp;$D$4&amp;"'!"&amp;V$21&amp;$B46)</f>
        <v>0</v>
      </c>
      <c r="W46" s="696" cm="1">
        <f t="array" aca="1" ref="W46" ca="1">INDIRECT("'"&amp;$D$4&amp;"'!"&amp;W$21&amp;$B46)</f>
        <v>0</v>
      </c>
      <c r="X46" s="696" cm="1">
        <f t="array" aca="1" ref="X46" ca="1">INDIRECT("'"&amp;$D$4&amp;"'!"&amp;X$21&amp;$B46)</f>
        <v>0</v>
      </c>
      <c r="Y46" s="696" cm="1">
        <f t="array" aca="1" ref="Y46" ca="1">INDIRECT("'"&amp;$D$4&amp;"'!"&amp;Y$21&amp;$B46)</f>
        <v>0</v>
      </c>
      <c r="Z46" s="696" cm="1">
        <f t="array" aca="1" ref="Z46" ca="1">INDIRECT("'"&amp;$D$4&amp;"'!"&amp;Z$21&amp;$B46)</f>
        <v>0</v>
      </c>
      <c r="AA46" s="696" cm="1">
        <f t="array" aca="1" ref="AA46" ca="1">INDIRECT("'"&amp;$D$4&amp;"'!"&amp;AA$21&amp;$B46)</f>
        <v>0</v>
      </c>
      <c r="AB46" s="696" cm="1">
        <f t="array" aca="1" ref="AB46" ca="1">INDIRECT("'"&amp;$D$4&amp;"'!"&amp;AB$21&amp;$B46)</f>
        <v>0</v>
      </c>
      <c r="AC46" s="696" cm="1">
        <f t="array" aca="1" ref="AC46" ca="1">INDIRECT("'"&amp;$D$4&amp;"'!"&amp;AC$21&amp;$B46)</f>
        <v>0</v>
      </c>
      <c r="AD46" s="696" cm="1">
        <f t="array" aca="1" ref="AD46" ca="1">INDIRECT("'"&amp;$D$4&amp;"'!"&amp;AD$21&amp;$B46)</f>
        <v>0</v>
      </c>
      <c r="AE46" s="696" cm="1">
        <f t="array" aca="1" ref="AE46" ca="1">INDIRECT("'"&amp;$D$4&amp;"'!"&amp;AE$21&amp;$B46)</f>
        <v>0</v>
      </c>
      <c r="AF46" s="696" cm="1">
        <f t="array" aca="1" ref="AF46" ca="1">INDIRECT("'"&amp;$D$4&amp;"'!"&amp;AF$21&amp;$B46)</f>
        <v>0</v>
      </c>
      <c r="AG46" s="696" cm="1">
        <f t="array" aca="1" ref="AG46" ca="1">INDIRECT("'"&amp;$D$4&amp;"'!"&amp;AG$21&amp;$B46)</f>
        <v>0</v>
      </c>
      <c r="AH46" s="696" cm="1">
        <f t="array" aca="1" ref="AH46" ca="1">INDIRECT("'"&amp;$D$4&amp;"'!"&amp;AH$21&amp;$B46)</f>
        <v>0</v>
      </c>
      <c r="AI46" s="696" cm="1">
        <f t="array" aca="1" ref="AI46" ca="1">INDIRECT("'"&amp;$D$4&amp;"'!"&amp;AI$21&amp;$B46)</f>
        <v>0</v>
      </c>
      <c r="AJ46" s="696" cm="1">
        <f t="array" aca="1" ref="AJ46" ca="1">INDIRECT("'"&amp;$D$4&amp;"'!"&amp;AJ$21&amp;$B46)</f>
        <v>0</v>
      </c>
      <c r="AK46" s="696" cm="1">
        <f t="array" aca="1" ref="AK46" ca="1">INDIRECT("'"&amp;$D$4&amp;"'!"&amp;AK$21&amp;$B46)</f>
        <v>0</v>
      </c>
      <c r="AL46" s="696" cm="1">
        <f t="array" aca="1" ref="AL46" ca="1">INDIRECT("'"&amp;$D$4&amp;"'!"&amp;AL$21&amp;$B46)</f>
        <v>0</v>
      </c>
      <c r="AM46" s="696" cm="1">
        <f t="array" aca="1" ref="AM46" ca="1">INDIRECT("'"&amp;$D$4&amp;"'!"&amp;AM$21&amp;$B46)</f>
        <v>0</v>
      </c>
      <c r="AN46" s="696" cm="1">
        <f t="array" aca="1" ref="AN46" ca="1">INDIRECT("'"&amp;$D$4&amp;"'!"&amp;AN$21&amp;$B46)</f>
        <v>0</v>
      </c>
      <c r="AO46" s="696" cm="1">
        <f t="array" aca="1" ref="AO46" ca="1">INDIRECT("'"&amp;$D$4&amp;"'!"&amp;AO$21&amp;$B46)</f>
        <v>0</v>
      </c>
      <c r="AP46" s="696" cm="1">
        <f t="array" aca="1" ref="AP46" ca="1">INDIRECT("'"&amp;$D$4&amp;"'!"&amp;AP$21&amp;$B46)</f>
        <v>0</v>
      </c>
      <c r="AQ46" s="696" cm="1">
        <f t="array" aca="1" ref="AQ46" ca="1">INDIRECT("'"&amp;$D$4&amp;"'!"&amp;AQ$21&amp;$B46)</f>
        <v>0</v>
      </c>
      <c r="AR46" s="696" cm="1">
        <f t="array" aca="1" ref="AR46" ca="1">INDIRECT("'"&amp;$D$4&amp;"'!"&amp;AR$21&amp;$B46)</f>
        <v>0</v>
      </c>
      <c r="AS46" s="696" cm="1">
        <f t="array" aca="1" ref="AS46" ca="1">INDIRECT("'"&amp;$D$4&amp;"'!"&amp;AS$21&amp;$B46)</f>
        <v>0</v>
      </c>
      <c r="AT46" s="696" cm="1">
        <f t="array" aca="1" ref="AT46" ca="1">INDIRECT("'"&amp;$D$4&amp;"'!"&amp;AT$21&amp;$B46)</f>
        <v>0</v>
      </c>
      <c r="AU46" s="696" cm="1">
        <f t="array" aca="1" ref="AU46" ca="1">INDIRECT("'"&amp;$D$4&amp;"'!"&amp;AU$21&amp;$B46)</f>
        <v>0</v>
      </c>
      <c r="AV46" s="696" cm="1">
        <f t="array" aca="1" ref="AV46" ca="1">INDIRECT("'"&amp;$D$4&amp;"'!"&amp;AV$21&amp;$B46)</f>
        <v>0</v>
      </c>
      <c r="AW46" s="696" cm="1">
        <f t="array" aca="1" ref="AW46" ca="1">INDIRECT("'"&amp;$D$4&amp;"'!"&amp;AW$21&amp;$B46)</f>
        <v>0</v>
      </c>
      <c r="AX46" s="696" cm="1">
        <f t="array" aca="1" ref="AX46" ca="1">INDIRECT("'"&amp;$D$4&amp;"'!"&amp;AX$21&amp;$B46)</f>
        <v>0</v>
      </c>
      <c r="AY46" s="696" cm="1">
        <f t="array" aca="1" ref="AY46" ca="1">INDIRECT("'"&amp;$D$4&amp;"'!"&amp;AY$21&amp;$B46)</f>
        <v>0</v>
      </c>
      <c r="AZ46" s="696" cm="1">
        <f t="array" aca="1" ref="AZ46" ca="1">INDIRECT("'"&amp;$D$4&amp;"'!"&amp;AZ$21&amp;$B46)</f>
        <v>0</v>
      </c>
      <c r="BA46" s="696" cm="1">
        <f t="array" aca="1" ref="BA46" ca="1">INDIRECT("'"&amp;$D$4&amp;"'!"&amp;BA$21&amp;$B46)</f>
        <v>0</v>
      </c>
      <c r="BB46" s="696" cm="1">
        <f t="array" aca="1" ref="BB46" ca="1">INDIRECT("'"&amp;$D$4&amp;"'!"&amp;BB$21&amp;$B46)</f>
        <v>0</v>
      </c>
      <c r="BC46" s="696" cm="1">
        <f t="array" aca="1" ref="BC46" ca="1">INDIRECT("'"&amp;$D$4&amp;"'!"&amp;BC$21&amp;$B46)</f>
        <v>0</v>
      </c>
      <c r="BD46" s="696" cm="1">
        <f t="array" aca="1" ref="BD46" ca="1">INDIRECT("'"&amp;$D$4&amp;"'!"&amp;BD$21&amp;$B46)</f>
        <v>0</v>
      </c>
      <c r="BE46" s="696" cm="1">
        <f t="array" aca="1" ref="BE46" ca="1">INDIRECT("'"&amp;$D$4&amp;"'!"&amp;BE$21&amp;$B46)</f>
        <v>0</v>
      </c>
      <c r="BF46" s="696" cm="1">
        <f t="array" aca="1" ref="BF46" ca="1">INDIRECT("'"&amp;$D$4&amp;"'!"&amp;BF$21&amp;$B46)</f>
        <v>0</v>
      </c>
      <c r="BG46" s="696" cm="1">
        <f t="array" aca="1" ref="BG46" ca="1">INDIRECT("'"&amp;$D$4&amp;"'!"&amp;BG$21&amp;$B46)</f>
        <v>0</v>
      </c>
      <c r="BH46" s="696" cm="1">
        <f t="array" aca="1" ref="BH46" ca="1">INDIRECT("'"&amp;$D$4&amp;"'!"&amp;BH$21&amp;$B46)</f>
        <v>0</v>
      </c>
      <c r="BI46" s="696" cm="1">
        <f t="array" aca="1" ref="BI46" ca="1">INDIRECT("'"&amp;$D$4&amp;"'!"&amp;BI$21&amp;$B46)</f>
        <v>0</v>
      </c>
      <c r="BJ46" s="696" cm="1">
        <f t="array" aca="1" ref="BJ46" ca="1">INDIRECT("'"&amp;$D$4&amp;"'!"&amp;BJ$21&amp;$B46)</f>
        <v>0</v>
      </c>
      <c r="BK46" s="696" cm="1">
        <f t="array" aca="1" ref="BK46" ca="1">INDIRECT("'"&amp;$D$4&amp;"'!"&amp;BK$21&amp;$B46)</f>
        <v>0</v>
      </c>
      <c r="BL46" s="696" cm="1">
        <f t="array" aca="1" ref="BL46" ca="1">INDIRECT("'"&amp;$D$4&amp;"'!"&amp;BL$21&amp;$B46)</f>
        <v>0</v>
      </c>
      <c r="BM46" s="696" cm="1">
        <f t="array" aca="1" ref="BM46" ca="1">INDIRECT("'"&amp;$D$4&amp;"'!"&amp;BM$21&amp;$B46)</f>
        <v>0</v>
      </c>
      <c r="BN46" s="696" cm="1">
        <f t="array" aca="1" ref="BN46" ca="1">INDIRECT("'"&amp;$D$4&amp;"'!"&amp;BN$21&amp;$B46)</f>
        <v>0</v>
      </c>
      <c r="BQ46" s="1368" t="s">
        <v>918</v>
      </c>
      <c r="BR46" s="1369"/>
      <c r="BS46" s="1370"/>
      <c r="BV46" s="1368" t="s">
        <v>919</v>
      </c>
      <c r="BW46" s="1369"/>
      <c r="BX46" s="1370"/>
      <c r="CA46" s="1368" t="s">
        <v>920</v>
      </c>
      <c r="CB46" s="1369"/>
      <c r="CC46" s="1370"/>
    </row>
    <row r="47" spans="1:102" s="174" customFormat="1" ht="15.95" customHeight="1" thickBot="1">
      <c r="A47" s="1375"/>
      <c r="B47" s="180">
        <f t="shared" si="0"/>
        <v>168</v>
      </c>
      <c r="C47" s="1267"/>
      <c r="D47" s="480" t="s">
        <v>614</v>
      </c>
      <c r="E47" s="177" t="s">
        <v>609</v>
      </c>
      <c r="F47" s="160" t="s">
        <v>615</v>
      </c>
      <c r="G47" s="177" t="s">
        <v>609</v>
      </c>
      <c r="H47" s="177" t="s">
        <v>609</v>
      </c>
      <c r="I47" s="177" t="s">
        <v>514</v>
      </c>
      <c r="J47" s="465" cm="1">
        <f t="array" aca="1" ref="J47" ca="1">INDIRECT("'"&amp;$D$4&amp;"'!"&amp;J$21&amp;$B47)</f>
        <v>0</v>
      </c>
      <c r="K47" s="465" cm="1">
        <f t="array" aca="1" ref="K47" ca="1">INDIRECT("'"&amp;$D$4&amp;"'!"&amp;K$21&amp;$B47)</f>
        <v>0</v>
      </c>
      <c r="L47" s="465" cm="1">
        <f t="array" aca="1" ref="L47" ca="1">INDIRECT("'"&amp;$D$4&amp;"'!"&amp;L$21&amp;$B47)</f>
        <v>0</v>
      </c>
      <c r="M47" s="465" cm="1">
        <f t="array" aca="1" ref="M47" ca="1">INDIRECT("'"&amp;$D$4&amp;"'!"&amp;M$21&amp;$B47)</f>
        <v>0</v>
      </c>
      <c r="N47" s="465" cm="1">
        <f t="array" aca="1" ref="N47" ca="1">INDIRECT("'"&amp;$D$4&amp;"'!"&amp;N$21&amp;$B47)</f>
        <v>0</v>
      </c>
      <c r="O47" s="465" cm="1">
        <f t="array" aca="1" ref="O47" ca="1">INDIRECT("'"&amp;$D$4&amp;"'!"&amp;O$21&amp;$B47)</f>
        <v>0</v>
      </c>
      <c r="P47" s="465" cm="1">
        <f t="array" aca="1" ref="P47" ca="1">INDIRECT("'"&amp;$D$4&amp;"'!"&amp;P$21&amp;$B47)</f>
        <v>0</v>
      </c>
      <c r="Q47" s="465" cm="1">
        <f t="array" aca="1" ref="Q47" ca="1">INDIRECT("'"&amp;$D$4&amp;"'!"&amp;Q$21&amp;$B47)</f>
        <v>0</v>
      </c>
      <c r="R47" s="465" cm="1">
        <f t="array" aca="1" ref="R47" ca="1">INDIRECT("'"&amp;$D$4&amp;"'!"&amp;R$21&amp;$B47)</f>
        <v>0</v>
      </c>
      <c r="S47" s="465" cm="1">
        <f t="array" aca="1" ref="S47" ca="1">INDIRECT("'"&amp;$D$4&amp;"'!"&amp;S$21&amp;$B47)</f>
        <v>0</v>
      </c>
      <c r="T47" s="465" cm="1">
        <f t="array" aca="1" ref="T47" ca="1">INDIRECT("'"&amp;$D$4&amp;"'!"&amp;T$21&amp;$B47)</f>
        <v>0</v>
      </c>
      <c r="U47" s="465" cm="1">
        <f t="array" aca="1" ref="U47" ca="1">INDIRECT("'"&amp;$D$4&amp;"'!"&amp;U$21&amp;$B47)</f>
        <v>0</v>
      </c>
      <c r="V47" s="465" cm="1">
        <f t="array" aca="1" ref="V47" ca="1">INDIRECT("'"&amp;$D$4&amp;"'!"&amp;V$21&amp;$B47)</f>
        <v>0</v>
      </c>
      <c r="W47" s="465" cm="1">
        <f t="array" aca="1" ref="W47" ca="1">INDIRECT("'"&amp;$D$4&amp;"'!"&amp;W$21&amp;$B47)</f>
        <v>0</v>
      </c>
      <c r="X47" s="465" cm="1">
        <f t="array" aca="1" ref="X47" ca="1">INDIRECT("'"&amp;$D$4&amp;"'!"&amp;X$21&amp;$B47)</f>
        <v>0</v>
      </c>
      <c r="Y47" s="465" cm="1">
        <f t="array" aca="1" ref="Y47" ca="1">INDIRECT("'"&amp;$D$4&amp;"'!"&amp;Y$21&amp;$B47)</f>
        <v>0</v>
      </c>
      <c r="Z47" s="465" cm="1">
        <f t="array" aca="1" ref="Z47" ca="1">INDIRECT("'"&amp;$D$4&amp;"'!"&amp;Z$21&amp;$B47)</f>
        <v>0</v>
      </c>
      <c r="AA47" s="465" cm="1">
        <f t="array" aca="1" ref="AA47" ca="1">INDIRECT("'"&amp;$D$4&amp;"'!"&amp;AA$21&amp;$B47)</f>
        <v>0</v>
      </c>
      <c r="AB47" s="465" cm="1">
        <f t="array" aca="1" ref="AB47" ca="1">INDIRECT("'"&amp;$D$4&amp;"'!"&amp;AB$21&amp;$B47)</f>
        <v>0</v>
      </c>
      <c r="AC47" s="465" cm="1">
        <f t="array" aca="1" ref="AC47" ca="1">INDIRECT("'"&amp;$D$4&amp;"'!"&amp;AC$21&amp;$B47)</f>
        <v>0</v>
      </c>
      <c r="AD47" s="465" cm="1">
        <f t="array" aca="1" ref="AD47" ca="1">INDIRECT("'"&amp;$D$4&amp;"'!"&amp;AD$21&amp;$B47)</f>
        <v>0</v>
      </c>
      <c r="AE47" s="465" cm="1">
        <f t="array" aca="1" ref="AE47" ca="1">INDIRECT("'"&amp;$D$4&amp;"'!"&amp;AE$21&amp;$B47)</f>
        <v>0</v>
      </c>
      <c r="AF47" s="465" cm="1">
        <f t="array" aca="1" ref="AF47" ca="1">INDIRECT("'"&amp;$D$4&amp;"'!"&amp;AF$21&amp;$B47)</f>
        <v>0</v>
      </c>
      <c r="AG47" s="465" cm="1">
        <f t="array" aca="1" ref="AG47" ca="1">INDIRECT("'"&amp;$D$4&amp;"'!"&amp;AG$21&amp;$B47)</f>
        <v>0</v>
      </c>
      <c r="AH47" s="465" cm="1">
        <f t="array" aca="1" ref="AH47" ca="1">INDIRECT("'"&amp;$D$4&amp;"'!"&amp;AH$21&amp;$B47)</f>
        <v>0</v>
      </c>
      <c r="AI47" s="465" cm="1">
        <f t="array" aca="1" ref="AI47" ca="1">INDIRECT("'"&amp;$D$4&amp;"'!"&amp;AI$21&amp;$B47)</f>
        <v>0</v>
      </c>
      <c r="AJ47" s="465" cm="1">
        <f t="array" aca="1" ref="AJ47" ca="1">INDIRECT("'"&amp;$D$4&amp;"'!"&amp;AJ$21&amp;$B47)</f>
        <v>0</v>
      </c>
      <c r="AK47" s="465" cm="1">
        <f t="array" aca="1" ref="AK47" ca="1">INDIRECT("'"&amp;$D$4&amp;"'!"&amp;AK$21&amp;$B47)</f>
        <v>0</v>
      </c>
      <c r="AL47" s="465" cm="1">
        <f t="array" aca="1" ref="AL47" ca="1">INDIRECT("'"&amp;$D$4&amp;"'!"&amp;AL$21&amp;$B47)</f>
        <v>0</v>
      </c>
      <c r="AM47" s="465" cm="1">
        <f t="array" aca="1" ref="AM47" ca="1">INDIRECT("'"&amp;$D$4&amp;"'!"&amp;AM$21&amp;$B47)</f>
        <v>0</v>
      </c>
      <c r="AN47" s="465" cm="1">
        <f t="array" aca="1" ref="AN47" ca="1">INDIRECT("'"&amp;$D$4&amp;"'!"&amp;AN$21&amp;$B47)</f>
        <v>0</v>
      </c>
      <c r="AO47" s="465" cm="1">
        <f t="array" aca="1" ref="AO47" ca="1">INDIRECT("'"&amp;$D$4&amp;"'!"&amp;AO$21&amp;$B47)</f>
        <v>0</v>
      </c>
      <c r="AP47" s="465" cm="1">
        <f t="array" aca="1" ref="AP47" ca="1">INDIRECT("'"&amp;$D$4&amp;"'!"&amp;AP$21&amp;$B47)</f>
        <v>0</v>
      </c>
      <c r="AQ47" s="465" cm="1">
        <f t="array" aca="1" ref="AQ47" ca="1">INDIRECT("'"&amp;$D$4&amp;"'!"&amp;AQ$21&amp;$B47)</f>
        <v>0</v>
      </c>
      <c r="AR47" s="465" cm="1">
        <f t="array" aca="1" ref="AR47" ca="1">INDIRECT("'"&amp;$D$4&amp;"'!"&amp;AR$21&amp;$B47)</f>
        <v>0</v>
      </c>
      <c r="AS47" s="465" cm="1">
        <f t="array" aca="1" ref="AS47" ca="1">INDIRECT("'"&amp;$D$4&amp;"'!"&amp;AS$21&amp;$B47)</f>
        <v>0</v>
      </c>
      <c r="AT47" s="465" cm="1">
        <f t="array" aca="1" ref="AT47" ca="1">INDIRECT("'"&amp;$D$4&amp;"'!"&amp;AT$21&amp;$B47)</f>
        <v>0</v>
      </c>
      <c r="AU47" s="465" cm="1">
        <f t="array" aca="1" ref="AU47" ca="1">INDIRECT("'"&amp;$D$4&amp;"'!"&amp;AU$21&amp;$B47)</f>
        <v>0</v>
      </c>
      <c r="AV47" s="465" cm="1">
        <f t="array" aca="1" ref="AV47" ca="1">INDIRECT("'"&amp;$D$4&amp;"'!"&amp;AV$21&amp;$B47)</f>
        <v>0</v>
      </c>
      <c r="AW47" s="465" cm="1">
        <f t="array" aca="1" ref="AW47" ca="1">INDIRECT("'"&amp;$D$4&amp;"'!"&amp;AW$21&amp;$B47)</f>
        <v>0</v>
      </c>
      <c r="AX47" s="465" cm="1">
        <f t="array" aca="1" ref="AX47" ca="1">INDIRECT("'"&amp;$D$4&amp;"'!"&amp;AX$21&amp;$B47)</f>
        <v>0</v>
      </c>
      <c r="AY47" s="465" cm="1">
        <f t="array" aca="1" ref="AY47" ca="1">INDIRECT("'"&amp;$D$4&amp;"'!"&amp;AY$21&amp;$B47)</f>
        <v>0</v>
      </c>
      <c r="AZ47" s="465" cm="1">
        <f t="array" aca="1" ref="AZ47" ca="1">INDIRECT("'"&amp;$D$4&amp;"'!"&amp;AZ$21&amp;$B47)</f>
        <v>0</v>
      </c>
      <c r="BA47" s="465" cm="1">
        <f t="array" aca="1" ref="BA47" ca="1">INDIRECT("'"&amp;$D$4&amp;"'!"&amp;BA$21&amp;$B47)</f>
        <v>0</v>
      </c>
      <c r="BB47" s="465" cm="1">
        <f t="array" aca="1" ref="BB47" ca="1">INDIRECT("'"&amp;$D$4&amp;"'!"&amp;BB$21&amp;$B47)</f>
        <v>0</v>
      </c>
      <c r="BC47" s="465" cm="1">
        <f t="array" aca="1" ref="BC47" ca="1">INDIRECT("'"&amp;$D$4&amp;"'!"&amp;BC$21&amp;$B47)</f>
        <v>0</v>
      </c>
      <c r="BD47" s="465" cm="1">
        <f t="array" aca="1" ref="BD47" ca="1">INDIRECT("'"&amp;$D$4&amp;"'!"&amp;BD$21&amp;$B47)</f>
        <v>0</v>
      </c>
      <c r="BE47" s="465" cm="1">
        <f t="array" aca="1" ref="BE47" ca="1">INDIRECT("'"&amp;$D$4&amp;"'!"&amp;BE$21&amp;$B47)</f>
        <v>0</v>
      </c>
      <c r="BF47" s="465" cm="1">
        <f t="array" aca="1" ref="BF47" ca="1">INDIRECT("'"&amp;$D$4&amp;"'!"&amp;BF$21&amp;$B47)</f>
        <v>0</v>
      </c>
      <c r="BG47" s="465" cm="1">
        <f t="array" aca="1" ref="BG47" ca="1">INDIRECT("'"&amp;$D$4&amp;"'!"&amp;BG$21&amp;$B47)</f>
        <v>0</v>
      </c>
      <c r="BH47" s="465" cm="1">
        <f t="array" aca="1" ref="BH47" ca="1">INDIRECT("'"&amp;$D$4&amp;"'!"&amp;BH$21&amp;$B47)</f>
        <v>0</v>
      </c>
      <c r="BI47" s="465" cm="1">
        <f t="array" aca="1" ref="BI47" ca="1">INDIRECT("'"&amp;$D$4&amp;"'!"&amp;BI$21&amp;$B47)</f>
        <v>0</v>
      </c>
      <c r="BJ47" s="465" cm="1">
        <f t="array" aca="1" ref="BJ47" ca="1">INDIRECT("'"&amp;$D$4&amp;"'!"&amp;BJ$21&amp;$B47)</f>
        <v>0</v>
      </c>
      <c r="BK47" s="465" cm="1">
        <f t="array" aca="1" ref="BK47" ca="1">INDIRECT("'"&amp;$D$4&amp;"'!"&amp;BK$21&amp;$B47)</f>
        <v>0</v>
      </c>
      <c r="BL47" s="465" cm="1">
        <f t="array" aca="1" ref="BL47" ca="1">INDIRECT("'"&amp;$D$4&amp;"'!"&amp;BL$21&amp;$B47)</f>
        <v>0</v>
      </c>
      <c r="BM47" s="465" cm="1">
        <f t="array" aca="1" ref="BM47" ca="1">INDIRECT("'"&amp;$D$4&amp;"'!"&amp;BM$21&amp;$B47)</f>
        <v>0</v>
      </c>
      <c r="BN47" s="465" cm="1">
        <f t="array" aca="1" ref="BN47" ca="1">INDIRECT("'"&amp;$D$4&amp;"'!"&amp;BN$21&amp;$B47)</f>
        <v>0</v>
      </c>
      <c r="BQ47" s="1368" t="s">
        <v>921</v>
      </c>
      <c r="BR47" s="1369"/>
      <c r="BS47" s="1370"/>
      <c r="BV47" s="1377" t="s">
        <v>922</v>
      </c>
      <c r="BW47" s="1378"/>
      <c r="BX47" s="1379"/>
      <c r="CA47" s="1368" t="s">
        <v>922</v>
      </c>
      <c r="CB47" s="1369"/>
      <c r="CC47" s="1370"/>
      <c r="CN47" s="1385"/>
      <c r="CO47" s="1385"/>
      <c r="CP47" s="1385"/>
      <c r="CR47" s="1385"/>
      <c r="CS47" s="1385"/>
      <c r="CT47" s="1385"/>
      <c r="CV47" s="1385"/>
      <c r="CW47" s="1385"/>
      <c r="CX47" s="1385"/>
    </row>
    <row r="48" spans="1:102" s="174" customFormat="1" ht="15.95" customHeight="1" thickBot="1">
      <c r="A48" s="1375"/>
      <c r="B48" s="180">
        <f t="shared" si="0"/>
        <v>169</v>
      </c>
      <c r="C48" s="1268"/>
      <c r="D48" s="194" t="s">
        <v>616</v>
      </c>
      <c r="E48" s="195" t="s">
        <v>609</v>
      </c>
      <c r="F48" s="196" t="s">
        <v>617</v>
      </c>
      <c r="G48" s="195" t="s">
        <v>609</v>
      </c>
      <c r="H48" s="195" t="s">
        <v>609</v>
      </c>
      <c r="I48" s="195" t="s">
        <v>514</v>
      </c>
      <c r="J48" s="479" cm="1">
        <f t="array" aca="1" ref="J48" ca="1">INDIRECT("'"&amp;$D$4&amp;"'!"&amp;J$21&amp;$B48)</f>
        <v>-4.5</v>
      </c>
      <c r="K48" s="479" cm="1">
        <f t="array" aca="1" ref="K48" ca="1">INDIRECT("'"&amp;$D$4&amp;"'!"&amp;K$21&amp;$B48)</f>
        <v>-4.5</v>
      </c>
      <c r="L48" s="479" cm="1">
        <f t="array" aca="1" ref="L48" ca="1">INDIRECT("'"&amp;$D$4&amp;"'!"&amp;L$21&amp;$B48)</f>
        <v>-4.5</v>
      </c>
      <c r="M48" s="479" cm="1">
        <f t="array" aca="1" ref="M48" ca="1">INDIRECT("'"&amp;$D$4&amp;"'!"&amp;M$21&amp;$B48)</f>
        <v>-4.5</v>
      </c>
      <c r="N48" s="479" cm="1">
        <f t="array" aca="1" ref="N48" ca="1">INDIRECT("'"&amp;$D$4&amp;"'!"&amp;N$21&amp;$B48)</f>
        <v>-4.5</v>
      </c>
      <c r="O48" s="479" cm="1">
        <f t="array" aca="1" ref="O48" ca="1">INDIRECT("'"&amp;$D$4&amp;"'!"&amp;O$21&amp;$B48)</f>
        <v>-1.5</v>
      </c>
      <c r="P48" s="479" cm="1">
        <f t="array" aca="1" ref="P48" ca="1">INDIRECT("'"&amp;$D$4&amp;"'!"&amp;P$21&amp;$B48)</f>
        <v>-1.5</v>
      </c>
      <c r="Q48" s="479" cm="1">
        <f t="array" aca="1" ref="Q48" ca="1">INDIRECT("'"&amp;$D$4&amp;"'!"&amp;Q$21&amp;$B48)</f>
        <v>-1.5</v>
      </c>
      <c r="R48" s="479" cm="1">
        <f t="array" aca="1" ref="R48" ca="1">INDIRECT("'"&amp;$D$4&amp;"'!"&amp;R$21&amp;$B48)</f>
        <v>-1.5</v>
      </c>
      <c r="S48" s="479" cm="1">
        <f t="array" aca="1" ref="S48" ca="1">INDIRECT("'"&amp;$D$4&amp;"'!"&amp;S$21&amp;$B48)</f>
        <v>-1.5</v>
      </c>
      <c r="T48" s="479" cm="1">
        <f t="array" aca="1" ref="T48" ca="1">INDIRECT("'"&amp;$D$4&amp;"'!"&amp;T$21&amp;$B48)</f>
        <v>-1.5</v>
      </c>
      <c r="U48" s="479" cm="1">
        <f t="array" aca="1" ref="U48" ca="1">INDIRECT("'"&amp;$D$4&amp;"'!"&amp;U$21&amp;$B48)</f>
        <v>-1.5</v>
      </c>
      <c r="V48" s="479" cm="1">
        <f t="array" aca="1" ref="V48" ca="1">INDIRECT("'"&amp;$D$4&amp;"'!"&amp;V$21&amp;$B48)</f>
        <v>-1.5</v>
      </c>
      <c r="W48" s="479" cm="1">
        <f t="array" aca="1" ref="W48" ca="1">INDIRECT("'"&amp;$D$4&amp;"'!"&amp;W$21&amp;$B48)</f>
        <v>-1.5</v>
      </c>
      <c r="X48" s="479" cm="1">
        <f t="array" aca="1" ref="X48" ca="1">INDIRECT("'"&amp;$D$4&amp;"'!"&amp;X$21&amp;$B48)</f>
        <v>-1.5</v>
      </c>
      <c r="Y48" s="479" cm="1">
        <f t="array" aca="1" ref="Y48" ca="1">INDIRECT("'"&amp;$D$4&amp;"'!"&amp;Y$21&amp;$B48)</f>
        <v>-1.5</v>
      </c>
      <c r="Z48" s="479" cm="1">
        <f t="array" aca="1" ref="Z48" ca="1">INDIRECT("'"&amp;$D$4&amp;"'!"&amp;Z$21&amp;$B48)</f>
        <v>-1.5</v>
      </c>
      <c r="AA48" s="479" cm="1">
        <f t="array" aca="1" ref="AA48" ca="1">INDIRECT("'"&amp;$D$4&amp;"'!"&amp;AA$21&amp;$B48)</f>
        <v>-1.5</v>
      </c>
      <c r="AB48" s="479" cm="1">
        <f t="array" aca="1" ref="AB48" ca="1">INDIRECT("'"&amp;$D$4&amp;"'!"&amp;AB$21&amp;$B48)</f>
        <v>-1.5</v>
      </c>
      <c r="AC48" s="479" cm="1">
        <f t="array" aca="1" ref="AC48" ca="1">INDIRECT("'"&amp;$D$4&amp;"'!"&amp;AC$21&amp;$B48)</f>
        <v>-1.5</v>
      </c>
      <c r="AD48" s="479" cm="1">
        <f t="array" aca="1" ref="AD48" ca="1">INDIRECT("'"&amp;$D$4&amp;"'!"&amp;AD$21&amp;$B48)</f>
        <v>-1.5</v>
      </c>
      <c r="AE48" s="479" cm="1">
        <f t="array" aca="1" ref="AE48" ca="1">INDIRECT("'"&amp;$D$4&amp;"'!"&amp;AE$21&amp;$B48)</f>
        <v>-1.5</v>
      </c>
      <c r="AF48" s="479" cm="1">
        <f t="array" aca="1" ref="AF48" ca="1">INDIRECT("'"&amp;$D$4&amp;"'!"&amp;AF$21&amp;$B48)</f>
        <v>-1.5</v>
      </c>
      <c r="AG48" s="479" cm="1">
        <f t="array" aca="1" ref="AG48" ca="1">INDIRECT("'"&amp;$D$4&amp;"'!"&amp;AG$21&amp;$B48)</f>
        <v>-1.5</v>
      </c>
      <c r="AH48" s="479" cm="1">
        <f t="array" aca="1" ref="AH48" ca="1">INDIRECT("'"&amp;$D$4&amp;"'!"&amp;AH$21&amp;$B48)</f>
        <v>-1.5</v>
      </c>
      <c r="AI48" s="479" cm="1">
        <f t="array" aca="1" ref="AI48" ca="1">INDIRECT("'"&amp;$D$4&amp;"'!"&amp;AI$21&amp;$B48)</f>
        <v>-1.5</v>
      </c>
      <c r="AJ48" s="479" cm="1">
        <f t="array" aca="1" ref="AJ48" ca="1">INDIRECT("'"&amp;$D$4&amp;"'!"&amp;AJ$21&amp;$B48)</f>
        <v>-1.5</v>
      </c>
      <c r="AK48" s="479" cm="1">
        <f t="array" aca="1" ref="AK48" ca="1">INDIRECT("'"&amp;$D$4&amp;"'!"&amp;AK$21&amp;$B48)</f>
        <v>-1.5</v>
      </c>
      <c r="AL48" s="479" cm="1">
        <f t="array" aca="1" ref="AL48" ca="1">INDIRECT("'"&amp;$D$4&amp;"'!"&amp;AL$21&amp;$B48)</f>
        <v>-1.5</v>
      </c>
      <c r="AM48" s="479" cm="1">
        <f t="array" aca="1" ref="AM48" ca="1">INDIRECT("'"&amp;$D$4&amp;"'!"&amp;AM$21&amp;$B48)</f>
        <v>-1.5</v>
      </c>
      <c r="AN48" s="479" cm="1">
        <f t="array" aca="1" ref="AN48" ca="1">INDIRECT("'"&amp;$D$4&amp;"'!"&amp;AN$21&amp;$B48)</f>
        <v>-1.5</v>
      </c>
      <c r="AO48" s="479" cm="1">
        <f t="array" aca="1" ref="AO48" ca="1">INDIRECT("'"&amp;$D$4&amp;"'!"&amp;AO$21&amp;$B48)</f>
        <v>-1.5</v>
      </c>
      <c r="AP48" s="479" cm="1">
        <f t="array" aca="1" ref="AP48" ca="1">INDIRECT("'"&amp;$D$4&amp;"'!"&amp;AP$21&amp;$B48)</f>
        <v>-1.5</v>
      </c>
      <c r="AQ48" s="479" cm="1">
        <f t="array" aca="1" ref="AQ48" ca="1">INDIRECT("'"&amp;$D$4&amp;"'!"&amp;AQ$21&amp;$B48)</f>
        <v>-1.5</v>
      </c>
      <c r="AR48" s="479" cm="1">
        <f t="array" aca="1" ref="AR48" ca="1">INDIRECT("'"&amp;$D$4&amp;"'!"&amp;AR$21&amp;$B48)</f>
        <v>-1.5</v>
      </c>
      <c r="AS48" s="479" cm="1">
        <f t="array" aca="1" ref="AS48" ca="1">INDIRECT("'"&amp;$D$4&amp;"'!"&amp;AS$21&amp;$B48)</f>
        <v>-1.5</v>
      </c>
      <c r="AT48" s="479" cm="1">
        <f t="array" aca="1" ref="AT48" ca="1">INDIRECT("'"&amp;$D$4&amp;"'!"&amp;AT$21&amp;$B48)</f>
        <v>-1.5</v>
      </c>
      <c r="AU48" s="479" cm="1">
        <f t="array" aca="1" ref="AU48" ca="1">INDIRECT("'"&amp;$D$4&amp;"'!"&amp;AU$21&amp;$B48)</f>
        <v>-1.5</v>
      </c>
      <c r="AV48" s="479" cm="1">
        <f t="array" aca="1" ref="AV48" ca="1">INDIRECT("'"&amp;$D$4&amp;"'!"&amp;AV$21&amp;$B48)</f>
        <v>-1.5</v>
      </c>
      <c r="AW48" s="479" cm="1">
        <f t="array" aca="1" ref="AW48" ca="1">INDIRECT("'"&amp;$D$4&amp;"'!"&amp;AW$21&amp;$B48)</f>
        <v>-1.5</v>
      </c>
      <c r="AX48" s="479" cm="1">
        <f t="array" aca="1" ref="AX48" ca="1">INDIRECT("'"&amp;$D$4&amp;"'!"&amp;AX$21&amp;$B48)</f>
        <v>-1.5</v>
      </c>
      <c r="AY48" s="479" cm="1">
        <f t="array" aca="1" ref="AY48" ca="1">INDIRECT("'"&amp;$D$4&amp;"'!"&amp;AY$21&amp;$B48)</f>
        <v>-1.5</v>
      </c>
      <c r="AZ48" s="479" cm="1">
        <f t="array" aca="1" ref="AZ48" ca="1">INDIRECT("'"&amp;$D$4&amp;"'!"&amp;AZ$21&amp;$B48)</f>
        <v>-1.5</v>
      </c>
      <c r="BA48" s="479" cm="1">
        <f t="array" aca="1" ref="BA48" ca="1">INDIRECT("'"&amp;$D$4&amp;"'!"&amp;BA$21&amp;$B48)</f>
        <v>-1.5</v>
      </c>
      <c r="BB48" s="479" cm="1">
        <f t="array" aca="1" ref="BB48" ca="1">INDIRECT("'"&amp;$D$4&amp;"'!"&amp;BB$21&amp;$B48)</f>
        <v>-1.5</v>
      </c>
      <c r="BC48" s="479" cm="1">
        <f t="array" aca="1" ref="BC48" ca="1">INDIRECT("'"&amp;$D$4&amp;"'!"&amp;BC$21&amp;$B48)</f>
        <v>-1.5</v>
      </c>
      <c r="BD48" s="479" cm="1">
        <f t="array" aca="1" ref="BD48" ca="1">INDIRECT("'"&amp;$D$4&amp;"'!"&amp;BD$21&amp;$B48)</f>
        <v>-1.5</v>
      </c>
      <c r="BE48" s="479" cm="1">
        <f t="array" aca="1" ref="BE48" ca="1">INDIRECT("'"&amp;$D$4&amp;"'!"&amp;BE$21&amp;$B48)</f>
        <v>-1.5</v>
      </c>
      <c r="BF48" s="479" cm="1">
        <f t="array" aca="1" ref="BF48" ca="1">INDIRECT("'"&amp;$D$4&amp;"'!"&amp;BF$21&amp;$B48)</f>
        <v>-1.5</v>
      </c>
      <c r="BG48" s="479" cm="1">
        <f t="array" aca="1" ref="BG48" ca="1">INDIRECT("'"&amp;$D$4&amp;"'!"&amp;BG$21&amp;$B48)</f>
        <v>-1.5</v>
      </c>
      <c r="BH48" s="479" cm="1">
        <f t="array" aca="1" ref="BH48" ca="1">INDIRECT("'"&amp;$D$4&amp;"'!"&amp;BH$21&amp;$B48)</f>
        <v>-1.5</v>
      </c>
      <c r="BI48" s="479" cm="1">
        <f t="array" aca="1" ref="BI48" ca="1">INDIRECT("'"&amp;$D$4&amp;"'!"&amp;BI$21&amp;$B48)</f>
        <v>-1.5</v>
      </c>
      <c r="BJ48" s="479" cm="1">
        <f t="array" aca="1" ref="BJ48" ca="1">INDIRECT("'"&amp;$D$4&amp;"'!"&amp;BJ$21&amp;$B48)</f>
        <v>-1.5</v>
      </c>
      <c r="BK48" s="479" cm="1">
        <f t="array" aca="1" ref="BK48" ca="1">INDIRECT("'"&amp;$D$4&amp;"'!"&amp;BK$21&amp;$B48)</f>
        <v>-1.5</v>
      </c>
      <c r="BL48" s="479" cm="1">
        <f t="array" aca="1" ref="BL48" ca="1">INDIRECT("'"&amp;$D$4&amp;"'!"&amp;BL$21&amp;$B48)</f>
        <v>-1.5</v>
      </c>
      <c r="BM48" s="479" cm="1">
        <f t="array" aca="1" ref="BM48" ca="1">INDIRECT("'"&amp;$D$4&amp;"'!"&amp;BM$21&amp;$B48)</f>
        <v>-1.5</v>
      </c>
      <c r="BN48" s="479" cm="1">
        <f t="array" aca="1" ref="BN48" ca="1">INDIRECT("'"&amp;$D$4&amp;"'!"&amp;BN$21&amp;$B48)</f>
        <v>-1.5</v>
      </c>
      <c r="BQ48" s="665" t="s">
        <v>923</v>
      </c>
      <c r="BR48" s="666" t="s">
        <v>512</v>
      </c>
      <c r="BS48" s="668" t="s">
        <v>605</v>
      </c>
      <c r="BV48" s="665" t="s">
        <v>923</v>
      </c>
      <c r="BW48" s="666" t="s">
        <v>512</v>
      </c>
      <c r="BX48" s="668" t="s">
        <v>605</v>
      </c>
      <c r="CA48" s="665" t="s">
        <v>923</v>
      </c>
      <c r="CB48" s="666" t="s">
        <v>512</v>
      </c>
      <c r="CC48" s="668" t="s">
        <v>605</v>
      </c>
      <c r="CE48" s="517" t="s">
        <v>924</v>
      </c>
      <c r="CN48" s="983"/>
      <c r="CO48" s="983"/>
      <c r="CP48" s="983"/>
      <c r="CR48" s="983"/>
      <c r="CS48" s="983"/>
      <c r="CT48" s="983"/>
      <c r="CV48" s="983"/>
      <c r="CW48" s="983"/>
      <c r="CX48" s="983"/>
    </row>
    <row r="49" spans="1:102" s="174" customFormat="1" ht="15.95" customHeight="1">
      <c r="A49" s="1375"/>
      <c r="B49" s="180">
        <f t="shared" si="0"/>
        <v>170</v>
      </c>
      <c r="C49" s="1269" t="s">
        <v>635</v>
      </c>
      <c r="D49" s="160" t="s">
        <v>636</v>
      </c>
      <c r="E49" s="160"/>
      <c r="F49" s="160" t="s">
        <v>925</v>
      </c>
      <c r="G49" s="830">
        <v>2024</v>
      </c>
      <c r="H49" s="199" t="s">
        <v>638</v>
      </c>
      <c r="I49" s="436" t="s">
        <v>514</v>
      </c>
      <c r="J49" s="485" cm="1">
        <f t="array" aca="1" ref="J49" ca="1">INDIRECT("'"&amp;$D$4&amp;"'!"&amp;J$21&amp;$B49)</f>
        <v>0</v>
      </c>
      <c r="K49" s="485" cm="1">
        <f t="array" aca="1" ref="K49" ca="1">INDIRECT("'"&amp;$D$4&amp;"'!"&amp;K$21&amp;$B49)</f>
        <v>0</v>
      </c>
      <c r="L49" s="485" cm="1">
        <f t="array" aca="1" ref="L49" ca="1">INDIRECT("'"&amp;$D$4&amp;"'!"&amp;L$21&amp;$B49)</f>
        <v>0</v>
      </c>
      <c r="M49" s="485" cm="1">
        <f t="array" aca="1" ref="M49" ca="1">INDIRECT("'"&amp;$D$4&amp;"'!"&amp;M$21&amp;$B49)</f>
        <v>0</v>
      </c>
      <c r="N49" s="485" cm="1">
        <f t="array" aca="1" ref="N49" ca="1">INDIRECT("'"&amp;$D$4&amp;"'!"&amp;N$21&amp;$B49)</f>
        <v>0</v>
      </c>
      <c r="O49" s="485" cm="1">
        <f t="array" aca="1" ref="O49" ca="1">INDIRECT("'"&amp;$D$4&amp;"'!"&amp;O$21&amp;$B49)</f>
        <v>0</v>
      </c>
      <c r="P49" s="485" cm="1">
        <f t="array" aca="1" ref="P49" ca="1">INDIRECT("'"&amp;$D$4&amp;"'!"&amp;P$21&amp;$B49)</f>
        <v>0</v>
      </c>
      <c r="Q49" s="485" cm="1">
        <f t="array" aca="1" ref="Q49" ca="1">INDIRECT("'"&amp;$D$4&amp;"'!"&amp;Q$21&amp;$B49)</f>
        <v>0</v>
      </c>
      <c r="R49" s="485" cm="1">
        <f t="array" aca="1" ref="R49" ca="1">INDIRECT("'"&amp;$D$4&amp;"'!"&amp;R$21&amp;$B49)</f>
        <v>0</v>
      </c>
      <c r="S49" s="485" cm="1">
        <f t="array" aca="1" ref="S49" ca="1">INDIRECT("'"&amp;$D$4&amp;"'!"&amp;S$21&amp;$B49)</f>
        <v>0</v>
      </c>
      <c r="T49" s="485" cm="1">
        <f t="array" aca="1" ref="T49" ca="1">INDIRECT("'"&amp;$D$4&amp;"'!"&amp;T$21&amp;$B49)</f>
        <v>0</v>
      </c>
      <c r="U49" s="485" cm="1">
        <f t="array" aca="1" ref="U49" ca="1">INDIRECT("'"&amp;$D$4&amp;"'!"&amp;U$21&amp;$B49)</f>
        <v>0</v>
      </c>
      <c r="V49" s="485" cm="1">
        <f t="array" aca="1" ref="V49" ca="1">INDIRECT("'"&amp;$D$4&amp;"'!"&amp;V$21&amp;$B49)</f>
        <v>0</v>
      </c>
      <c r="W49" s="485" cm="1">
        <f t="array" aca="1" ref="W49" ca="1">INDIRECT("'"&amp;$D$4&amp;"'!"&amp;W$21&amp;$B49)</f>
        <v>0</v>
      </c>
      <c r="X49" s="485" cm="1">
        <f t="array" aca="1" ref="X49" ca="1">INDIRECT("'"&amp;$D$4&amp;"'!"&amp;X$21&amp;$B49)</f>
        <v>0</v>
      </c>
      <c r="Y49" s="485" cm="1">
        <f t="array" aca="1" ref="Y49" ca="1">INDIRECT("'"&amp;$D$4&amp;"'!"&amp;Y$21&amp;$B49)</f>
        <v>0</v>
      </c>
      <c r="Z49" s="485" cm="1">
        <f t="array" aca="1" ref="Z49" ca="1">INDIRECT("'"&amp;$D$4&amp;"'!"&amp;Z$21&amp;$B49)</f>
        <v>0</v>
      </c>
      <c r="AA49" s="485" cm="1">
        <f t="array" aca="1" ref="AA49" ca="1">INDIRECT("'"&amp;$D$4&amp;"'!"&amp;AA$21&amp;$B49)</f>
        <v>0</v>
      </c>
      <c r="AB49" s="485" cm="1">
        <f t="array" aca="1" ref="AB49" ca="1">INDIRECT("'"&amp;$D$4&amp;"'!"&amp;AB$21&amp;$B49)</f>
        <v>0</v>
      </c>
      <c r="AC49" s="485" cm="1">
        <f t="array" aca="1" ref="AC49" ca="1">INDIRECT("'"&amp;$D$4&amp;"'!"&amp;AC$21&amp;$B49)</f>
        <v>0</v>
      </c>
      <c r="AD49" s="485" cm="1">
        <f t="array" aca="1" ref="AD49" ca="1">INDIRECT("'"&amp;$D$4&amp;"'!"&amp;AD$21&amp;$B49)</f>
        <v>0</v>
      </c>
      <c r="AE49" s="485" cm="1">
        <f t="array" aca="1" ref="AE49" ca="1">INDIRECT("'"&amp;$D$4&amp;"'!"&amp;AE$21&amp;$B49)</f>
        <v>0</v>
      </c>
      <c r="AF49" s="485" cm="1">
        <f t="array" aca="1" ref="AF49" ca="1">INDIRECT("'"&amp;$D$4&amp;"'!"&amp;AF$21&amp;$B49)</f>
        <v>0</v>
      </c>
      <c r="AG49" s="485" cm="1">
        <f t="array" aca="1" ref="AG49" ca="1">INDIRECT("'"&amp;$D$4&amp;"'!"&amp;AG$21&amp;$B49)</f>
        <v>0</v>
      </c>
      <c r="AH49" s="485" cm="1">
        <f t="array" aca="1" ref="AH49" ca="1">INDIRECT("'"&amp;$D$4&amp;"'!"&amp;AH$21&amp;$B49)</f>
        <v>0</v>
      </c>
      <c r="AI49" s="485" cm="1">
        <f t="array" aca="1" ref="AI49" ca="1">INDIRECT("'"&amp;$D$4&amp;"'!"&amp;AI$21&amp;$B49)</f>
        <v>0</v>
      </c>
      <c r="AJ49" s="485" cm="1">
        <f t="array" aca="1" ref="AJ49" ca="1">INDIRECT("'"&amp;$D$4&amp;"'!"&amp;AJ$21&amp;$B49)</f>
        <v>0</v>
      </c>
      <c r="AK49" s="485" cm="1">
        <f t="array" aca="1" ref="AK49" ca="1">INDIRECT("'"&amp;$D$4&amp;"'!"&amp;AK$21&amp;$B49)</f>
        <v>0</v>
      </c>
      <c r="AL49" s="485" cm="1">
        <f t="array" aca="1" ref="AL49" ca="1">INDIRECT("'"&amp;$D$4&amp;"'!"&amp;AL$21&amp;$B49)</f>
        <v>0</v>
      </c>
      <c r="AM49" s="485" cm="1">
        <f t="array" aca="1" ref="AM49" ca="1">INDIRECT("'"&amp;$D$4&amp;"'!"&amp;AM$21&amp;$B49)</f>
        <v>0</v>
      </c>
      <c r="AN49" s="485" cm="1">
        <f t="array" aca="1" ref="AN49" ca="1">INDIRECT("'"&amp;$D$4&amp;"'!"&amp;AN$21&amp;$B49)</f>
        <v>0</v>
      </c>
      <c r="AO49" s="485" cm="1">
        <f t="array" aca="1" ref="AO49" ca="1">INDIRECT("'"&amp;$D$4&amp;"'!"&amp;AO$21&amp;$B49)</f>
        <v>0</v>
      </c>
      <c r="AP49" s="485" cm="1">
        <f t="array" aca="1" ref="AP49" ca="1">INDIRECT("'"&amp;$D$4&amp;"'!"&amp;AP$21&amp;$B49)</f>
        <v>0</v>
      </c>
      <c r="AQ49" s="485" cm="1">
        <f t="array" aca="1" ref="AQ49" ca="1">INDIRECT("'"&amp;$D$4&amp;"'!"&amp;AQ$21&amp;$B49)</f>
        <v>0</v>
      </c>
      <c r="AR49" s="485" cm="1">
        <f t="array" aca="1" ref="AR49" ca="1">INDIRECT("'"&amp;$D$4&amp;"'!"&amp;AR$21&amp;$B49)</f>
        <v>0</v>
      </c>
      <c r="AS49" s="485" cm="1">
        <f t="array" aca="1" ref="AS49" ca="1">INDIRECT("'"&amp;$D$4&amp;"'!"&amp;AS$21&amp;$B49)</f>
        <v>0</v>
      </c>
      <c r="AT49" s="485" cm="1">
        <f t="array" aca="1" ref="AT49" ca="1">INDIRECT("'"&amp;$D$4&amp;"'!"&amp;AT$21&amp;$B49)</f>
        <v>0</v>
      </c>
      <c r="AU49" s="485" cm="1">
        <f t="array" aca="1" ref="AU49" ca="1">INDIRECT("'"&amp;$D$4&amp;"'!"&amp;AU$21&amp;$B49)</f>
        <v>0</v>
      </c>
      <c r="AV49" s="485" cm="1">
        <f t="array" aca="1" ref="AV49" ca="1">INDIRECT("'"&amp;$D$4&amp;"'!"&amp;AV$21&amp;$B49)</f>
        <v>0</v>
      </c>
      <c r="AW49" s="485" cm="1">
        <f t="array" aca="1" ref="AW49" ca="1">INDIRECT("'"&amp;$D$4&amp;"'!"&amp;AW$21&amp;$B49)</f>
        <v>0</v>
      </c>
      <c r="AX49" s="485" cm="1">
        <f t="array" aca="1" ref="AX49" ca="1">INDIRECT("'"&amp;$D$4&amp;"'!"&amp;AX$21&amp;$B49)</f>
        <v>0</v>
      </c>
      <c r="AY49" s="485" cm="1">
        <f t="array" aca="1" ref="AY49" ca="1">INDIRECT("'"&amp;$D$4&amp;"'!"&amp;AY$21&amp;$B49)</f>
        <v>0</v>
      </c>
      <c r="AZ49" s="485" cm="1">
        <f t="array" aca="1" ref="AZ49" ca="1">INDIRECT("'"&amp;$D$4&amp;"'!"&amp;AZ$21&amp;$B49)</f>
        <v>0</v>
      </c>
      <c r="BA49" s="485" cm="1">
        <f t="array" aca="1" ref="BA49" ca="1">INDIRECT("'"&amp;$D$4&amp;"'!"&amp;BA$21&amp;$B49)</f>
        <v>0</v>
      </c>
      <c r="BB49" s="485" cm="1">
        <f t="array" aca="1" ref="BB49" ca="1">INDIRECT("'"&amp;$D$4&amp;"'!"&amp;BB$21&amp;$B49)</f>
        <v>0</v>
      </c>
      <c r="BC49" s="485" cm="1">
        <f t="array" aca="1" ref="BC49" ca="1">INDIRECT("'"&amp;$D$4&amp;"'!"&amp;BC$21&amp;$B49)</f>
        <v>0</v>
      </c>
      <c r="BD49" s="485" cm="1">
        <f t="array" aca="1" ref="BD49" ca="1">INDIRECT("'"&amp;$D$4&amp;"'!"&amp;BD$21&amp;$B49)</f>
        <v>0</v>
      </c>
      <c r="BE49" s="485" cm="1">
        <f t="array" aca="1" ref="BE49" ca="1">INDIRECT("'"&amp;$D$4&amp;"'!"&amp;BE$21&amp;$B49)</f>
        <v>0</v>
      </c>
      <c r="BF49" s="485" cm="1">
        <f t="array" aca="1" ref="BF49" ca="1">INDIRECT("'"&amp;$D$4&amp;"'!"&amp;BF$21&amp;$B49)</f>
        <v>0</v>
      </c>
      <c r="BG49" s="485" cm="1">
        <f t="array" aca="1" ref="BG49" ca="1">INDIRECT("'"&amp;$D$4&amp;"'!"&amp;BG$21&amp;$B49)</f>
        <v>0</v>
      </c>
      <c r="BH49" s="485" cm="1">
        <f t="array" aca="1" ref="BH49" ca="1">INDIRECT("'"&amp;$D$4&amp;"'!"&amp;BH$21&amp;$B49)</f>
        <v>0</v>
      </c>
      <c r="BI49" s="485" cm="1">
        <f t="array" aca="1" ref="BI49" ca="1">INDIRECT("'"&amp;$D$4&amp;"'!"&amp;BI$21&amp;$B49)</f>
        <v>0</v>
      </c>
      <c r="BJ49" s="485" cm="1">
        <f t="array" aca="1" ref="BJ49" ca="1">INDIRECT("'"&amp;$D$4&amp;"'!"&amp;BJ$21&amp;$B49)</f>
        <v>0</v>
      </c>
      <c r="BK49" s="485" cm="1">
        <f t="array" aca="1" ref="BK49" ca="1">INDIRECT("'"&amp;$D$4&amp;"'!"&amp;BK$21&amp;$B49)</f>
        <v>0</v>
      </c>
      <c r="BL49" s="485" cm="1">
        <f t="array" aca="1" ref="BL49" ca="1">INDIRECT("'"&amp;$D$4&amp;"'!"&amp;BL$21&amp;$B49)</f>
        <v>0</v>
      </c>
      <c r="BM49" s="485" cm="1">
        <f t="array" aca="1" ref="BM49" ca="1">INDIRECT("'"&amp;$D$4&amp;"'!"&amp;BM$21&amp;$B49)</f>
        <v>0</v>
      </c>
      <c r="BN49" s="485" cm="1">
        <f t="array" aca="1" ref="BN49" ca="1">INDIRECT("'"&amp;$D$4&amp;"'!"&amp;BN$21&amp;$B49)</f>
        <v>0</v>
      </c>
      <c r="BP49" s="851">
        <v>2024</v>
      </c>
      <c r="BQ49" s="697" cm="1">
        <f t="array" aca="1" ref="BQ49" ca="1">IFERROR(SUMIFS(INDEX($J$23:$BN$44,,MATCH($G49,$J$22:$BN$22,0)),$G$23:$G$44,BQ$48,$E$23:$E$44,$BQ$46)/INDEX($J$47:$BN$47,,MATCH($G49,$J$22:$BN$22,0)),0)</f>
        <v>0</v>
      </c>
      <c r="BR49" s="660" cm="1">
        <f t="array" aca="1" ref="BR49" ca="1">IFERROR(SUMIFS(INDEX($J$23:$BN$44,,MATCH($G49,$J$22:$BN$22,0)),$G$23:$G$44,BR$48,$E$23:$E$44,$BQ$46)/INDEX($J$47:$BN$47,,MATCH($G49,$J$22:$BN$22,0)),0)</f>
        <v>0</v>
      </c>
      <c r="BS49" s="661" cm="1">
        <f t="array" aca="1" ref="BS49" ca="1">IFERROR(SUMIFS(INDEX($J$23:$BN$44,,MATCH($G49,$J$22:$BN$22,0)),$G$23:$G$44,BS$48,$E$23:$E$44,$BQ$46)/INDEX($J$47:$BN$47,,MATCH($G49,$J$22:$BN$22,0)),0)</f>
        <v>0</v>
      </c>
      <c r="BU49" s="851">
        <v>2024</v>
      </c>
      <c r="BV49" s="1011">
        <f t="shared" ref="BV49:BV80" ca="1" si="1">IF(ABS(SUM(INDEX($J$49:$BN$104,,MATCH($BP49,$J$22:$BN$22,0))))&lt;0.0000001,BQ49,(SUMPRODUCT(INDEX($J$49:$BN$104,,MATCH($BP49,$J$22:$BN$22,0)),BQ$49:BQ$104))/SUM(INDEX($J$49:$BN$104,,MATCH($BP49,$J$22:$BN$22,0))))</f>
        <v>0</v>
      </c>
      <c r="BW49" s="1012">
        <f t="shared" ref="BW49:BW80" ca="1" si="2">IF(ABS(SUM(INDEX($J$49:$BN$104,,MATCH($BP49,$J$22:$BN$22,0))))&lt;0.0000001,BR49,(SUMPRODUCT(INDEX($J$49:$BN$104,,MATCH($BP49,$J$22:$BN$22,0)),BR$49:BR$104))/SUM(INDEX($J$49:$BN$104,,MATCH($BP49,$J$22:$BN$22,0))))</f>
        <v>0</v>
      </c>
      <c r="BX49" s="1013">
        <f t="shared" ref="BX49:BX80" ca="1" si="3">IF(ABS(SUM(INDEX($J$49:$BN$104,,MATCH($BP49,$J$22:$BN$22,0))))&lt;0.0000001,BS49,(SUMPRODUCT(INDEX($J$49:$BN$104,,MATCH($BP49,$J$22:$BN$22,0)),BS$49:BS$104))/SUM(INDEX($J$49:$BN$104,,MATCH($BP49,$J$22:$BN$22,0))))</f>
        <v>0</v>
      </c>
      <c r="BY49" s="824">
        <f ca="1">SUM(BV49:BX49)</f>
        <v>0</v>
      </c>
      <c r="BZ49" s="851">
        <v>2024</v>
      </c>
      <c r="CA49" s="1014">
        <f ca="1">IFERROR(SUM(BQ$49:BQ49)/SUM($BQ$49:$BS49),BQ49)</f>
        <v>0</v>
      </c>
      <c r="CB49" s="1015">
        <f ca="1">IFERROR(SUM(BR$49:BR49)/SUM($BQ$49:$BS49),BR49)</f>
        <v>0</v>
      </c>
      <c r="CC49" s="1016">
        <f ca="1">IFERROR(SUM(BS$49:BS49)/SUM($BQ$49:$BS49),BS49)</f>
        <v>0</v>
      </c>
      <c r="CD49" s="824">
        <f t="shared" ref="CD49:CD80" ca="1" si="4">SUM(CA49:CC49)</f>
        <v>0</v>
      </c>
      <c r="CE49" s="701" cm="1">
        <f t="array" aca="1" ref="CE49" ca="1">_xlfn.IFNA(LOOKUP(2,1/($J49:$BN49&lt;&gt;0),$J$22:$BN$22),0)</f>
        <v>0</v>
      </c>
      <c r="CH49" s="183"/>
      <c r="CN49" s="984"/>
      <c r="CO49" s="984"/>
      <c r="CP49" s="984"/>
      <c r="CR49" s="984"/>
      <c r="CS49" s="984"/>
      <c r="CT49" s="984"/>
    </row>
    <row r="50" spans="1:102" s="174" customFormat="1" ht="15.95" customHeight="1">
      <c r="A50" s="1375"/>
      <c r="B50" s="180">
        <f t="shared" si="0"/>
        <v>171</v>
      </c>
      <c r="C50" s="1270"/>
      <c r="D50" s="160" t="s">
        <v>639</v>
      </c>
      <c r="E50" s="160"/>
      <c r="F50" s="160" t="s">
        <v>926</v>
      </c>
      <c r="G50" s="830">
        <v>2025</v>
      </c>
      <c r="H50" s="160"/>
      <c r="I50" s="437" t="s">
        <v>514</v>
      </c>
      <c r="J50" s="485" cm="1">
        <f t="array" aca="1" ref="J50" ca="1">INDIRECT("'"&amp;$D$4&amp;"'!"&amp;J$21&amp;$B50)</f>
        <v>0</v>
      </c>
      <c r="K50" s="485" cm="1">
        <f t="array" aca="1" ref="K50" ca="1">INDIRECT("'"&amp;$D$4&amp;"'!"&amp;K$21&amp;$B50)</f>
        <v>0</v>
      </c>
      <c r="L50" s="485" cm="1">
        <f t="array" aca="1" ref="L50" ca="1">INDIRECT("'"&amp;$D$4&amp;"'!"&amp;L$21&amp;$B50)</f>
        <v>0</v>
      </c>
      <c r="M50" s="485" cm="1">
        <f t="array" aca="1" ref="M50" ca="1">INDIRECT("'"&amp;$D$4&amp;"'!"&amp;M$21&amp;$B50)</f>
        <v>0</v>
      </c>
      <c r="N50" s="485" cm="1">
        <f t="array" aca="1" ref="N50" ca="1">INDIRECT("'"&amp;$D$4&amp;"'!"&amp;N$21&amp;$B50)</f>
        <v>0</v>
      </c>
      <c r="O50" s="485" cm="1">
        <f t="array" aca="1" ref="O50" ca="1">INDIRECT("'"&amp;$D$4&amp;"'!"&amp;O$21&amp;$B50)</f>
        <v>0</v>
      </c>
      <c r="P50" s="485" cm="1">
        <f t="array" aca="1" ref="P50" ca="1">INDIRECT("'"&amp;$D$4&amp;"'!"&amp;P$21&amp;$B50)</f>
        <v>0</v>
      </c>
      <c r="Q50" s="485" cm="1">
        <f t="array" aca="1" ref="Q50" ca="1">INDIRECT("'"&amp;$D$4&amp;"'!"&amp;Q$21&amp;$B50)</f>
        <v>0</v>
      </c>
      <c r="R50" s="485" cm="1">
        <f t="array" aca="1" ref="R50" ca="1">INDIRECT("'"&amp;$D$4&amp;"'!"&amp;R$21&amp;$B50)</f>
        <v>0</v>
      </c>
      <c r="S50" s="485" cm="1">
        <f t="array" aca="1" ref="S50" ca="1">INDIRECT("'"&amp;$D$4&amp;"'!"&amp;S$21&amp;$B50)</f>
        <v>0</v>
      </c>
      <c r="T50" s="485" cm="1">
        <f t="array" aca="1" ref="T50" ca="1">INDIRECT("'"&amp;$D$4&amp;"'!"&amp;T$21&amp;$B50)</f>
        <v>0</v>
      </c>
      <c r="U50" s="485" cm="1">
        <f t="array" aca="1" ref="U50" ca="1">INDIRECT("'"&amp;$D$4&amp;"'!"&amp;U$21&amp;$B50)</f>
        <v>0</v>
      </c>
      <c r="V50" s="485" cm="1">
        <f t="array" aca="1" ref="V50" ca="1">INDIRECT("'"&amp;$D$4&amp;"'!"&amp;V$21&amp;$B50)</f>
        <v>0</v>
      </c>
      <c r="W50" s="485" cm="1">
        <f t="array" aca="1" ref="W50" ca="1">INDIRECT("'"&amp;$D$4&amp;"'!"&amp;W$21&amp;$B50)</f>
        <v>0</v>
      </c>
      <c r="X50" s="485" cm="1">
        <f t="array" aca="1" ref="X50" ca="1">INDIRECT("'"&amp;$D$4&amp;"'!"&amp;X$21&amp;$B50)</f>
        <v>0</v>
      </c>
      <c r="Y50" s="485" cm="1">
        <f t="array" aca="1" ref="Y50" ca="1">INDIRECT("'"&amp;$D$4&amp;"'!"&amp;Y$21&amp;$B50)</f>
        <v>0</v>
      </c>
      <c r="Z50" s="485" cm="1">
        <f t="array" aca="1" ref="Z50" ca="1">INDIRECT("'"&amp;$D$4&amp;"'!"&amp;Z$21&amp;$B50)</f>
        <v>0</v>
      </c>
      <c r="AA50" s="485" cm="1">
        <f t="array" aca="1" ref="AA50" ca="1">INDIRECT("'"&amp;$D$4&amp;"'!"&amp;AA$21&amp;$B50)</f>
        <v>0</v>
      </c>
      <c r="AB50" s="485" cm="1">
        <f t="array" aca="1" ref="AB50" ca="1">INDIRECT("'"&amp;$D$4&amp;"'!"&amp;AB$21&amp;$B50)</f>
        <v>0</v>
      </c>
      <c r="AC50" s="485" cm="1">
        <f t="array" aca="1" ref="AC50" ca="1">INDIRECT("'"&amp;$D$4&amp;"'!"&amp;AC$21&amp;$B50)</f>
        <v>0</v>
      </c>
      <c r="AD50" s="485" cm="1">
        <f t="array" aca="1" ref="AD50" ca="1">INDIRECT("'"&amp;$D$4&amp;"'!"&amp;AD$21&amp;$B50)</f>
        <v>0</v>
      </c>
      <c r="AE50" s="485" cm="1">
        <f t="array" aca="1" ref="AE50" ca="1">INDIRECT("'"&amp;$D$4&amp;"'!"&amp;AE$21&amp;$B50)</f>
        <v>0</v>
      </c>
      <c r="AF50" s="485" cm="1">
        <f t="array" aca="1" ref="AF50" ca="1">INDIRECT("'"&amp;$D$4&amp;"'!"&amp;AF$21&amp;$B50)</f>
        <v>0</v>
      </c>
      <c r="AG50" s="485" cm="1">
        <f t="array" aca="1" ref="AG50" ca="1">INDIRECT("'"&amp;$D$4&amp;"'!"&amp;AG$21&amp;$B50)</f>
        <v>0</v>
      </c>
      <c r="AH50" s="485" cm="1">
        <f t="array" aca="1" ref="AH50" ca="1">INDIRECT("'"&amp;$D$4&amp;"'!"&amp;AH$21&amp;$B50)</f>
        <v>0</v>
      </c>
      <c r="AI50" s="485" cm="1">
        <f t="array" aca="1" ref="AI50" ca="1">INDIRECT("'"&amp;$D$4&amp;"'!"&amp;AI$21&amp;$B50)</f>
        <v>0</v>
      </c>
      <c r="AJ50" s="485" cm="1">
        <f t="array" aca="1" ref="AJ50" ca="1">INDIRECT("'"&amp;$D$4&amp;"'!"&amp;AJ$21&amp;$B50)</f>
        <v>0</v>
      </c>
      <c r="AK50" s="485" cm="1">
        <f t="array" aca="1" ref="AK50" ca="1">INDIRECT("'"&amp;$D$4&amp;"'!"&amp;AK$21&amp;$B50)</f>
        <v>0</v>
      </c>
      <c r="AL50" s="485" cm="1">
        <f t="array" aca="1" ref="AL50" ca="1">INDIRECT("'"&amp;$D$4&amp;"'!"&amp;AL$21&amp;$B50)</f>
        <v>0</v>
      </c>
      <c r="AM50" s="485" cm="1">
        <f t="array" aca="1" ref="AM50" ca="1">INDIRECT("'"&amp;$D$4&amp;"'!"&amp;AM$21&amp;$B50)</f>
        <v>0</v>
      </c>
      <c r="AN50" s="485" cm="1">
        <f t="array" aca="1" ref="AN50" ca="1">INDIRECT("'"&amp;$D$4&amp;"'!"&amp;AN$21&amp;$B50)</f>
        <v>0</v>
      </c>
      <c r="AO50" s="485" cm="1">
        <f t="array" aca="1" ref="AO50" ca="1">INDIRECT("'"&amp;$D$4&amp;"'!"&amp;AO$21&amp;$B50)</f>
        <v>0</v>
      </c>
      <c r="AP50" s="485" cm="1">
        <f t="array" aca="1" ref="AP50" ca="1">INDIRECT("'"&amp;$D$4&amp;"'!"&amp;AP$21&amp;$B50)</f>
        <v>0</v>
      </c>
      <c r="AQ50" s="485" cm="1">
        <f t="array" aca="1" ref="AQ50" ca="1">INDIRECT("'"&amp;$D$4&amp;"'!"&amp;AQ$21&amp;$B50)</f>
        <v>0</v>
      </c>
      <c r="AR50" s="485" cm="1">
        <f t="array" aca="1" ref="AR50" ca="1">INDIRECT("'"&amp;$D$4&amp;"'!"&amp;AR$21&amp;$B50)</f>
        <v>0</v>
      </c>
      <c r="AS50" s="485" cm="1">
        <f t="array" aca="1" ref="AS50" ca="1">INDIRECT("'"&amp;$D$4&amp;"'!"&amp;AS$21&amp;$B50)</f>
        <v>0</v>
      </c>
      <c r="AT50" s="485" cm="1">
        <f t="array" aca="1" ref="AT50" ca="1">INDIRECT("'"&amp;$D$4&amp;"'!"&amp;AT$21&amp;$B50)</f>
        <v>0</v>
      </c>
      <c r="AU50" s="485" cm="1">
        <f t="array" aca="1" ref="AU50" ca="1">INDIRECT("'"&amp;$D$4&amp;"'!"&amp;AU$21&amp;$B50)</f>
        <v>0</v>
      </c>
      <c r="AV50" s="485" cm="1">
        <f t="array" aca="1" ref="AV50" ca="1">INDIRECT("'"&amp;$D$4&amp;"'!"&amp;AV$21&amp;$B50)</f>
        <v>0</v>
      </c>
      <c r="AW50" s="485" cm="1">
        <f t="array" aca="1" ref="AW50" ca="1">INDIRECT("'"&amp;$D$4&amp;"'!"&amp;AW$21&amp;$B50)</f>
        <v>0</v>
      </c>
      <c r="AX50" s="485" cm="1">
        <f t="array" aca="1" ref="AX50" ca="1">INDIRECT("'"&amp;$D$4&amp;"'!"&amp;AX$21&amp;$B50)</f>
        <v>0</v>
      </c>
      <c r="AY50" s="485" cm="1">
        <f t="array" aca="1" ref="AY50" ca="1">INDIRECT("'"&amp;$D$4&amp;"'!"&amp;AY$21&amp;$B50)</f>
        <v>0</v>
      </c>
      <c r="AZ50" s="485" cm="1">
        <f t="array" aca="1" ref="AZ50" ca="1">INDIRECT("'"&amp;$D$4&amp;"'!"&amp;AZ$21&amp;$B50)</f>
        <v>0</v>
      </c>
      <c r="BA50" s="485" cm="1">
        <f t="array" aca="1" ref="BA50" ca="1">INDIRECT("'"&amp;$D$4&amp;"'!"&amp;BA$21&amp;$B50)</f>
        <v>0</v>
      </c>
      <c r="BB50" s="485" cm="1">
        <f t="array" aca="1" ref="BB50" ca="1">INDIRECT("'"&amp;$D$4&amp;"'!"&amp;BB$21&amp;$B50)</f>
        <v>0</v>
      </c>
      <c r="BC50" s="485" cm="1">
        <f t="array" aca="1" ref="BC50" ca="1">INDIRECT("'"&amp;$D$4&amp;"'!"&amp;BC$21&amp;$B50)</f>
        <v>0</v>
      </c>
      <c r="BD50" s="485" cm="1">
        <f t="array" aca="1" ref="BD50" ca="1">INDIRECT("'"&amp;$D$4&amp;"'!"&amp;BD$21&amp;$B50)</f>
        <v>0</v>
      </c>
      <c r="BE50" s="485" cm="1">
        <f t="array" aca="1" ref="BE50" ca="1">INDIRECT("'"&amp;$D$4&amp;"'!"&amp;BE$21&amp;$B50)</f>
        <v>0</v>
      </c>
      <c r="BF50" s="485" cm="1">
        <f t="array" aca="1" ref="BF50" ca="1">INDIRECT("'"&amp;$D$4&amp;"'!"&amp;BF$21&amp;$B50)</f>
        <v>0</v>
      </c>
      <c r="BG50" s="485" cm="1">
        <f t="array" aca="1" ref="BG50" ca="1">INDIRECT("'"&amp;$D$4&amp;"'!"&amp;BG$21&amp;$B50)</f>
        <v>0</v>
      </c>
      <c r="BH50" s="485" cm="1">
        <f t="array" aca="1" ref="BH50" ca="1">INDIRECT("'"&amp;$D$4&amp;"'!"&amp;BH$21&amp;$B50)</f>
        <v>0</v>
      </c>
      <c r="BI50" s="485" cm="1">
        <f t="array" aca="1" ref="BI50" ca="1">INDIRECT("'"&amp;$D$4&amp;"'!"&amp;BI$21&amp;$B50)</f>
        <v>0</v>
      </c>
      <c r="BJ50" s="485" cm="1">
        <f t="array" aca="1" ref="BJ50" ca="1">INDIRECT("'"&amp;$D$4&amp;"'!"&amp;BJ$21&amp;$B50)</f>
        <v>0</v>
      </c>
      <c r="BK50" s="485" cm="1">
        <f t="array" aca="1" ref="BK50" ca="1">INDIRECT("'"&amp;$D$4&amp;"'!"&amp;BK$21&amp;$B50)</f>
        <v>0</v>
      </c>
      <c r="BL50" s="485" cm="1">
        <f t="array" aca="1" ref="BL50" ca="1">INDIRECT("'"&amp;$D$4&amp;"'!"&amp;BL$21&amp;$B50)</f>
        <v>0</v>
      </c>
      <c r="BM50" s="485" cm="1">
        <f t="array" aca="1" ref="BM50" ca="1">INDIRECT("'"&amp;$D$4&amp;"'!"&amp;BM$21&amp;$B50)</f>
        <v>0</v>
      </c>
      <c r="BN50" s="485" cm="1">
        <f t="array" aca="1" ref="BN50" ca="1">INDIRECT("'"&amp;$D$4&amp;"'!"&amp;BN$21&amp;$B50)</f>
        <v>0</v>
      </c>
      <c r="BP50" s="851">
        <v>2025</v>
      </c>
      <c r="BQ50" s="698" cm="1">
        <f t="array" aca="1" ref="BQ50" ca="1">IFERROR(SUMIFS(INDEX($J$23:$BN$44,,MATCH($G50,$J$22:$BN$22,0)),$G$23:$G$44,BQ$48,$E$23:$E$44,$BQ$46)/INDEX($J$47:$BN$47,,MATCH($G50,$J$22:$BN$22,0)),0)</f>
        <v>0</v>
      </c>
      <c r="BR50" s="587" cm="1">
        <f t="array" aca="1" ref="BR50" ca="1">IFERROR(SUMIFS(INDEX($J$23:$BN$44,,MATCH($G50,$J$22:$BN$22,0)),$G$23:$G$44,BR$48,$E$23:$E$44,$BQ$46)/INDEX($J$47:$BN$47,,MATCH($G50,$J$22:$BN$22,0)),0)</f>
        <v>0</v>
      </c>
      <c r="BS50" s="662" cm="1">
        <f t="array" aca="1" ref="BS50" ca="1">IFERROR(SUMIFS(INDEX($J$23:$BN$44,,MATCH($G50,$J$22:$BN$22,0)),$G$23:$G$44,BS$48,$E$23:$E$44,$BQ$46)/INDEX($J$47:$BN$47,,MATCH($G50,$J$22:$BN$22,0)),0)</f>
        <v>0</v>
      </c>
      <c r="BU50" s="851">
        <v>2025</v>
      </c>
      <c r="BV50" s="1017">
        <f t="shared" ca="1" si="1"/>
        <v>0</v>
      </c>
      <c r="BW50" s="1018">
        <f t="shared" ca="1" si="2"/>
        <v>0</v>
      </c>
      <c r="BX50" s="1019">
        <f t="shared" ca="1" si="3"/>
        <v>0</v>
      </c>
      <c r="BY50" s="824">
        <f t="shared" ref="BY50:BY105" ca="1" si="5">SUM(BV50:BX50)</f>
        <v>0</v>
      </c>
      <c r="BZ50" s="851">
        <v>2025</v>
      </c>
      <c r="CA50" s="1017">
        <f ca="1">IFERROR(SUM(BQ$49:BQ50)/SUM($BQ$49:$BS50),BQ50)</f>
        <v>0</v>
      </c>
      <c r="CB50" s="1018">
        <f ca="1">IFERROR(SUM(BR$49:BR50)/SUM($BQ$49:$BS50),BR50)</f>
        <v>0</v>
      </c>
      <c r="CC50" s="1019">
        <f ca="1">IFERROR(SUM(BS$49:BS50)/SUM($BQ$49:$BS50),BS50)</f>
        <v>0</v>
      </c>
      <c r="CD50" s="824">
        <f t="shared" ca="1" si="4"/>
        <v>0</v>
      </c>
      <c r="CE50" s="700" cm="1">
        <f t="array" aca="1" ref="CE50" ca="1">_xlfn.IFNA(LOOKUP(2,1/($J50:$BN50&lt;&gt;0),$J$22:$BN$22),0)</f>
        <v>0</v>
      </c>
      <c r="CH50" s="183"/>
      <c r="CN50" s="984"/>
      <c r="CO50" s="984"/>
      <c r="CP50" s="984"/>
      <c r="CR50" s="984"/>
      <c r="CS50" s="984"/>
      <c r="CT50" s="984"/>
    </row>
    <row r="51" spans="1:102" s="198" customFormat="1" ht="15.95" customHeight="1">
      <c r="A51" s="1375"/>
      <c r="B51" s="180">
        <f t="shared" si="0"/>
        <v>172</v>
      </c>
      <c r="C51" s="1270"/>
      <c r="D51" s="160" t="s">
        <v>641</v>
      </c>
      <c r="E51" s="160"/>
      <c r="F51" s="160" t="s">
        <v>927</v>
      </c>
      <c r="G51" s="830">
        <v>2026</v>
      </c>
      <c r="H51" s="160"/>
      <c r="I51" s="437" t="s">
        <v>514</v>
      </c>
      <c r="J51" s="485" cm="1">
        <f t="array" aca="1" ref="J51" ca="1">INDIRECT("'"&amp;$D$4&amp;"'!"&amp;J$21&amp;$B51)</f>
        <v>0</v>
      </c>
      <c r="K51" s="485" cm="1">
        <f t="array" aca="1" ref="K51" ca="1">INDIRECT("'"&amp;$D$4&amp;"'!"&amp;K$21&amp;$B51)</f>
        <v>0</v>
      </c>
      <c r="L51" s="485" cm="1">
        <f t="array" aca="1" ref="L51" ca="1">INDIRECT("'"&amp;$D$4&amp;"'!"&amp;L$21&amp;$B51)</f>
        <v>0</v>
      </c>
      <c r="M51" s="485" cm="1">
        <f t="array" aca="1" ref="M51" ca="1">INDIRECT("'"&amp;$D$4&amp;"'!"&amp;M$21&amp;$B51)</f>
        <v>0</v>
      </c>
      <c r="N51" s="485" cm="1">
        <f t="array" aca="1" ref="N51" ca="1">INDIRECT("'"&amp;$D$4&amp;"'!"&amp;N$21&amp;$B51)</f>
        <v>0</v>
      </c>
      <c r="O51" s="485" cm="1">
        <f t="array" aca="1" ref="O51" ca="1">INDIRECT("'"&amp;$D$4&amp;"'!"&amp;O$21&amp;$B51)</f>
        <v>0</v>
      </c>
      <c r="P51" s="485" cm="1">
        <f t="array" aca="1" ref="P51" ca="1">INDIRECT("'"&amp;$D$4&amp;"'!"&amp;P$21&amp;$B51)</f>
        <v>0</v>
      </c>
      <c r="Q51" s="485" cm="1">
        <f t="array" aca="1" ref="Q51" ca="1">INDIRECT("'"&amp;$D$4&amp;"'!"&amp;Q$21&amp;$B51)</f>
        <v>0</v>
      </c>
      <c r="R51" s="485" cm="1">
        <f t="array" aca="1" ref="R51" ca="1">INDIRECT("'"&amp;$D$4&amp;"'!"&amp;R$21&amp;$B51)</f>
        <v>0</v>
      </c>
      <c r="S51" s="485" cm="1">
        <f t="array" aca="1" ref="S51" ca="1">INDIRECT("'"&amp;$D$4&amp;"'!"&amp;S$21&amp;$B51)</f>
        <v>0</v>
      </c>
      <c r="T51" s="485" cm="1">
        <f t="array" aca="1" ref="T51" ca="1">INDIRECT("'"&amp;$D$4&amp;"'!"&amp;T$21&amp;$B51)</f>
        <v>0</v>
      </c>
      <c r="U51" s="485" cm="1">
        <f t="array" aca="1" ref="U51" ca="1">INDIRECT("'"&amp;$D$4&amp;"'!"&amp;U$21&amp;$B51)</f>
        <v>0</v>
      </c>
      <c r="V51" s="485" cm="1">
        <f t="array" aca="1" ref="V51" ca="1">INDIRECT("'"&amp;$D$4&amp;"'!"&amp;V$21&amp;$B51)</f>
        <v>0</v>
      </c>
      <c r="W51" s="485" cm="1">
        <f t="array" aca="1" ref="W51" ca="1">INDIRECT("'"&amp;$D$4&amp;"'!"&amp;W$21&amp;$B51)</f>
        <v>0</v>
      </c>
      <c r="X51" s="485" cm="1">
        <f t="array" aca="1" ref="X51" ca="1">INDIRECT("'"&amp;$D$4&amp;"'!"&amp;X$21&amp;$B51)</f>
        <v>0</v>
      </c>
      <c r="Y51" s="485" cm="1">
        <f t="array" aca="1" ref="Y51" ca="1">INDIRECT("'"&amp;$D$4&amp;"'!"&amp;Y$21&amp;$B51)</f>
        <v>0</v>
      </c>
      <c r="Z51" s="485" cm="1">
        <f t="array" aca="1" ref="Z51" ca="1">INDIRECT("'"&amp;$D$4&amp;"'!"&amp;Z$21&amp;$B51)</f>
        <v>0</v>
      </c>
      <c r="AA51" s="485" cm="1">
        <f t="array" aca="1" ref="AA51" ca="1">INDIRECT("'"&amp;$D$4&amp;"'!"&amp;AA$21&amp;$B51)</f>
        <v>0</v>
      </c>
      <c r="AB51" s="485" cm="1">
        <f t="array" aca="1" ref="AB51" ca="1">INDIRECT("'"&amp;$D$4&amp;"'!"&amp;AB$21&amp;$B51)</f>
        <v>0</v>
      </c>
      <c r="AC51" s="485" cm="1">
        <f t="array" aca="1" ref="AC51" ca="1">INDIRECT("'"&amp;$D$4&amp;"'!"&amp;AC$21&amp;$B51)</f>
        <v>0</v>
      </c>
      <c r="AD51" s="485" cm="1">
        <f t="array" aca="1" ref="AD51" ca="1">INDIRECT("'"&amp;$D$4&amp;"'!"&amp;AD$21&amp;$B51)</f>
        <v>0</v>
      </c>
      <c r="AE51" s="485" cm="1">
        <f t="array" aca="1" ref="AE51" ca="1">INDIRECT("'"&amp;$D$4&amp;"'!"&amp;AE$21&amp;$B51)</f>
        <v>0</v>
      </c>
      <c r="AF51" s="485" cm="1">
        <f t="array" aca="1" ref="AF51" ca="1">INDIRECT("'"&amp;$D$4&amp;"'!"&amp;AF$21&amp;$B51)</f>
        <v>0</v>
      </c>
      <c r="AG51" s="485" cm="1">
        <f t="array" aca="1" ref="AG51" ca="1">INDIRECT("'"&amp;$D$4&amp;"'!"&amp;AG$21&amp;$B51)</f>
        <v>0</v>
      </c>
      <c r="AH51" s="485" cm="1">
        <f t="array" aca="1" ref="AH51" ca="1">INDIRECT("'"&amp;$D$4&amp;"'!"&amp;AH$21&amp;$B51)</f>
        <v>0</v>
      </c>
      <c r="AI51" s="485" cm="1">
        <f t="array" aca="1" ref="AI51" ca="1">INDIRECT("'"&amp;$D$4&amp;"'!"&amp;AI$21&amp;$B51)</f>
        <v>0</v>
      </c>
      <c r="AJ51" s="485" cm="1">
        <f t="array" aca="1" ref="AJ51" ca="1">INDIRECT("'"&amp;$D$4&amp;"'!"&amp;AJ$21&amp;$B51)</f>
        <v>0</v>
      </c>
      <c r="AK51" s="485" cm="1">
        <f t="array" aca="1" ref="AK51" ca="1">INDIRECT("'"&amp;$D$4&amp;"'!"&amp;AK$21&amp;$B51)</f>
        <v>0</v>
      </c>
      <c r="AL51" s="485" cm="1">
        <f t="array" aca="1" ref="AL51" ca="1">INDIRECT("'"&amp;$D$4&amp;"'!"&amp;AL$21&amp;$B51)</f>
        <v>0</v>
      </c>
      <c r="AM51" s="485" cm="1">
        <f t="array" aca="1" ref="AM51" ca="1">INDIRECT("'"&amp;$D$4&amp;"'!"&amp;AM$21&amp;$B51)</f>
        <v>0</v>
      </c>
      <c r="AN51" s="485" cm="1">
        <f t="array" aca="1" ref="AN51" ca="1">INDIRECT("'"&amp;$D$4&amp;"'!"&amp;AN$21&amp;$B51)</f>
        <v>0</v>
      </c>
      <c r="AO51" s="485" cm="1">
        <f t="array" aca="1" ref="AO51" ca="1">INDIRECT("'"&amp;$D$4&amp;"'!"&amp;AO$21&amp;$B51)</f>
        <v>0</v>
      </c>
      <c r="AP51" s="485" cm="1">
        <f t="array" aca="1" ref="AP51" ca="1">INDIRECT("'"&amp;$D$4&amp;"'!"&amp;AP$21&amp;$B51)</f>
        <v>0</v>
      </c>
      <c r="AQ51" s="485" cm="1">
        <f t="array" aca="1" ref="AQ51" ca="1">INDIRECT("'"&amp;$D$4&amp;"'!"&amp;AQ$21&amp;$B51)</f>
        <v>0</v>
      </c>
      <c r="AR51" s="485" cm="1">
        <f t="array" aca="1" ref="AR51" ca="1">INDIRECT("'"&amp;$D$4&amp;"'!"&amp;AR$21&amp;$B51)</f>
        <v>0</v>
      </c>
      <c r="AS51" s="485" cm="1">
        <f t="array" aca="1" ref="AS51" ca="1">INDIRECT("'"&amp;$D$4&amp;"'!"&amp;AS$21&amp;$B51)</f>
        <v>0</v>
      </c>
      <c r="AT51" s="485" cm="1">
        <f t="array" aca="1" ref="AT51" ca="1">INDIRECT("'"&amp;$D$4&amp;"'!"&amp;AT$21&amp;$B51)</f>
        <v>0</v>
      </c>
      <c r="AU51" s="485" cm="1">
        <f t="array" aca="1" ref="AU51" ca="1">INDIRECT("'"&amp;$D$4&amp;"'!"&amp;AU$21&amp;$B51)</f>
        <v>0</v>
      </c>
      <c r="AV51" s="485" cm="1">
        <f t="array" aca="1" ref="AV51" ca="1">INDIRECT("'"&amp;$D$4&amp;"'!"&amp;AV$21&amp;$B51)</f>
        <v>0</v>
      </c>
      <c r="AW51" s="485" cm="1">
        <f t="array" aca="1" ref="AW51" ca="1">INDIRECT("'"&amp;$D$4&amp;"'!"&amp;AW$21&amp;$B51)</f>
        <v>0</v>
      </c>
      <c r="AX51" s="485" cm="1">
        <f t="array" aca="1" ref="AX51" ca="1">INDIRECT("'"&amp;$D$4&amp;"'!"&amp;AX$21&amp;$B51)</f>
        <v>0</v>
      </c>
      <c r="AY51" s="485" cm="1">
        <f t="array" aca="1" ref="AY51" ca="1">INDIRECT("'"&amp;$D$4&amp;"'!"&amp;AY$21&amp;$B51)</f>
        <v>0</v>
      </c>
      <c r="AZ51" s="485" cm="1">
        <f t="array" aca="1" ref="AZ51" ca="1">INDIRECT("'"&amp;$D$4&amp;"'!"&amp;AZ$21&amp;$B51)</f>
        <v>0</v>
      </c>
      <c r="BA51" s="485" cm="1">
        <f t="array" aca="1" ref="BA51" ca="1">INDIRECT("'"&amp;$D$4&amp;"'!"&amp;BA$21&amp;$B51)</f>
        <v>0</v>
      </c>
      <c r="BB51" s="485" cm="1">
        <f t="array" aca="1" ref="BB51" ca="1">INDIRECT("'"&amp;$D$4&amp;"'!"&amp;BB$21&amp;$B51)</f>
        <v>0</v>
      </c>
      <c r="BC51" s="485" cm="1">
        <f t="array" aca="1" ref="BC51" ca="1">INDIRECT("'"&amp;$D$4&amp;"'!"&amp;BC$21&amp;$B51)</f>
        <v>0</v>
      </c>
      <c r="BD51" s="485" cm="1">
        <f t="array" aca="1" ref="BD51" ca="1">INDIRECT("'"&amp;$D$4&amp;"'!"&amp;BD$21&amp;$B51)</f>
        <v>0</v>
      </c>
      <c r="BE51" s="485" cm="1">
        <f t="array" aca="1" ref="BE51" ca="1">INDIRECT("'"&amp;$D$4&amp;"'!"&amp;BE$21&amp;$B51)</f>
        <v>0</v>
      </c>
      <c r="BF51" s="485" cm="1">
        <f t="array" aca="1" ref="BF51" ca="1">INDIRECT("'"&amp;$D$4&amp;"'!"&amp;BF$21&amp;$B51)</f>
        <v>0</v>
      </c>
      <c r="BG51" s="485" cm="1">
        <f t="array" aca="1" ref="BG51" ca="1">INDIRECT("'"&amp;$D$4&amp;"'!"&amp;BG$21&amp;$B51)</f>
        <v>0</v>
      </c>
      <c r="BH51" s="485" cm="1">
        <f t="array" aca="1" ref="BH51" ca="1">INDIRECT("'"&amp;$D$4&amp;"'!"&amp;BH$21&amp;$B51)</f>
        <v>0</v>
      </c>
      <c r="BI51" s="485" cm="1">
        <f t="array" aca="1" ref="BI51" ca="1">INDIRECT("'"&amp;$D$4&amp;"'!"&amp;BI$21&amp;$B51)</f>
        <v>0</v>
      </c>
      <c r="BJ51" s="485" cm="1">
        <f t="array" aca="1" ref="BJ51" ca="1">INDIRECT("'"&amp;$D$4&amp;"'!"&amp;BJ$21&amp;$B51)</f>
        <v>0</v>
      </c>
      <c r="BK51" s="485" cm="1">
        <f t="array" aca="1" ref="BK51" ca="1">INDIRECT("'"&amp;$D$4&amp;"'!"&amp;BK$21&amp;$B51)</f>
        <v>0</v>
      </c>
      <c r="BL51" s="485" cm="1">
        <f t="array" aca="1" ref="BL51" ca="1">INDIRECT("'"&amp;$D$4&amp;"'!"&amp;BL$21&amp;$B51)</f>
        <v>0</v>
      </c>
      <c r="BM51" s="485" cm="1">
        <f t="array" aca="1" ref="BM51" ca="1">INDIRECT("'"&amp;$D$4&amp;"'!"&amp;BM$21&amp;$B51)</f>
        <v>0</v>
      </c>
      <c r="BN51" s="485" cm="1">
        <f t="array" aca="1" ref="BN51" ca="1">INDIRECT("'"&amp;$D$4&amp;"'!"&amp;BN$21&amp;$B51)</f>
        <v>0</v>
      </c>
      <c r="BP51" s="851">
        <v>2026</v>
      </c>
      <c r="BQ51" s="698" cm="1">
        <f t="array" aca="1" ref="BQ51" ca="1">IFERROR(SUMIFS(INDEX($J$23:$BN$44,,MATCH($G51,$J$22:$BN$22,0)),$G$23:$G$44,BQ$48,$E$23:$E$44,$BQ$46)/INDEX($J$47:$BN$47,,MATCH($G51,$J$22:$BN$22,0)),0)</f>
        <v>0</v>
      </c>
      <c r="BR51" s="587" cm="1">
        <f t="array" aca="1" ref="BR51" ca="1">IFERROR(SUMIFS(INDEX($J$23:$BN$44,,MATCH($G51,$J$22:$BN$22,0)),$G$23:$G$44,BR$48,$E$23:$E$44,$BQ$46)/INDEX($J$47:$BN$47,,MATCH($G51,$J$22:$BN$22,0)),0)</f>
        <v>0</v>
      </c>
      <c r="BS51" s="662" cm="1">
        <f t="array" aca="1" ref="BS51" ca="1">IFERROR(SUMIFS(INDEX($J$23:$BN$44,,MATCH($G51,$J$22:$BN$22,0)),$G$23:$G$44,BS$48,$E$23:$E$44,$BQ$46)/INDEX($J$47:$BN$47,,MATCH($G51,$J$22:$BN$22,0)),0)</f>
        <v>0</v>
      </c>
      <c r="BU51" s="851">
        <v>2026</v>
      </c>
      <c r="BV51" s="1017">
        <f t="shared" ca="1" si="1"/>
        <v>0</v>
      </c>
      <c r="BW51" s="1018">
        <f t="shared" ca="1" si="2"/>
        <v>0</v>
      </c>
      <c r="BX51" s="1019">
        <f t="shared" ca="1" si="3"/>
        <v>0</v>
      </c>
      <c r="BY51" s="824">
        <f t="shared" ca="1" si="5"/>
        <v>0</v>
      </c>
      <c r="BZ51" s="851">
        <v>2026</v>
      </c>
      <c r="CA51" s="1017">
        <f ca="1">IFERROR(SUM(BQ$49:BQ51)/SUM($BQ$49:$BS51),BQ51)</f>
        <v>0</v>
      </c>
      <c r="CB51" s="1018">
        <f ca="1">IFERROR(SUM(BR$49:BR51)/SUM($BQ$49:$BS51),BR51)</f>
        <v>0</v>
      </c>
      <c r="CC51" s="1019">
        <f ca="1">IFERROR(SUM(BS$49:BS51)/SUM($BQ$49:$BS51),BS51)</f>
        <v>0</v>
      </c>
      <c r="CD51" s="824">
        <f t="shared" ca="1" si="4"/>
        <v>0</v>
      </c>
      <c r="CE51" s="700" cm="1">
        <f t="array" aca="1" ref="CE51" ca="1">_xlfn.IFNA(LOOKUP(2,1/($J51:$BN51&lt;&gt;0),$J$22:$BN$22),0)</f>
        <v>0</v>
      </c>
      <c r="CH51" s="183"/>
      <c r="CI51" s="174"/>
      <c r="CJ51" s="174"/>
      <c r="CK51" s="174"/>
      <c r="CN51" s="984"/>
      <c r="CO51" s="984"/>
      <c r="CP51" s="984"/>
      <c r="CR51" s="984"/>
      <c r="CS51" s="984"/>
      <c r="CT51" s="984"/>
      <c r="CV51" s="174"/>
      <c r="CW51" s="174"/>
      <c r="CX51" s="174"/>
    </row>
    <row r="52" spans="1:102" s="198" customFormat="1" ht="15.95" customHeight="1">
      <c r="A52" s="1375"/>
      <c r="B52" s="180">
        <f t="shared" si="0"/>
        <v>173</v>
      </c>
      <c r="C52" s="1270"/>
      <c r="D52" s="160" t="s">
        <v>643</v>
      </c>
      <c r="E52" s="160"/>
      <c r="F52" s="160" t="s">
        <v>928</v>
      </c>
      <c r="G52" s="830">
        <v>2027</v>
      </c>
      <c r="H52" s="160"/>
      <c r="I52" s="437" t="s">
        <v>514</v>
      </c>
      <c r="J52" s="485" cm="1">
        <f t="array" aca="1" ref="J52" ca="1">INDIRECT("'"&amp;$D$4&amp;"'!"&amp;J$21&amp;$B52)</f>
        <v>0</v>
      </c>
      <c r="K52" s="485" cm="1">
        <f t="array" aca="1" ref="K52" ca="1">INDIRECT("'"&amp;$D$4&amp;"'!"&amp;K$21&amp;$B52)</f>
        <v>0</v>
      </c>
      <c r="L52" s="485" cm="1">
        <f t="array" aca="1" ref="L52" ca="1">INDIRECT("'"&amp;$D$4&amp;"'!"&amp;L$21&amp;$B52)</f>
        <v>0</v>
      </c>
      <c r="M52" s="485" cm="1">
        <f t="array" aca="1" ref="M52" ca="1">INDIRECT("'"&amp;$D$4&amp;"'!"&amp;M$21&amp;$B52)</f>
        <v>0</v>
      </c>
      <c r="N52" s="485" cm="1">
        <f t="array" aca="1" ref="N52" ca="1">INDIRECT("'"&amp;$D$4&amp;"'!"&amp;N$21&amp;$B52)</f>
        <v>0</v>
      </c>
      <c r="O52" s="485" cm="1">
        <f t="array" aca="1" ref="O52" ca="1">INDIRECT("'"&amp;$D$4&amp;"'!"&amp;O$21&amp;$B52)</f>
        <v>0</v>
      </c>
      <c r="P52" s="485" cm="1">
        <f t="array" aca="1" ref="P52" ca="1">INDIRECT("'"&amp;$D$4&amp;"'!"&amp;P$21&amp;$B52)</f>
        <v>0</v>
      </c>
      <c r="Q52" s="485" cm="1">
        <f t="array" aca="1" ref="Q52" ca="1">INDIRECT("'"&amp;$D$4&amp;"'!"&amp;Q$21&amp;$B52)</f>
        <v>0</v>
      </c>
      <c r="R52" s="485" cm="1">
        <f t="array" aca="1" ref="R52" ca="1">INDIRECT("'"&amp;$D$4&amp;"'!"&amp;R$21&amp;$B52)</f>
        <v>0</v>
      </c>
      <c r="S52" s="485" cm="1">
        <f t="array" aca="1" ref="S52" ca="1">INDIRECT("'"&amp;$D$4&amp;"'!"&amp;S$21&amp;$B52)</f>
        <v>0</v>
      </c>
      <c r="T52" s="485" cm="1">
        <f t="array" aca="1" ref="T52" ca="1">INDIRECT("'"&amp;$D$4&amp;"'!"&amp;T$21&amp;$B52)</f>
        <v>0</v>
      </c>
      <c r="U52" s="485" cm="1">
        <f t="array" aca="1" ref="U52" ca="1">INDIRECT("'"&amp;$D$4&amp;"'!"&amp;U$21&amp;$B52)</f>
        <v>0</v>
      </c>
      <c r="V52" s="485" cm="1">
        <f t="array" aca="1" ref="V52" ca="1">INDIRECT("'"&amp;$D$4&amp;"'!"&amp;V$21&amp;$B52)</f>
        <v>0</v>
      </c>
      <c r="W52" s="485" cm="1">
        <f t="array" aca="1" ref="W52" ca="1">INDIRECT("'"&amp;$D$4&amp;"'!"&amp;W$21&amp;$B52)</f>
        <v>0</v>
      </c>
      <c r="X52" s="485" cm="1">
        <f t="array" aca="1" ref="X52" ca="1">INDIRECT("'"&amp;$D$4&amp;"'!"&amp;X$21&amp;$B52)</f>
        <v>0</v>
      </c>
      <c r="Y52" s="485" cm="1">
        <f t="array" aca="1" ref="Y52" ca="1">INDIRECT("'"&amp;$D$4&amp;"'!"&amp;Y$21&amp;$B52)</f>
        <v>0</v>
      </c>
      <c r="Z52" s="485" cm="1">
        <f t="array" aca="1" ref="Z52" ca="1">INDIRECT("'"&amp;$D$4&amp;"'!"&amp;Z$21&amp;$B52)</f>
        <v>0</v>
      </c>
      <c r="AA52" s="485" cm="1">
        <f t="array" aca="1" ref="AA52" ca="1">INDIRECT("'"&amp;$D$4&amp;"'!"&amp;AA$21&amp;$B52)</f>
        <v>0</v>
      </c>
      <c r="AB52" s="485" cm="1">
        <f t="array" aca="1" ref="AB52" ca="1">INDIRECT("'"&amp;$D$4&amp;"'!"&amp;AB$21&amp;$B52)</f>
        <v>0</v>
      </c>
      <c r="AC52" s="485" cm="1">
        <f t="array" aca="1" ref="AC52" ca="1">INDIRECT("'"&amp;$D$4&amp;"'!"&amp;AC$21&amp;$B52)</f>
        <v>0</v>
      </c>
      <c r="AD52" s="485" cm="1">
        <f t="array" aca="1" ref="AD52" ca="1">INDIRECT("'"&amp;$D$4&amp;"'!"&amp;AD$21&amp;$B52)</f>
        <v>0</v>
      </c>
      <c r="AE52" s="485" cm="1">
        <f t="array" aca="1" ref="AE52" ca="1">INDIRECT("'"&amp;$D$4&amp;"'!"&amp;AE$21&amp;$B52)</f>
        <v>0</v>
      </c>
      <c r="AF52" s="485" cm="1">
        <f t="array" aca="1" ref="AF52" ca="1">INDIRECT("'"&amp;$D$4&amp;"'!"&amp;AF$21&amp;$B52)</f>
        <v>0</v>
      </c>
      <c r="AG52" s="485" cm="1">
        <f t="array" aca="1" ref="AG52" ca="1">INDIRECT("'"&amp;$D$4&amp;"'!"&amp;AG$21&amp;$B52)</f>
        <v>0</v>
      </c>
      <c r="AH52" s="485" cm="1">
        <f t="array" aca="1" ref="AH52" ca="1">INDIRECT("'"&amp;$D$4&amp;"'!"&amp;AH$21&amp;$B52)</f>
        <v>0</v>
      </c>
      <c r="AI52" s="485" cm="1">
        <f t="array" aca="1" ref="AI52" ca="1">INDIRECT("'"&amp;$D$4&amp;"'!"&amp;AI$21&amp;$B52)</f>
        <v>0</v>
      </c>
      <c r="AJ52" s="485" cm="1">
        <f t="array" aca="1" ref="AJ52" ca="1">INDIRECT("'"&amp;$D$4&amp;"'!"&amp;AJ$21&amp;$B52)</f>
        <v>0</v>
      </c>
      <c r="AK52" s="485" cm="1">
        <f t="array" aca="1" ref="AK52" ca="1">INDIRECT("'"&amp;$D$4&amp;"'!"&amp;AK$21&amp;$B52)</f>
        <v>0</v>
      </c>
      <c r="AL52" s="485" cm="1">
        <f t="array" aca="1" ref="AL52" ca="1">INDIRECT("'"&amp;$D$4&amp;"'!"&amp;AL$21&amp;$B52)</f>
        <v>0</v>
      </c>
      <c r="AM52" s="485" cm="1">
        <f t="array" aca="1" ref="AM52" ca="1">INDIRECT("'"&amp;$D$4&amp;"'!"&amp;AM$21&amp;$B52)</f>
        <v>0</v>
      </c>
      <c r="AN52" s="485" cm="1">
        <f t="array" aca="1" ref="AN52" ca="1">INDIRECT("'"&amp;$D$4&amp;"'!"&amp;AN$21&amp;$B52)</f>
        <v>0</v>
      </c>
      <c r="AO52" s="485" cm="1">
        <f t="array" aca="1" ref="AO52" ca="1">INDIRECT("'"&amp;$D$4&amp;"'!"&amp;AO$21&amp;$B52)</f>
        <v>0</v>
      </c>
      <c r="AP52" s="485" cm="1">
        <f t="array" aca="1" ref="AP52" ca="1">INDIRECT("'"&amp;$D$4&amp;"'!"&amp;AP$21&amp;$B52)</f>
        <v>0</v>
      </c>
      <c r="AQ52" s="485" cm="1">
        <f t="array" aca="1" ref="AQ52" ca="1">INDIRECT("'"&amp;$D$4&amp;"'!"&amp;AQ$21&amp;$B52)</f>
        <v>0</v>
      </c>
      <c r="AR52" s="485" cm="1">
        <f t="array" aca="1" ref="AR52" ca="1">INDIRECT("'"&amp;$D$4&amp;"'!"&amp;AR$21&amp;$B52)</f>
        <v>0</v>
      </c>
      <c r="AS52" s="485" cm="1">
        <f t="array" aca="1" ref="AS52" ca="1">INDIRECT("'"&amp;$D$4&amp;"'!"&amp;AS$21&amp;$B52)</f>
        <v>0</v>
      </c>
      <c r="AT52" s="485" cm="1">
        <f t="array" aca="1" ref="AT52" ca="1">INDIRECT("'"&amp;$D$4&amp;"'!"&amp;AT$21&amp;$B52)</f>
        <v>0</v>
      </c>
      <c r="AU52" s="485" cm="1">
        <f t="array" aca="1" ref="AU52" ca="1">INDIRECT("'"&amp;$D$4&amp;"'!"&amp;AU$21&amp;$B52)</f>
        <v>0</v>
      </c>
      <c r="AV52" s="485" cm="1">
        <f t="array" aca="1" ref="AV52" ca="1">INDIRECT("'"&amp;$D$4&amp;"'!"&amp;AV$21&amp;$B52)</f>
        <v>0</v>
      </c>
      <c r="AW52" s="485" cm="1">
        <f t="array" aca="1" ref="AW52" ca="1">INDIRECT("'"&amp;$D$4&amp;"'!"&amp;AW$21&amp;$B52)</f>
        <v>0</v>
      </c>
      <c r="AX52" s="485" cm="1">
        <f t="array" aca="1" ref="AX52" ca="1">INDIRECT("'"&amp;$D$4&amp;"'!"&amp;AX$21&amp;$B52)</f>
        <v>0</v>
      </c>
      <c r="AY52" s="485" cm="1">
        <f t="array" aca="1" ref="AY52" ca="1">INDIRECT("'"&amp;$D$4&amp;"'!"&amp;AY$21&amp;$B52)</f>
        <v>0</v>
      </c>
      <c r="AZ52" s="485" cm="1">
        <f t="array" aca="1" ref="AZ52" ca="1">INDIRECT("'"&amp;$D$4&amp;"'!"&amp;AZ$21&amp;$B52)</f>
        <v>0</v>
      </c>
      <c r="BA52" s="485" cm="1">
        <f t="array" aca="1" ref="BA52" ca="1">INDIRECT("'"&amp;$D$4&amp;"'!"&amp;BA$21&amp;$B52)</f>
        <v>0</v>
      </c>
      <c r="BB52" s="485" cm="1">
        <f t="array" aca="1" ref="BB52" ca="1">INDIRECT("'"&amp;$D$4&amp;"'!"&amp;BB$21&amp;$B52)</f>
        <v>0</v>
      </c>
      <c r="BC52" s="485" cm="1">
        <f t="array" aca="1" ref="BC52" ca="1">INDIRECT("'"&amp;$D$4&amp;"'!"&amp;BC$21&amp;$B52)</f>
        <v>0</v>
      </c>
      <c r="BD52" s="485" cm="1">
        <f t="array" aca="1" ref="BD52" ca="1">INDIRECT("'"&amp;$D$4&amp;"'!"&amp;BD$21&amp;$B52)</f>
        <v>0</v>
      </c>
      <c r="BE52" s="485" cm="1">
        <f t="array" aca="1" ref="BE52" ca="1">INDIRECT("'"&amp;$D$4&amp;"'!"&amp;BE$21&amp;$B52)</f>
        <v>0</v>
      </c>
      <c r="BF52" s="485" cm="1">
        <f t="array" aca="1" ref="BF52" ca="1">INDIRECT("'"&amp;$D$4&amp;"'!"&amp;BF$21&amp;$B52)</f>
        <v>0</v>
      </c>
      <c r="BG52" s="485" cm="1">
        <f t="array" aca="1" ref="BG52" ca="1">INDIRECT("'"&amp;$D$4&amp;"'!"&amp;BG$21&amp;$B52)</f>
        <v>0</v>
      </c>
      <c r="BH52" s="485" cm="1">
        <f t="array" aca="1" ref="BH52" ca="1">INDIRECT("'"&amp;$D$4&amp;"'!"&amp;BH$21&amp;$B52)</f>
        <v>0</v>
      </c>
      <c r="BI52" s="485" cm="1">
        <f t="array" aca="1" ref="BI52" ca="1">INDIRECT("'"&amp;$D$4&amp;"'!"&amp;BI$21&amp;$B52)</f>
        <v>0</v>
      </c>
      <c r="BJ52" s="485" cm="1">
        <f t="array" aca="1" ref="BJ52" ca="1">INDIRECT("'"&amp;$D$4&amp;"'!"&amp;BJ$21&amp;$B52)</f>
        <v>0</v>
      </c>
      <c r="BK52" s="485" cm="1">
        <f t="array" aca="1" ref="BK52" ca="1">INDIRECT("'"&amp;$D$4&amp;"'!"&amp;BK$21&amp;$B52)</f>
        <v>0</v>
      </c>
      <c r="BL52" s="485" cm="1">
        <f t="array" aca="1" ref="BL52" ca="1">INDIRECT("'"&amp;$D$4&amp;"'!"&amp;BL$21&amp;$B52)</f>
        <v>0</v>
      </c>
      <c r="BM52" s="485" cm="1">
        <f t="array" aca="1" ref="BM52" ca="1">INDIRECT("'"&amp;$D$4&amp;"'!"&amp;BM$21&amp;$B52)</f>
        <v>0</v>
      </c>
      <c r="BN52" s="485" cm="1">
        <f t="array" aca="1" ref="BN52" ca="1">INDIRECT("'"&amp;$D$4&amp;"'!"&amp;BN$21&amp;$B52)</f>
        <v>0</v>
      </c>
      <c r="BP52" s="851">
        <v>2027</v>
      </c>
      <c r="BQ52" s="698" cm="1">
        <f t="array" aca="1" ref="BQ52" ca="1">IFERROR(SUMIFS(INDEX($J$23:$BN$44,,MATCH($G52,$J$22:$BN$22,0)),$G$23:$G$44,BQ$48,$E$23:$E$44,$BQ$46)/INDEX($J$47:$BN$47,,MATCH($G52,$J$22:$BN$22,0)),0)</f>
        <v>0</v>
      </c>
      <c r="BR52" s="587" cm="1">
        <f t="array" aca="1" ref="BR52" ca="1">IFERROR(SUMIFS(INDEX($J$23:$BN$44,,MATCH($G52,$J$22:$BN$22,0)),$G$23:$G$44,BR$48,$E$23:$E$44,$BQ$46)/INDEX($J$47:$BN$47,,MATCH($G52,$J$22:$BN$22,0)),0)</f>
        <v>0</v>
      </c>
      <c r="BS52" s="662" cm="1">
        <f t="array" aca="1" ref="BS52" ca="1">IFERROR(SUMIFS(INDEX($J$23:$BN$44,,MATCH($G52,$J$22:$BN$22,0)),$G$23:$G$44,BS$48,$E$23:$E$44,$BQ$46)/INDEX($J$47:$BN$47,,MATCH($G52,$J$22:$BN$22,0)),0)</f>
        <v>0</v>
      </c>
      <c r="BU52" s="851">
        <v>2027</v>
      </c>
      <c r="BV52" s="1017">
        <f t="shared" ca="1" si="1"/>
        <v>0</v>
      </c>
      <c r="BW52" s="1018">
        <f t="shared" ca="1" si="2"/>
        <v>0</v>
      </c>
      <c r="BX52" s="1019">
        <f t="shared" ca="1" si="3"/>
        <v>0</v>
      </c>
      <c r="BY52" s="824">
        <f t="shared" ca="1" si="5"/>
        <v>0</v>
      </c>
      <c r="BZ52" s="851">
        <v>2027</v>
      </c>
      <c r="CA52" s="1017">
        <f ca="1">IFERROR(SUM(BQ$49:BQ52)/SUM($BQ$49:$BS52),BQ52)</f>
        <v>0</v>
      </c>
      <c r="CB52" s="1018">
        <f ca="1">IFERROR(SUM(BR$49:BR52)/SUM($BQ$49:$BS52),BR52)</f>
        <v>0</v>
      </c>
      <c r="CC52" s="1019">
        <f ca="1">IFERROR(SUM(BS$49:BS52)/SUM($BQ$49:$BS52),BS52)</f>
        <v>0</v>
      </c>
      <c r="CD52" s="824">
        <f t="shared" ca="1" si="4"/>
        <v>0</v>
      </c>
      <c r="CE52" s="700" cm="1">
        <f t="array" aca="1" ref="CE52" ca="1">_xlfn.IFNA(LOOKUP(2,1/($J52:$BN52&lt;&gt;0),$J$22:$BN$22),0)</f>
        <v>0</v>
      </c>
      <c r="CH52" s="183"/>
      <c r="CI52" s="174"/>
      <c r="CJ52" s="174"/>
      <c r="CK52" s="174"/>
      <c r="CN52" s="984"/>
      <c r="CO52" s="984"/>
      <c r="CP52" s="984"/>
      <c r="CR52" s="984"/>
      <c r="CS52" s="984"/>
      <c r="CT52" s="984"/>
      <c r="CV52" s="174"/>
      <c r="CW52" s="174"/>
      <c r="CX52" s="174"/>
    </row>
    <row r="53" spans="1:102" s="174" customFormat="1" ht="15.95" customHeight="1">
      <c r="A53" s="1375"/>
      <c r="B53" s="180">
        <f t="shared" si="0"/>
        <v>174</v>
      </c>
      <c r="C53" s="1270"/>
      <c r="D53" s="160" t="s">
        <v>645</v>
      </c>
      <c r="E53" s="160"/>
      <c r="F53" s="160" t="s">
        <v>929</v>
      </c>
      <c r="G53" s="830">
        <v>2028</v>
      </c>
      <c r="H53" s="160"/>
      <c r="I53" s="437" t="s">
        <v>514</v>
      </c>
      <c r="J53" s="485" cm="1">
        <f t="array" aca="1" ref="J53" ca="1">INDIRECT("'"&amp;$D$4&amp;"'!"&amp;J$21&amp;$B53)</f>
        <v>0</v>
      </c>
      <c r="K53" s="485" cm="1">
        <f t="array" aca="1" ref="K53" ca="1">INDIRECT("'"&amp;$D$4&amp;"'!"&amp;K$21&amp;$B53)</f>
        <v>0</v>
      </c>
      <c r="L53" s="485" cm="1">
        <f t="array" aca="1" ref="L53" ca="1">INDIRECT("'"&amp;$D$4&amp;"'!"&amp;L$21&amp;$B53)</f>
        <v>0</v>
      </c>
      <c r="M53" s="485" cm="1">
        <f t="array" aca="1" ref="M53" ca="1">INDIRECT("'"&amp;$D$4&amp;"'!"&amp;M$21&amp;$B53)</f>
        <v>0</v>
      </c>
      <c r="N53" s="485" cm="1">
        <f t="array" aca="1" ref="N53" ca="1">INDIRECT("'"&amp;$D$4&amp;"'!"&amp;N$21&amp;$B53)</f>
        <v>0</v>
      </c>
      <c r="O53" s="485" cm="1">
        <f t="array" aca="1" ref="O53" ca="1">INDIRECT("'"&amp;$D$4&amp;"'!"&amp;O$21&amp;$B53)</f>
        <v>0</v>
      </c>
      <c r="P53" s="485" cm="1">
        <f t="array" aca="1" ref="P53" ca="1">INDIRECT("'"&amp;$D$4&amp;"'!"&amp;P$21&amp;$B53)</f>
        <v>0</v>
      </c>
      <c r="Q53" s="485" cm="1">
        <f t="array" aca="1" ref="Q53" ca="1">INDIRECT("'"&amp;$D$4&amp;"'!"&amp;Q$21&amp;$B53)</f>
        <v>0</v>
      </c>
      <c r="R53" s="485" cm="1">
        <f t="array" aca="1" ref="R53" ca="1">INDIRECT("'"&amp;$D$4&amp;"'!"&amp;R$21&amp;$B53)</f>
        <v>0</v>
      </c>
      <c r="S53" s="485" cm="1">
        <f t="array" aca="1" ref="S53" ca="1">INDIRECT("'"&amp;$D$4&amp;"'!"&amp;S$21&amp;$B53)</f>
        <v>0</v>
      </c>
      <c r="T53" s="485" cm="1">
        <f t="array" aca="1" ref="T53" ca="1">INDIRECT("'"&amp;$D$4&amp;"'!"&amp;T$21&amp;$B53)</f>
        <v>0</v>
      </c>
      <c r="U53" s="485" cm="1">
        <f t="array" aca="1" ref="U53" ca="1">INDIRECT("'"&amp;$D$4&amp;"'!"&amp;U$21&amp;$B53)</f>
        <v>0</v>
      </c>
      <c r="V53" s="485" cm="1">
        <f t="array" aca="1" ref="V53" ca="1">INDIRECT("'"&amp;$D$4&amp;"'!"&amp;V$21&amp;$B53)</f>
        <v>0</v>
      </c>
      <c r="W53" s="485" cm="1">
        <f t="array" aca="1" ref="W53" ca="1">INDIRECT("'"&amp;$D$4&amp;"'!"&amp;W$21&amp;$B53)</f>
        <v>0</v>
      </c>
      <c r="X53" s="485" cm="1">
        <f t="array" aca="1" ref="X53" ca="1">INDIRECT("'"&amp;$D$4&amp;"'!"&amp;X$21&amp;$B53)</f>
        <v>0</v>
      </c>
      <c r="Y53" s="485" cm="1">
        <f t="array" aca="1" ref="Y53" ca="1">INDIRECT("'"&amp;$D$4&amp;"'!"&amp;Y$21&amp;$B53)</f>
        <v>0</v>
      </c>
      <c r="Z53" s="485" cm="1">
        <f t="array" aca="1" ref="Z53" ca="1">INDIRECT("'"&amp;$D$4&amp;"'!"&amp;Z$21&amp;$B53)</f>
        <v>0</v>
      </c>
      <c r="AA53" s="485" cm="1">
        <f t="array" aca="1" ref="AA53" ca="1">INDIRECT("'"&amp;$D$4&amp;"'!"&amp;AA$21&amp;$B53)</f>
        <v>0</v>
      </c>
      <c r="AB53" s="485" cm="1">
        <f t="array" aca="1" ref="AB53" ca="1">INDIRECT("'"&amp;$D$4&amp;"'!"&amp;AB$21&amp;$B53)</f>
        <v>0</v>
      </c>
      <c r="AC53" s="485" cm="1">
        <f t="array" aca="1" ref="AC53" ca="1">INDIRECT("'"&amp;$D$4&amp;"'!"&amp;AC$21&amp;$B53)</f>
        <v>0</v>
      </c>
      <c r="AD53" s="485" cm="1">
        <f t="array" aca="1" ref="AD53" ca="1">INDIRECT("'"&amp;$D$4&amp;"'!"&amp;AD$21&amp;$B53)</f>
        <v>0</v>
      </c>
      <c r="AE53" s="485" cm="1">
        <f t="array" aca="1" ref="AE53" ca="1">INDIRECT("'"&amp;$D$4&amp;"'!"&amp;AE$21&amp;$B53)</f>
        <v>0</v>
      </c>
      <c r="AF53" s="485" cm="1">
        <f t="array" aca="1" ref="AF53" ca="1">INDIRECT("'"&amp;$D$4&amp;"'!"&amp;AF$21&amp;$B53)</f>
        <v>0</v>
      </c>
      <c r="AG53" s="485" cm="1">
        <f t="array" aca="1" ref="AG53" ca="1">INDIRECT("'"&amp;$D$4&amp;"'!"&amp;AG$21&amp;$B53)</f>
        <v>0</v>
      </c>
      <c r="AH53" s="485" cm="1">
        <f t="array" aca="1" ref="AH53" ca="1">INDIRECT("'"&amp;$D$4&amp;"'!"&amp;AH$21&amp;$B53)</f>
        <v>0</v>
      </c>
      <c r="AI53" s="485" cm="1">
        <f t="array" aca="1" ref="AI53" ca="1">INDIRECT("'"&amp;$D$4&amp;"'!"&amp;AI$21&amp;$B53)</f>
        <v>0</v>
      </c>
      <c r="AJ53" s="485" cm="1">
        <f t="array" aca="1" ref="AJ53" ca="1">INDIRECT("'"&amp;$D$4&amp;"'!"&amp;AJ$21&amp;$B53)</f>
        <v>0</v>
      </c>
      <c r="AK53" s="485" cm="1">
        <f t="array" aca="1" ref="AK53" ca="1">INDIRECT("'"&amp;$D$4&amp;"'!"&amp;AK$21&amp;$B53)</f>
        <v>0</v>
      </c>
      <c r="AL53" s="485" cm="1">
        <f t="array" aca="1" ref="AL53" ca="1">INDIRECT("'"&amp;$D$4&amp;"'!"&amp;AL$21&amp;$B53)</f>
        <v>0</v>
      </c>
      <c r="AM53" s="485" cm="1">
        <f t="array" aca="1" ref="AM53" ca="1">INDIRECT("'"&amp;$D$4&amp;"'!"&amp;AM$21&amp;$B53)</f>
        <v>0</v>
      </c>
      <c r="AN53" s="485" cm="1">
        <f t="array" aca="1" ref="AN53" ca="1">INDIRECT("'"&amp;$D$4&amp;"'!"&amp;AN$21&amp;$B53)</f>
        <v>0</v>
      </c>
      <c r="AO53" s="485" cm="1">
        <f t="array" aca="1" ref="AO53" ca="1">INDIRECT("'"&amp;$D$4&amp;"'!"&amp;AO$21&amp;$B53)</f>
        <v>0</v>
      </c>
      <c r="AP53" s="485" cm="1">
        <f t="array" aca="1" ref="AP53" ca="1">INDIRECT("'"&amp;$D$4&amp;"'!"&amp;AP$21&amp;$B53)</f>
        <v>0</v>
      </c>
      <c r="AQ53" s="485" cm="1">
        <f t="array" aca="1" ref="AQ53" ca="1">INDIRECT("'"&amp;$D$4&amp;"'!"&amp;AQ$21&amp;$B53)</f>
        <v>0</v>
      </c>
      <c r="AR53" s="485" cm="1">
        <f t="array" aca="1" ref="AR53" ca="1">INDIRECT("'"&amp;$D$4&amp;"'!"&amp;AR$21&amp;$B53)</f>
        <v>0</v>
      </c>
      <c r="AS53" s="485" cm="1">
        <f t="array" aca="1" ref="AS53" ca="1">INDIRECT("'"&amp;$D$4&amp;"'!"&amp;AS$21&amp;$B53)</f>
        <v>0</v>
      </c>
      <c r="AT53" s="485" cm="1">
        <f t="array" aca="1" ref="AT53" ca="1">INDIRECT("'"&amp;$D$4&amp;"'!"&amp;AT$21&amp;$B53)</f>
        <v>0</v>
      </c>
      <c r="AU53" s="485" cm="1">
        <f t="array" aca="1" ref="AU53" ca="1">INDIRECT("'"&amp;$D$4&amp;"'!"&amp;AU$21&amp;$B53)</f>
        <v>0</v>
      </c>
      <c r="AV53" s="485" cm="1">
        <f t="array" aca="1" ref="AV53" ca="1">INDIRECT("'"&amp;$D$4&amp;"'!"&amp;AV$21&amp;$B53)</f>
        <v>0</v>
      </c>
      <c r="AW53" s="485" cm="1">
        <f t="array" aca="1" ref="AW53" ca="1">INDIRECT("'"&amp;$D$4&amp;"'!"&amp;AW$21&amp;$B53)</f>
        <v>0</v>
      </c>
      <c r="AX53" s="485" cm="1">
        <f t="array" aca="1" ref="AX53" ca="1">INDIRECT("'"&amp;$D$4&amp;"'!"&amp;AX$21&amp;$B53)</f>
        <v>0</v>
      </c>
      <c r="AY53" s="485" cm="1">
        <f t="array" aca="1" ref="AY53" ca="1">INDIRECT("'"&amp;$D$4&amp;"'!"&amp;AY$21&amp;$B53)</f>
        <v>0</v>
      </c>
      <c r="AZ53" s="485" cm="1">
        <f t="array" aca="1" ref="AZ53" ca="1">INDIRECT("'"&amp;$D$4&amp;"'!"&amp;AZ$21&amp;$B53)</f>
        <v>0</v>
      </c>
      <c r="BA53" s="485" cm="1">
        <f t="array" aca="1" ref="BA53" ca="1">INDIRECT("'"&amp;$D$4&amp;"'!"&amp;BA$21&amp;$B53)</f>
        <v>0</v>
      </c>
      <c r="BB53" s="485" cm="1">
        <f t="array" aca="1" ref="BB53" ca="1">INDIRECT("'"&amp;$D$4&amp;"'!"&amp;BB$21&amp;$B53)</f>
        <v>0</v>
      </c>
      <c r="BC53" s="485" cm="1">
        <f t="array" aca="1" ref="BC53" ca="1">INDIRECT("'"&amp;$D$4&amp;"'!"&amp;BC$21&amp;$B53)</f>
        <v>0</v>
      </c>
      <c r="BD53" s="485" cm="1">
        <f t="array" aca="1" ref="BD53" ca="1">INDIRECT("'"&amp;$D$4&amp;"'!"&amp;BD$21&amp;$B53)</f>
        <v>0</v>
      </c>
      <c r="BE53" s="485" cm="1">
        <f t="array" aca="1" ref="BE53" ca="1">INDIRECT("'"&amp;$D$4&amp;"'!"&amp;BE$21&amp;$B53)</f>
        <v>0</v>
      </c>
      <c r="BF53" s="485" cm="1">
        <f t="array" aca="1" ref="BF53" ca="1">INDIRECT("'"&amp;$D$4&amp;"'!"&amp;BF$21&amp;$B53)</f>
        <v>0</v>
      </c>
      <c r="BG53" s="485" cm="1">
        <f t="array" aca="1" ref="BG53" ca="1">INDIRECT("'"&amp;$D$4&amp;"'!"&amp;BG$21&amp;$B53)</f>
        <v>0</v>
      </c>
      <c r="BH53" s="485" cm="1">
        <f t="array" aca="1" ref="BH53" ca="1">INDIRECT("'"&amp;$D$4&amp;"'!"&amp;BH$21&amp;$B53)</f>
        <v>0</v>
      </c>
      <c r="BI53" s="485" cm="1">
        <f t="array" aca="1" ref="BI53" ca="1">INDIRECT("'"&amp;$D$4&amp;"'!"&amp;BI$21&amp;$B53)</f>
        <v>0</v>
      </c>
      <c r="BJ53" s="485" cm="1">
        <f t="array" aca="1" ref="BJ53" ca="1">INDIRECT("'"&amp;$D$4&amp;"'!"&amp;BJ$21&amp;$B53)</f>
        <v>0</v>
      </c>
      <c r="BK53" s="485" cm="1">
        <f t="array" aca="1" ref="BK53" ca="1">INDIRECT("'"&amp;$D$4&amp;"'!"&amp;BK$21&amp;$B53)</f>
        <v>0</v>
      </c>
      <c r="BL53" s="485" cm="1">
        <f t="array" aca="1" ref="BL53" ca="1">INDIRECT("'"&amp;$D$4&amp;"'!"&amp;BL$21&amp;$B53)</f>
        <v>0</v>
      </c>
      <c r="BM53" s="485" cm="1">
        <f t="array" aca="1" ref="BM53" ca="1">INDIRECT("'"&amp;$D$4&amp;"'!"&amp;BM$21&amp;$B53)</f>
        <v>0</v>
      </c>
      <c r="BN53" s="485" cm="1">
        <f t="array" aca="1" ref="BN53" ca="1">INDIRECT("'"&amp;$D$4&amp;"'!"&amp;BN$21&amp;$B53)</f>
        <v>0</v>
      </c>
      <c r="BP53" s="851">
        <v>2028</v>
      </c>
      <c r="BQ53" s="698" cm="1">
        <f t="array" aca="1" ref="BQ53" ca="1">IFERROR(SUMIFS(INDEX($J$23:$BN$44,,MATCH($G53,$J$22:$BN$22,0)),$G$23:$G$44,BQ$48,$E$23:$E$44,$BQ$46)/INDEX($J$47:$BN$47,,MATCH($G53,$J$22:$BN$22,0)),0)</f>
        <v>0</v>
      </c>
      <c r="BR53" s="587" cm="1">
        <f t="array" aca="1" ref="BR53" ca="1">IFERROR(SUMIFS(INDEX($J$23:$BN$44,,MATCH($G53,$J$22:$BN$22,0)),$G$23:$G$44,BR$48,$E$23:$E$44,$BQ$46)/INDEX($J$47:$BN$47,,MATCH($G53,$J$22:$BN$22,0)),0)</f>
        <v>0</v>
      </c>
      <c r="BS53" s="662" cm="1">
        <f t="array" aca="1" ref="BS53" ca="1">IFERROR(SUMIFS(INDEX($J$23:$BN$44,,MATCH($G53,$J$22:$BN$22,0)),$G$23:$G$44,BS$48,$E$23:$E$44,$BQ$46)/INDEX($J$47:$BN$47,,MATCH($G53,$J$22:$BN$22,0)),0)</f>
        <v>0</v>
      </c>
      <c r="BU53" s="851">
        <v>2028</v>
      </c>
      <c r="BV53" s="1017">
        <f t="shared" ca="1" si="1"/>
        <v>0</v>
      </c>
      <c r="BW53" s="1018">
        <f t="shared" ca="1" si="2"/>
        <v>0</v>
      </c>
      <c r="BX53" s="1019">
        <f t="shared" ca="1" si="3"/>
        <v>0</v>
      </c>
      <c r="BY53" s="824">
        <f t="shared" ca="1" si="5"/>
        <v>0</v>
      </c>
      <c r="BZ53" s="851">
        <v>2028</v>
      </c>
      <c r="CA53" s="1017">
        <f ca="1">IFERROR(SUM(BQ$49:BQ53)/SUM($BQ$49:$BS53),BQ53)</f>
        <v>0</v>
      </c>
      <c r="CB53" s="1018">
        <f ca="1">IFERROR(SUM(BR$49:BR53)/SUM($BQ$49:$BS53),BR53)</f>
        <v>0</v>
      </c>
      <c r="CC53" s="1019">
        <f ca="1">IFERROR(SUM(BS$49:BS53)/SUM($BQ$49:$BS53),BS53)</f>
        <v>0</v>
      </c>
      <c r="CD53" s="824">
        <f t="shared" ca="1" si="4"/>
        <v>0</v>
      </c>
      <c r="CE53" s="700" cm="1">
        <f t="array" aca="1" ref="CE53" ca="1">_xlfn.IFNA(LOOKUP(2,1/($J53:$BN53&lt;&gt;0),$J$22:$BN$22),0)</f>
        <v>0</v>
      </c>
      <c r="CG53" s="821"/>
      <c r="CH53" s="183"/>
      <c r="CN53" s="984"/>
      <c r="CO53" s="984"/>
      <c r="CP53" s="984"/>
      <c r="CR53" s="984"/>
      <c r="CS53" s="984"/>
      <c r="CT53" s="984"/>
    </row>
    <row r="54" spans="1:102" s="174" customFormat="1" ht="15.95" customHeight="1">
      <c r="A54" s="1375"/>
      <c r="B54" s="180">
        <f t="shared" si="0"/>
        <v>175</v>
      </c>
      <c r="C54" s="1270"/>
      <c r="D54" s="160" t="s">
        <v>647</v>
      </c>
      <c r="E54" s="160"/>
      <c r="F54" s="160" t="s">
        <v>930</v>
      </c>
      <c r="G54" s="830">
        <v>2029</v>
      </c>
      <c r="H54" s="160"/>
      <c r="I54" s="437" t="s">
        <v>514</v>
      </c>
      <c r="J54" s="485" cm="1">
        <f t="array" aca="1" ref="J54" ca="1">INDIRECT("'"&amp;$D$4&amp;"'!"&amp;J$21&amp;$B54)</f>
        <v>0</v>
      </c>
      <c r="K54" s="485" cm="1">
        <f t="array" aca="1" ref="K54" ca="1">INDIRECT("'"&amp;$D$4&amp;"'!"&amp;K$21&amp;$B54)</f>
        <v>0</v>
      </c>
      <c r="L54" s="485" cm="1">
        <f t="array" aca="1" ref="L54" ca="1">INDIRECT("'"&amp;$D$4&amp;"'!"&amp;L$21&amp;$B54)</f>
        <v>0</v>
      </c>
      <c r="M54" s="485" cm="1">
        <f t="array" aca="1" ref="M54" ca="1">INDIRECT("'"&amp;$D$4&amp;"'!"&amp;M$21&amp;$B54)</f>
        <v>0</v>
      </c>
      <c r="N54" s="485" cm="1">
        <f t="array" aca="1" ref="N54" ca="1">INDIRECT("'"&amp;$D$4&amp;"'!"&amp;N$21&amp;$B54)</f>
        <v>0</v>
      </c>
      <c r="O54" s="485" cm="1">
        <f t="array" aca="1" ref="O54" ca="1">INDIRECT("'"&amp;$D$4&amp;"'!"&amp;O$21&amp;$B54)</f>
        <v>0</v>
      </c>
      <c r="P54" s="485" cm="1">
        <f t="array" aca="1" ref="P54" ca="1">INDIRECT("'"&amp;$D$4&amp;"'!"&amp;P$21&amp;$B54)</f>
        <v>0</v>
      </c>
      <c r="Q54" s="485" cm="1">
        <f t="array" aca="1" ref="Q54" ca="1">INDIRECT("'"&amp;$D$4&amp;"'!"&amp;Q$21&amp;$B54)</f>
        <v>0</v>
      </c>
      <c r="R54" s="485" cm="1">
        <f t="array" aca="1" ref="R54" ca="1">INDIRECT("'"&amp;$D$4&amp;"'!"&amp;R$21&amp;$B54)</f>
        <v>0</v>
      </c>
      <c r="S54" s="485" cm="1">
        <f t="array" aca="1" ref="S54" ca="1">INDIRECT("'"&amp;$D$4&amp;"'!"&amp;S$21&amp;$B54)</f>
        <v>0</v>
      </c>
      <c r="T54" s="485" cm="1">
        <f t="array" aca="1" ref="T54" ca="1">INDIRECT("'"&amp;$D$4&amp;"'!"&amp;T$21&amp;$B54)</f>
        <v>0</v>
      </c>
      <c r="U54" s="485" cm="1">
        <f t="array" aca="1" ref="U54" ca="1">INDIRECT("'"&amp;$D$4&amp;"'!"&amp;U$21&amp;$B54)</f>
        <v>0</v>
      </c>
      <c r="V54" s="485" cm="1">
        <f t="array" aca="1" ref="V54" ca="1">INDIRECT("'"&amp;$D$4&amp;"'!"&amp;V$21&amp;$B54)</f>
        <v>0</v>
      </c>
      <c r="W54" s="485" cm="1">
        <f t="array" aca="1" ref="W54" ca="1">INDIRECT("'"&amp;$D$4&amp;"'!"&amp;W$21&amp;$B54)</f>
        <v>0</v>
      </c>
      <c r="X54" s="485" cm="1">
        <f t="array" aca="1" ref="X54" ca="1">INDIRECT("'"&amp;$D$4&amp;"'!"&amp;X$21&amp;$B54)</f>
        <v>0</v>
      </c>
      <c r="Y54" s="485" cm="1">
        <f t="array" aca="1" ref="Y54" ca="1">INDIRECT("'"&amp;$D$4&amp;"'!"&amp;Y$21&amp;$B54)</f>
        <v>0</v>
      </c>
      <c r="Z54" s="485" cm="1">
        <f t="array" aca="1" ref="Z54" ca="1">INDIRECT("'"&amp;$D$4&amp;"'!"&amp;Z$21&amp;$B54)</f>
        <v>0</v>
      </c>
      <c r="AA54" s="485" cm="1">
        <f t="array" aca="1" ref="AA54" ca="1">INDIRECT("'"&amp;$D$4&amp;"'!"&amp;AA$21&amp;$B54)</f>
        <v>0</v>
      </c>
      <c r="AB54" s="485" cm="1">
        <f t="array" aca="1" ref="AB54" ca="1">INDIRECT("'"&amp;$D$4&amp;"'!"&amp;AB$21&amp;$B54)</f>
        <v>0</v>
      </c>
      <c r="AC54" s="485" cm="1">
        <f t="array" aca="1" ref="AC54" ca="1">INDIRECT("'"&amp;$D$4&amp;"'!"&amp;AC$21&amp;$B54)</f>
        <v>0</v>
      </c>
      <c r="AD54" s="485" cm="1">
        <f t="array" aca="1" ref="AD54" ca="1">INDIRECT("'"&amp;$D$4&amp;"'!"&amp;AD$21&amp;$B54)</f>
        <v>0</v>
      </c>
      <c r="AE54" s="485" cm="1">
        <f t="array" aca="1" ref="AE54" ca="1">INDIRECT("'"&amp;$D$4&amp;"'!"&amp;AE$21&amp;$B54)</f>
        <v>0</v>
      </c>
      <c r="AF54" s="485" cm="1">
        <f t="array" aca="1" ref="AF54" ca="1">INDIRECT("'"&amp;$D$4&amp;"'!"&amp;AF$21&amp;$B54)</f>
        <v>0</v>
      </c>
      <c r="AG54" s="485" cm="1">
        <f t="array" aca="1" ref="AG54" ca="1">INDIRECT("'"&amp;$D$4&amp;"'!"&amp;AG$21&amp;$B54)</f>
        <v>0</v>
      </c>
      <c r="AH54" s="485" cm="1">
        <f t="array" aca="1" ref="AH54" ca="1">INDIRECT("'"&amp;$D$4&amp;"'!"&amp;AH$21&amp;$B54)</f>
        <v>0</v>
      </c>
      <c r="AI54" s="485" cm="1">
        <f t="array" aca="1" ref="AI54" ca="1">INDIRECT("'"&amp;$D$4&amp;"'!"&amp;AI$21&amp;$B54)</f>
        <v>0</v>
      </c>
      <c r="AJ54" s="485" cm="1">
        <f t="array" aca="1" ref="AJ54" ca="1">INDIRECT("'"&amp;$D$4&amp;"'!"&amp;AJ$21&amp;$B54)</f>
        <v>0</v>
      </c>
      <c r="AK54" s="485" cm="1">
        <f t="array" aca="1" ref="AK54" ca="1">INDIRECT("'"&amp;$D$4&amp;"'!"&amp;AK$21&amp;$B54)</f>
        <v>0</v>
      </c>
      <c r="AL54" s="485" cm="1">
        <f t="array" aca="1" ref="AL54" ca="1">INDIRECT("'"&amp;$D$4&amp;"'!"&amp;AL$21&amp;$B54)</f>
        <v>0</v>
      </c>
      <c r="AM54" s="485" cm="1">
        <f t="array" aca="1" ref="AM54" ca="1">INDIRECT("'"&amp;$D$4&amp;"'!"&amp;AM$21&amp;$B54)</f>
        <v>0</v>
      </c>
      <c r="AN54" s="485" cm="1">
        <f t="array" aca="1" ref="AN54" ca="1">INDIRECT("'"&amp;$D$4&amp;"'!"&amp;AN$21&amp;$B54)</f>
        <v>0</v>
      </c>
      <c r="AO54" s="485" cm="1">
        <f t="array" aca="1" ref="AO54" ca="1">INDIRECT("'"&amp;$D$4&amp;"'!"&amp;AO$21&amp;$B54)</f>
        <v>0</v>
      </c>
      <c r="AP54" s="485" cm="1">
        <f t="array" aca="1" ref="AP54" ca="1">INDIRECT("'"&amp;$D$4&amp;"'!"&amp;AP$21&amp;$B54)</f>
        <v>0</v>
      </c>
      <c r="AQ54" s="485" cm="1">
        <f t="array" aca="1" ref="AQ54" ca="1">INDIRECT("'"&amp;$D$4&amp;"'!"&amp;AQ$21&amp;$B54)</f>
        <v>0</v>
      </c>
      <c r="AR54" s="485" cm="1">
        <f t="array" aca="1" ref="AR54" ca="1">INDIRECT("'"&amp;$D$4&amp;"'!"&amp;AR$21&amp;$B54)</f>
        <v>0</v>
      </c>
      <c r="AS54" s="485" cm="1">
        <f t="array" aca="1" ref="AS54" ca="1">INDIRECT("'"&amp;$D$4&amp;"'!"&amp;AS$21&amp;$B54)</f>
        <v>0</v>
      </c>
      <c r="AT54" s="485" cm="1">
        <f t="array" aca="1" ref="AT54" ca="1">INDIRECT("'"&amp;$D$4&amp;"'!"&amp;AT$21&amp;$B54)</f>
        <v>0</v>
      </c>
      <c r="AU54" s="485" cm="1">
        <f t="array" aca="1" ref="AU54" ca="1">INDIRECT("'"&amp;$D$4&amp;"'!"&amp;AU$21&amp;$B54)</f>
        <v>0</v>
      </c>
      <c r="AV54" s="485" cm="1">
        <f t="array" aca="1" ref="AV54" ca="1">INDIRECT("'"&amp;$D$4&amp;"'!"&amp;AV$21&amp;$B54)</f>
        <v>0</v>
      </c>
      <c r="AW54" s="485" cm="1">
        <f t="array" aca="1" ref="AW54" ca="1">INDIRECT("'"&amp;$D$4&amp;"'!"&amp;AW$21&amp;$B54)</f>
        <v>0</v>
      </c>
      <c r="AX54" s="485" cm="1">
        <f t="array" aca="1" ref="AX54" ca="1">INDIRECT("'"&amp;$D$4&amp;"'!"&amp;AX$21&amp;$B54)</f>
        <v>0</v>
      </c>
      <c r="AY54" s="485" cm="1">
        <f t="array" aca="1" ref="AY54" ca="1">INDIRECT("'"&amp;$D$4&amp;"'!"&amp;AY$21&amp;$B54)</f>
        <v>0</v>
      </c>
      <c r="AZ54" s="485" cm="1">
        <f t="array" aca="1" ref="AZ54" ca="1">INDIRECT("'"&amp;$D$4&amp;"'!"&amp;AZ$21&amp;$B54)</f>
        <v>0</v>
      </c>
      <c r="BA54" s="485" cm="1">
        <f t="array" aca="1" ref="BA54" ca="1">INDIRECT("'"&amp;$D$4&amp;"'!"&amp;BA$21&amp;$B54)</f>
        <v>0</v>
      </c>
      <c r="BB54" s="485" cm="1">
        <f t="array" aca="1" ref="BB54" ca="1">INDIRECT("'"&amp;$D$4&amp;"'!"&amp;BB$21&amp;$B54)</f>
        <v>0</v>
      </c>
      <c r="BC54" s="485" cm="1">
        <f t="array" aca="1" ref="BC54" ca="1">INDIRECT("'"&amp;$D$4&amp;"'!"&amp;BC$21&amp;$B54)</f>
        <v>0</v>
      </c>
      <c r="BD54" s="485" cm="1">
        <f t="array" aca="1" ref="BD54" ca="1">INDIRECT("'"&amp;$D$4&amp;"'!"&amp;BD$21&amp;$B54)</f>
        <v>0</v>
      </c>
      <c r="BE54" s="485" cm="1">
        <f t="array" aca="1" ref="BE54" ca="1">INDIRECT("'"&amp;$D$4&amp;"'!"&amp;BE$21&amp;$B54)</f>
        <v>0</v>
      </c>
      <c r="BF54" s="485" cm="1">
        <f t="array" aca="1" ref="BF54" ca="1">INDIRECT("'"&amp;$D$4&amp;"'!"&amp;BF$21&amp;$B54)</f>
        <v>0</v>
      </c>
      <c r="BG54" s="485" cm="1">
        <f t="array" aca="1" ref="BG54" ca="1">INDIRECT("'"&amp;$D$4&amp;"'!"&amp;BG$21&amp;$B54)</f>
        <v>0</v>
      </c>
      <c r="BH54" s="485" cm="1">
        <f t="array" aca="1" ref="BH54" ca="1">INDIRECT("'"&amp;$D$4&amp;"'!"&amp;BH$21&amp;$B54)</f>
        <v>0</v>
      </c>
      <c r="BI54" s="485" cm="1">
        <f t="array" aca="1" ref="BI54" ca="1">INDIRECT("'"&amp;$D$4&amp;"'!"&amp;BI$21&amp;$B54)</f>
        <v>0</v>
      </c>
      <c r="BJ54" s="485" cm="1">
        <f t="array" aca="1" ref="BJ54" ca="1">INDIRECT("'"&amp;$D$4&amp;"'!"&amp;BJ$21&amp;$B54)</f>
        <v>0</v>
      </c>
      <c r="BK54" s="485" cm="1">
        <f t="array" aca="1" ref="BK54" ca="1">INDIRECT("'"&amp;$D$4&amp;"'!"&amp;BK$21&amp;$B54)</f>
        <v>0</v>
      </c>
      <c r="BL54" s="485" cm="1">
        <f t="array" aca="1" ref="BL54" ca="1">INDIRECT("'"&amp;$D$4&amp;"'!"&amp;BL$21&amp;$B54)</f>
        <v>0</v>
      </c>
      <c r="BM54" s="485" cm="1">
        <f t="array" aca="1" ref="BM54" ca="1">INDIRECT("'"&amp;$D$4&amp;"'!"&amp;BM$21&amp;$B54)</f>
        <v>0</v>
      </c>
      <c r="BN54" s="485" cm="1">
        <f t="array" aca="1" ref="BN54" ca="1">INDIRECT("'"&amp;$D$4&amp;"'!"&amp;BN$21&amp;$B54)</f>
        <v>0</v>
      </c>
      <c r="BP54" s="851">
        <v>2029</v>
      </c>
      <c r="BQ54" s="698" cm="1">
        <f t="array" aca="1" ref="BQ54" ca="1">IFERROR(SUMIFS(INDEX($J$23:$BN$44,,MATCH($G54,$J$22:$BN$22,0)),$G$23:$G$44,BQ$48,$E$23:$E$44,$BQ$46)/INDEX($J$47:$BN$47,,MATCH($G54,$J$22:$BN$22,0)),0)</f>
        <v>0</v>
      </c>
      <c r="BR54" s="587" cm="1">
        <f t="array" aca="1" ref="BR54" ca="1">IFERROR(SUMIFS(INDEX($J$23:$BN$44,,MATCH($G54,$J$22:$BN$22,0)),$G$23:$G$44,BR$48,$E$23:$E$44,$BQ$46)/INDEX($J$47:$BN$47,,MATCH($G54,$J$22:$BN$22,0)),0)</f>
        <v>0</v>
      </c>
      <c r="BS54" s="662" cm="1">
        <f t="array" aca="1" ref="BS54" ca="1">IFERROR(SUMIFS(INDEX($J$23:$BN$44,,MATCH($G54,$J$22:$BN$22,0)),$G$23:$G$44,BS$48,$E$23:$E$44,$BQ$46)/INDEX($J$47:$BN$47,,MATCH($G54,$J$22:$BN$22,0)),0)</f>
        <v>0</v>
      </c>
      <c r="BU54" s="851">
        <v>2029</v>
      </c>
      <c r="BV54" s="1017">
        <f t="shared" ca="1" si="1"/>
        <v>0</v>
      </c>
      <c r="BW54" s="1018">
        <f t="shared" ca="1" si="2"/>
        <v>0</v>
      </c>
      <c r="BX54" s="1019">
        <f t="shared" ca="1" si="3"/>
        <v>0</v>
      </c>
      <c r="BY54" s="824">
        <f t="shared" ca="1" si="5"/>
        <v>0</v>
      </c>
      <c r="BZ54" s="851">
        <v>2029</v>
      </c>
      <c r="CA54" s="1017">
        <f ca="1">IFERROR(SUM(BQ$49:BQ54)/SUM($BQ$49:$BS54),BQ54)</f>
        <v>0</v>
      </c>
      <c r="CB54" s="1018">
        <f ca="1">IFERROR(SUM(BR$49:BR54)/SUM($BQ$49:$BS54),BR54)</f>
        <v>0</v>
      </c>
      <c r="CC54" s="1019">
        <f ca="1">IFERROR(SUM(BS$49:BS54)/SUM($BQ$49:$BS54),BS54)</f>
        <v>0</v>
      </c>
      <c r="CD54" s="824">
        <f t="shared" ca="1" si="4"/>
        <v>0</v>
      </c>
      <c r="CE54" s="700" cm="1">
        <f t="array" aca="1" ref="CE54" ca="1">_xlfn.IFNA(LOOKUP(2,1/($J54:$BN54&lt;&gt;0),$J$22:$BN$22),0)</f>
        <v>0</v>
      </c>
      <c r="CH54" s="183"/>
      <c r="CN54" s="984"/>
      <c r="CO54" s="984"/>
      <c r="CP54" s="984"/>
      <c r="CR54" s="984"/>
      <c r="CS54" s="984"/>
      <c r="CT54" s="984"/>
    </row>
    <row r="55" spans="1:102" s="174" customFormat="1" ht="15.95" customHeight="1">
      <c r="A55" s="1375"/>
      <c r="B55" s="180">
        <f t="shared" si="0"/>
        <v>176</v>
      </c>
      <c r="C55" s="1270"/>
      <c r="D55" s="160" t="s">
        <v>649</v>
      </c>
      <c r="E55" s="160"/>
      <c r="F55" s="160" t="s">
        <v>931</v>
      </c>
      <c r="G55" s="830">
        <v>2030</v>
      </c>
      <c r="H55" s="160"/>
      <c r="I55" s="437" t="s">
        <v>514</v>
      </c>
      <c r="J55" s="485" cm="1">
        <f t="array" aca="1" ref="J55" ca="1">INDIRECT("'"&amp;$D$4&amp;"'!"&amp;J$21&amp;$B55)</f>
        <v>0</v>
      </c>
      <c r="K55" s="485" cm="1">
        <f t="array" aca="1" ref="K55" ca="1">INDIRECT("'"&amp;$D$4&amp;"'!"&amp;K$21&amp;$B55)</f>
        <v>0</v>
      </c>
      <c r="L55" s="485" cm="1">
        <f t="array" aca="1" ref="L55" ca="1">INDIRECT("'"&amp;$D$4&amp;"'!"&amp;L$21&amp;$B55)</f>
        <v>0</v>
      </c>
      <c r="M55" s="485" cm="1">
        <f t="array" aca="1" ref="M55" ca="1">INDIRECT("'"&amp;$D$4&amp;"'!"&amp;M$21&amp;$B55)</f>
        <v>0</v>
      </c>
      <c r="N55" s="485" cm="1">
        <f t="array" aca="1" ref="N55" ca="1">INDIRECT("'"&amp;$D$4&amp;"'!"&amp;N$21&amp;$B55)</f>
        <v>0</v>
      </c>
      <c r="O55" s="485" cm="1">
        <f t="array" aca="1" ref="O55" ca="1">INDIRECT("'"&amp;$D$4&amp;"'!"&amp;O$21&amp;$B55)</f>
        <v>0</v>
      </c>
      <c r="P55" s="485" cm="1">
        <f t="array" aca="1" ref="P55" ca="1">INDIRECT("'"&amp;$D$4&amp;"'!"&amp;P$21&amp;$B55)</f>
        <v>0</v>
      </c>
      <c r="Q55" s="485" cm="1">
        <f t="array" aca="1" ref="Q55" ca="1">INDIRECT("'"&amp;$D$4&amp;"'!"&amp;Q$21&amp;$B55)</f>
        <v>0</v>
      </c>
      <c r="R55" s="485" cm="1">
        <f t="array" aca="1" ref="R55" ca="1">INDIRECT("'"&amp;$D$4&amp;"'!"&amp;R$21&amp;$B55)</f>
        <v>0</v>
      </c>
      <c r="S55" s="485" cm="1">
        <f t="array" aca="1" ref="S55" ca="1">INDIRECT("'"&amp;$D$4&amp;"'!"&amp;S$21&amp;$B55)</f>
        <v>0</v>
      </c>
      <c r="T55" s="485" cm="1">
        <f t="array" aca="1" ref="T55" ca="1">INDIRECT("'"&amp;$D$4&amp;"'!"&amp;T$21&amp;$B55)</f>
        <v>0</v>
      </c>
      <c r="U55" s="485" cm="1">
        <f t="array" aca="1" ref="U55" ca="1">INDIRECT("'"&amp;$D$4&amp;"'!"&amp;U$21&amp;$B55)</f>
        <v>0</v>
      </c>
      <c r="V55" s="485" cm="1">
        <f t="array" aca="1" ref="V55" ca="1">INDIRECT("'"&amp;$D$4&amp;"'!"&amp;V$21&amp;$B55)</f>
        <v>0</v>
      </c>
      <c r="W55" s="485" cm="1">
        <f t="array" aca="1" ref="W55" ca="1">INDIRECT("'"&amp;$D$4&amp;"'!"&amp;W$21&amp;$B55)</f>
        <v>0</v>
      </c>
      <c r="X55" s="485" cm="1">
        <f t="array" aca="1" ref="X55" ca="1">INDIRECT("'"&amp;$D$4&amp;"'!"&amp;X$21&amp;$B55)</f>
        <v>0</v>
      </c>
      <c r="Y55" s="485" cm="1">
        <f t="array" aca="1" ref="Y55" ca="1">INDIRECT("'"&amp;$D$4&amp;"'!"&amp;Y$21&amp;$B55)</f>
        <v>0</v>
      </c>
      <c r="Z55" s="485" cm="1">
        <f t="array" aca="1" ref="Z55" ca="1">INDIRECT("'"&amp;$D$4&amp;"'!"&amp;Z$21&amp;$B55)</f>
        <v>0</v>
      </c>
      <c r="AA55" s="485" cm="1">
        <f t="array" aca="1" ref="AA55" ca="1">INDIRECT("'"&amp;$D$4&amp;"'!"&amp;AA$21&amp;$B55)</f>
        <v>0</v>
      </c>
      <c r="AB55" s="485" cm="1">
        <f t="array" aca="1" ref="AB55" ca="1">INDIRECT("'"&amp;$D$4&amp;"'!"&amp;AB$21&amp;$B55)</f>
        <v>0</v>
      </c>
      <c r="AC55" s="485" cm="1">
        <f t="array" aca="1" ref="AC55" ca="1">INDIRECT("'"&amp;$D$4&amp;"'!"&amp;AC$21&amp;$B55)</f>
        <v>0</v>
      </c>
      <c r="AD55" s="485" cm="1">
        <f t="array" aca="1" ref="AD55" ca="1">INDIRECT("'"&amp;$D$4&amp;"'!"&amp;AD$21&amp;$B55)</f>
        <v>0</v>
      </c>
      <c r="AE55" s="485" cm="1">
        <f t="array" aca="1" ref="AE55" ca="1">INDIRECT("'"&amp;$D$4&amp;"'!"&amp;AE$21&amp;$B55)</f>
        <v>0</v>
      </c>
      <c r="AF55" s="485" cm="1">
        <f t="array" aca="1" ref="AF55" ca="1">INDIRECT("'"&amp;$D$4&amp;"'!"&amp;AF$21&amp;$B55)</f>
        <v>0</v>
      </c>
      <c r="AG55" s="485" cm="1">
        <f t="array" aca="1" ref="AG55" ca="1">INDIRECT("'"&amp;$D$4&amp;"'!"&amp;AG$21&amp;$B55)</f>
        <v>0</v>
      </c>
      <c r="AH55" s="485" cm="1">
        <f t="array" aca="1" ref="AH55" ca="1">INDIRECT("'"&amp;$D$4&amp;"'!"&amp;AH$21&amp;$B55)</f>
        <v>0</v>
      </c>
      <c r="AI55" s="485" cm="1">
        <f t="array" aca="1" ref="AI55" ca="1">INDIRECT("'"&amp;$D$4&amp;"'!"&amp;AI$21&amp;$B55)</f>
        <v>0</v>
      </c>
      <c r="AJ55" s="485" cm="1">
        <f t="array" aca="1" ref="AJ55" ca="1">INDIRECT("'"&amp;$D$4&amp;"'!"&amp;AJ$21&amp;$B55)</f>
        <v>0</v>
      </c>
      <c r="AK55" s="485" cm="1">
        <f t="array" aca="1" ref="AK55" ca="1">INDIRECT("'"&amp;$D$4&amp;"'!"&amp;AK$21&amp;$B55)</f>
        <v>0</v>
      </c>
      <c r="AL55" s="485" cm="1">
        <f t="array" aca="1" ref="AL55" ca="1">INDIRECT("'"&amp;$D$4&amp;"'!"&amp;AL$21&amp;$B55)</f>
        <v>0</v>
      </c>
      <c r="AM55" s="485" cm="1">
        <f t="array" aca="1" ref="AM55" ca="1">INDIRECT("'"&amp;$D$4&amp;"'!"&amp;AM$21&amp;$B55)</f>
        <v>0</v>
      </c>
      <c r="AN55" s="485" cm="1">
        <f t="array" aca="1" ref="AN55" ca="1">INDIRECT("'"&amp;$D$4&amp;"'!"&amp;AN$21&amp;$B55)</f>
        <v>0</v>
      </c>
      <c r="AO55" s="485" cm="1">
        <f t="array" aca="1" ref="AO55" ca="1">INDIRECT("'"&amp;$D$4&amp;"'!"&amp;AO$21&amp;$B55)</f>
        <v>0</v>
      </c>
      <c r="AP55" s="485" cm="1">
        <f t="array" aca="1" ref="AP55" ca="1">INDIRECT("'"&amp;$D$4&amp;"'!"&amp;AP$21&amp;$B55)</f>
        <v>0</v>
      </c>
      <c r="AQ55" s="485" cm="1">
        <f t="array" aca="1" ref="AQ55" ca="1">INDIRECT("'"&amp;$D$4&amp;"'!"&amp;AQ$21&amp;$B55)</f>
        <v>0</v>
      </c>
      <c r="AR55" s="485" cm="1">
        <f t="array" aca="1" ref="AR55" ca="1">INDIRECT("'"&amp;$D$4&amp;"'!"&amp;AR$21&amp;$B55)</f>
        <v>0</v>
      </c>
      <c r="AS55" s="485" cm="1">
        <f t="array" aca="1" ref="AS55" ca="1">INDIRECT("'"&amp;$D$4&amp;"'!"&amp;AS$21&amp;$B55)</f>
        <v>0</v>
      </c>
      <c r="AT55" s="485" cm="1">
        <f t="array" aca="1" ref="AT55" ca="1">INDIRECT("'"&amp;$D$4&amp;"'!"&amp;AT$21&amp;$B55)</f>
        <v>0</v>
      </c>
      <c r="AU55" s="485" cm="1">
        <f t="array" aca="1" ref="AU55" ca="1">INDIRECT("'"&amp;$D$4&amp;"'!"&amp;AU$21&amp;$B55)</f>
        <v>0</v>
      </c>
      <c r="AV55" s="485" cm="1">
        <f t="array" aca="1" ref="AV55" ca="1">INDIRECT("'"&amp;$D$4&amp;"'!"&amp;AV$21&amp;$B55)</f>
        <v>0</v>
      </c>
      <c r="AW55" s="485" cm="1">
        <f t="array" aca="1" ref="AW55" ca="1">INDIRECT("'"&amp;$D$4&amp;"'!"&amp;AW$21&amp;$B55)</f>
        <v>0</v>
      </c>
      <c r="AX55" s="485" cm="1">
        <f t="array" aca="1" ref="AX55" ca="1">INDIRECT("'"&amp;$D$4&amp;"'!"&amp;AX$21&amp;$B55)</f>
        <v>0</v>
      </c>
      <c r="AY55" s="485" cm="1">
        <f t="array" aca="1" ref="AY55" ca="1">INDIRECT("'"&amp;$D$4&amp;"'!"&amp;AY$21&amp;$B55)</f>
        <v>0</v>
      </c>
      <c r="AZ55" s="485" cm="1">
        <f t="array" aca="1" ref="AZ55" ca="1">INDIRECT("'"&amp;$D$4&amp;"'!"&amp;AZ$21&amp;$B55)</f>
        <v>0</v>
      </c>
      <c r="BA55" s="485" cm="1">
        <f t="array" aca="1" ref="BA55" ca="1">INDIRECT("'"&amp;$D$4&amp;"'!"&amp;BA$21&amp;$B55)</f>
        <v>0</v>
      </c>
      <c r="BB55" s="485" cm="1">
        <f t="array" aca="1" ref="BB55" ca="1">INDIRECT("'"&amp;$D$4&amp;"'!"&amp;BB$21&amp;$B55)</f>
        <v>0</v>
      </c>
      <c r="BC55" s="485" cm="1">
        <f t="array" aca="1" ref="BC55" ca="1">INDIRECT("'"&amp;$D$4&amp;"'!"&amp;BC$21&amp;$B55)</f>
        <v>0</v>
      </c>
      <c r="BD55" s="485" cm="1">
        <f t="array" aca="1" ref="BD55" ca="1">INDIRECT("'"&amp;$D$4&amp;"'!"&amp;BD$21&amp;$B55)</f>
        <v>0</v>
      </c>
      <c r="BE55" s="485" cm="1">
        <f t="array" aca="1" ref="BE55" ca="1">INDIRECT("'"&amp;$D$4&amp;"'!"&amp;BE$21&amp;$B55)</f>
        <v>0</v>
      </c>
      <c r="BF55" s="485" cm="1">
        <f t="array" aca="1" ref="BF55" ca="1">INDIRECT("'"&amp;$D$4&amp;"'!"&amp;BF$21&amp;$B55)</f>
        <v>0</v>
      </c>
      <c r="BG55" s="485" cm="1">
        <f t="array" aca="1" ref="BG55" ca="1">INDIRECT("'"&amp;$D$4&amp;"'!"&amp;BG$21&amp;$B55)</f>
        <v>0</v>
      </c>
      <c r="BH55" s="485" cm="1">
        <f t="array" aca="1" ref="BH55" ca="1">INDIRECT("'"&amp;$D$4&amp;"'!"&amp;BH$21&amp;$B55)</f>
        <v>0</v>
      </c>
      <c r="BI55" s="485" cm="1">
        <f t="array" aca="1" ref="BI55" ca="1">INDIRECT("'"&amp;$D$4&amp;"'!"&amp;BI$21&amp;$B55)</f>
        <v>0</v>
      </c>
      <c r="BJ55" s="485" cm="1">
        <f t="array" aca="1" ref="BJ55" ca="1">INDIRECT("'"&amp;$D$4&amp;"'!"&amp;BJ$21&amp;$B55)</f>
        <v>0</v>
      </c>
      <c r="BK55" s="485" cm="1">
        <f t="array" aca="1" ref="BK55" ca="1">INDIRECT("'"&amp;$D$4&amp;"'!"&amp;BK$21&amp;$B55)</f>
        <v>0</v>
      </c>
      <c r="BL55" s="485" cm="1">
        <f t="array" aca="1" ref="BL55" ca="1">INDIRECT("'"&amp;$D$4&amp;"'!"&amp;BL$21&amp;$B55)</f>
        <v>0</v>
      </c>
      <c r="BM55" s="485" cm="1">
        <f t="array" aca="1" ref="BM55" ca="1">INDIRECT("'"&amp;$D$4&amp;"'!"&amp;BM$21&amp;$B55)</f>
        <v>0</v>
      </c>
      <c r="BN55" s="485" cm="1">
        <f t="array" aca="1" ref="BN55" ca="1">INDIRECT("'"&amp;$D$4&amp;"'!"&amp;BN$21&amp;$B55)</f>
        <v>0</v>
      </c>
      <c r="BP55" s="851">
        <v>2030</v>
      </c>
      <c r="BQ55" s="698" cm="1">
        <f t="array" aca="1" ref="BQ55" ca="1">IFERROR(SUMIFS(INDEX($J$23:$BN$44,,MATCH($G55,$J$22:$BN$22,0)),$G$23:$G$44,BQ$48,$E$23:$E$44,$BQ$46)/INDEX($J$47:$BN$47,,MATCH($G55,$J$22:$BN$22,0)),0)</f>
        <v>0</v>
      </c>
      <c r="BR55" s="587" cm="1">
        <f t="array" aca="1" ref="BR55" ca="1">IFERROR(SUMIFS(INDEX($J$23:$BN$44,,MATCH($G55,$J$22:$BN$22,0)),$G$23:$G$44,BR$48,$E$23:$E$44,$BQ$46)/INDEX($J$47:$BN$47,,MATCH($G55,$J$22:$BN$22,0)),0)</f>
        <v>0</v>
      </c>
      <c r="BS55" s="662" cm="1">
        <f t="array" aca="1" ref="BS55" ca="1">IFERROR(SUMIFS(INDEX($J$23:$BN$44,,MATCH($G55,$J$22:$BN$22,0)),$G$23:$G$44,BS$48,$E$23:$E$44,$BQ$46)/INDEX($J$47:$BN$47,,MATCH($G55,$J$22:$BN$22,0)),0)</f>
        <v>0</v>
      </c>
      <c r="BU55" s="851">
        <v>2030</v>
      </c>
      <c r="BV55" s="1017">
        <f t="shared" ca="1" si="1"/>
        <v>0</v>
      </c>
      <c r="BW55" s="1018">
        <f t="shared" ca="1" si="2"/>
        <v>0</v>
      </c>
      <c r="BX55" s="1019">
        <f t="shared" ca="1" si="3"/>
        <v>0</v>
      </c>
      <c r="BY55" s="824">
        <f t="shared" ca="1" si="5"/>
        <v>0</v>
      </c>
      <c r="BZ55" s="851">
        <v>2030</v>
      </c>
      <c r="CA55" s="1017">
        <f ca="1">IFERROR(SUM(BQ$49:BQ55)/SUM($BQ$49:$BS55),BQ55)</f>
        <v>0</v>
      </c>
      <c r="CB55" s="1018">
        <f ca="1">IFERROR(SUM(BR$49:BR55)/SUM($BQ$49:$BS55),BR55)</f>
        <v>0</v>
      </c>
      <c r="CC55" s="1019">
        <f ca="1">IFERROR(SUM(BS$49:BS55)/SUM($BQ$49:$BS55),BS55)</f>
        <v>0</v>
      </c>
      <c r="CD55" s="824">
        <f t="shared" ca="1" si="4"/>
        <v>0</v>
      </c>
      <c r="CE55" s="700" cm="1">
        <f t="array" aca="1" ref="CE55" ca="1">_xlfn.IFNA(LOOKUP(2,1/($J55:$BN55&lt;&gt;0),$J$22:$BN$22),0)</f>
        <v>0</v>
      </c>
      <c r="CH55" s="183"/>
      <c r="CN55" s="984"/>
      <c r="CO55" s="984"/>
      <c r="CP55" s="984"/>
      <c r="CR55" s="984"/>
      <c r="CS55" s="984"/>
      <c r="CT55" s="984"/>
    </row>
    <row r="56" spans="1:102" s="174" customFormat="1" ht="15.95" customHeight="1">
      <c r="A56" s="1375"/>
      <c r="B56" s="180">
        <f t="shared" si="0"/>
        <v>177</v>
      </c>
      <c r="C56" s="1270"/>
      <c r="D56" s="160" t="s">
        <v>651</v>
      </c>
      <c r="E56" s="160"/>
      <c r="F56" s="160" t="s">
        <v>932</v>
      </c>
      <c r="G56" s="830">
        <v>2031</v>
      </c>
      <c r="H56" s="160"/>
      <c r="I56" s="437" t="s">
        <v>514</v>
      </c>
      <c r="J56" s="485" cm="1">
        <f t="array" aca="1" ref="J56" ca="1">INDIRECT("'"&amp;$D$4&amp;"'!"&amp;J$21&amp;$B56)</f>
        <v>0</v>
      </c>
      <c r="K56" s="485" cm="1">
        <f t="array" aca="1" ref="K56" ca="1">INDIRECT("'"&amp;$D$4&amp;"'!"&amp;K$21&amp;$B56)</f>
        <v>0</v>
      </c>
      <c r="L56" s="485" cm="1">
        <f t="array" aca="1" ref="L56" ca="1">INDIRECT("'"&amp;$D$4&amp;"'!"&amp;L$21&amp;$B56)</f>
        <v>0</v>
      </c>
      <c r="M56" s="485" cm="1">
        <f t="array" aca="1" ref="M56" ca="1">INDIRECT("'"&amp;$D$4&amp;"'!"&amp;M$21&amp;$B56)</f>
        <v>0</v>
      </c>
      <c r="N56" s="485" cm="1">
        <f t="array" aca="1" ref="N56" ca="1">INDIRECT("'"&amp;$D$4&amp;"'!"&amp;N$21&amp;$B56)</f>
        <v>0</v>
      </c>
      <c r="O56" s="485" cm="1">
        <f t="array" aca="1" ref="O56" ca="1">INDIRECT("'"&amp;$D$4&amp;"'!"&amp;O$21&amp;$B56)</f>
        <v>0</v>
      </c>
      <c r="P56" s="485" cm="1">
        <f t="array" aca="1" ref="P56" ca="1">INDIRECT("'"&amp;$D$4&amp;"'!"&amp;P$21&amp;$B56)</f>
        <v>0</v>
      </c>
      <c r="Q56" s="485" cm="1">
        <f t="array" aca="1" ref="Q56" ca="1">INDIRECT("'"&amp;$D$4&amp;"'!"&amp;Q$21&amp;$B56)</f>
        <v>0</v>
      </c>
      <c r="R56" s="485" cm="1">
        <f t="array" aca="1" ref="R56" ca="1">INDIRECT("'"&amp;$D$4&amp;"'!"&amp;R$21&amp;$B56)</f>
        <v>0</v>
      </c>
      <c r="S56" s="485" cm="1">
        <f t="array" aca="1" ref="S56" ca="1">INDIRECT("'"&amp;$D$4&amp;"'!"&amp;S$21&amp;$B56)</f>
        <v>0</v>
      </c>
      <c r="T56" s="485" cm="1">
        <f t="array" aca="1" ref="T56" ca="1">INDIRECT("'"&amp;$D$4&amp;"'!"&amp;T$21&amp;$B56)</f>
        <v>0</v>
      </c>
      <c r="U56" s="485" cm="1">
        <f t="array" aca="1" ref="U56" ca="1">INDIRECT("'"&amp;$D$4&amp;"'!"&amp;U$21&amp;$B56)</f>
        <v>0</v>
      </c>
      <c r="V56" s="485" cm="1">
        <f t="array" aca="1" ref="V56" ca="1">INDIRECT("'"&amp;$D$4&amp;"'!"&amp;V$21&amp;$B56)</f>
        <v>0</v>
      </c>
      <c r="W56" s="485" cm="1">
        <f t="array" aca="1" ref="W56" ca="1">INDIRECT("'"&amp;$D$4&amp;"'!"&amp;W$21&amp;$B56)</f>
        <v>0</v>
      </c>
      <c r="X56" s="485" cm="1">
        <f t="array" aca="1" ref="X56" ca="1">INDIRECT("'"&amp;$D$4&amp;"'!"&amp;X$21&amp;$B56)</f>
        <v>0</v>
      </c>
      <c r="Y56" s="485" cm="1">
        <f t="array" aca="1" ref="Y56" ca="1">INDIRECT("'"&amp;$D$4&amp;"'!"&amp;Y$21&amp;$B56)</f>
        <v>0</v>
      </c>
      <c r="Z56" s="485" cm="1">
        <f t="array" aca="1" ref="Z56" ca="1">INDIRECT("'"&amp;$D$4&amp;"'!"&amp;Z$21&amp;$B56)</f>
        <v>0</v>
      </c>
      <c r="AA56" s="485" cm="1">
        <f t="array" aca="1" ref="AA56" ca="1">INDIRECT("'"&amp;$D$4&amp;"'!"&amp;AA$21&amp;$B56)</f>
        <v>0</v>
      </c>
      <c r="AB56" s="485" cm="1">
        <f t="array" aca="1" ref="AB56" ca="1">INDIRECT("'"&amp;$D$4&amp;"'!"&amp;AB$21&amp;$B56)</f>
        <v>0</v>
      </c>
      <c r="AC56" s="485" cm="1">
        <f t="array" aca="1" ref="AC56" ca="1">INDIRECT("'"&amp;$D$4&amp;"'!"&amp;AC$21&amp;$B56)</f>
        <v>0</v>
      </c>
      <c r="AD56" s="485" cm="1">
        <f t="array" aca="1" ref="AD56" ca="1">INDIRECT("'"&amp;$D$4&amp;"'!"&amp;AD$21&amp;$B56)</f>
        <v>0</v>
      </c>
      <c r="AE56" s="485" cm="1">
        <f t="array" aca="1" ref="AE56" ca="1">INDIRECT("'"&amp;$D$4&amp;"'!"&amp;AE$21&amp;$B56)</f>
        <v>0</v>
      </c>
      <c r="AF56" s="485" cm="1">
        <f t="array" aca="1" ref="AF56" ca="1">INDIRECT("'"&amp;$D$4&amp;"'!"&amp;AF$21&amp;$B56)</f>
        <v>0</v>
      </c>
      <c r="AG56" s="485" cm="1">
        <f t="array" aca="1" ref="AG56" ca="1">INDIRECT("'"&amp;$D$4&amp;"'!"&amp;AG$21&amp;$B56)</f>
        <v>0</v>
      </c>
      <c r="AH56" s="485" cm="1">
        <f t="array" aca="1" ref="AH56" ca="1">INDIRECT("'"&amp;$D$4&amp;"'!"&amp;AH$21&amp;$B56)</f>
        <v>0</v>
      </c>
      <c r="AI56" s="485" cm="1">
        <f t="array" aca="1" ref="AI56" ca="1">INDIRECT("'"&amp;$D$4&amp;"'!"&amp;AI$21&amp;$B56)</f>
        <v>0</v>
      </c>
      <c r="AJ56" s="485" cm="1">
        <f t="array" aca="1" ref="AJ56" ca="1">INDIRECT("'"&amp;$D$4&amp;"'!"&amp;AJ$21&amp;$B56)</f>
        <v>0</v>
      </c>
      <c r="AK56" s="485" cm="1">
        <f t="array" aca="1" ref="AK56" ca="1">INDIRECT("'"&amp;$D$4&amp;"'!"&amp;AK$21&amp;$B56)</f>
        <v>0</v>
      </c>
      <c r="AL56" s="485" cm="1">
        <f t="array" aca="1" ref="AL56" ca="1">INDIRECT("'"&amp;$D$4&amp;"'!"&amp;AL$21&amp;$B56)</f>
        <v>0</v>
      </c>
      <c r="AM56" s="485" cm="1">
        <f t="array" aca="1" ref="AM56" ca="1">INDIRECT("'"&amp;$D$4&amp;"'!"&amp;AM$21&amp;$B56)</f>
        <v>0</v>
      </c>
      <c r="AN56" s="485" cm="1">
        <f t="array" aca="1" ref="AN56" ca="1">INDIRECT("'"&amp;$D$4&amp;"'!"&amp;AN$21&amp;$B56)</f>
        <v>0</v>
      </c>
      <c r="AO56" s="485" cm="1">
        <f t="array" aca="1" ref="AO56" ca="1">INDIRECT("'"&amp;$D$4&amp;"'!"&amp;AO$21&amp;$B56)</f>
        <v>0</v>
      </c>
      <c r="AP56" s="485" cm="1">
        <f t="array" aca="1" ref="AP56" ca="1">INDIRECT("'"&amp;$D$4&amp;"'!"&amp;AP$21&amp;$B56)</f>
        <v>0</v>
      </c>
      <c r="AQ56" s="485" cm="1">
        <f t="array" aca="1" ref="AQ56" ca="1">INDIRECT("'"&amp;$D$4&amp;"'!"&amp;AQ$21&amp;$B56)</f>
        <v>0</v>
      </c>
      <c r="AR56" s="485" cm="1">
        <f t="array" aca="1" ref="AR56" ca="1">INDIRECT("'"&amp;$D$4&amp;"'!"&amp;AR$21&amp;$B56)</f>
        <v>0</v>
      </c>
      <c r="AS56" s="485" cm="1">
        <f t="array" aca="1" ref="AS56" ca="1">INDIRECT("'"&amp;$D$4&amp;"'!"&amp;AS$21&amp;$B56)</f>
        <v>0</v>
      </c>
      <c r="AT56" s="485" cm="1">
        <f t="array" aca="1" ref="AT56" ca="1">INDIRECT("'"&amp;$D$4&amp;"'!"&amp;AT$21&amp;$B56)</f>
        <v>0</v>
      </c>
      <c r="AU56" s="485" cm="1">
        <f t="array" aca="1" ref="AU56" ca="1">INDIRECT("'"&amp;$D$4&amp;"'!"&amp;AU$21&amp;$B56)</f>
        <v>0</v>
      </c>
      <c r="AV56" s="485" cm="1">
        <f t="array" aca="1" ref="AV56" ca="1">INDIRECT("'"&amp;$D$4&amp;"'!"&amp;AV$21&amp;$B56)</f>
        <v>0</v>
      </c>
      <c r="AW56" s="485" cm="1">
        <f t="array" aca="1" ref="AW56" ca="1">INDIRECT("'"&amp;$D$4&amp;"'!"&amp;AW$21&amp;$B56)</f>
        <v>0</v>
      </c>
      <c r="AX56" s="485" cm="1">
        <f t="array" aca="1" ref="AX56" ca="1">INDIRECT("'"&amp;$D$4&amp;"'!"&amp;AX$21&amp;$B56)</f>
        <v>0</v>
      </c>
      <c r="AY56" s="485" cm="1">
        <f t="array" aca="1" ref="AY56" ca="1">INDIRECT("'"&amp;$D$4&amp;"'!"&amp;AY$21&amp;$B56)</f>
        <v>0</v>
      </c>
      <c r="AZ56" s="485" cm="1">
        <f t="array" aca="1" ref="AZ56" ca="1">INDIRECT("'"&amp;$D$4&amp;"'!"&amp;AZ$21&amp;$B56)</f>
        <v>0</v>
      </c>
      <c r="BA56" s="485" cm="1">
        <f t="array" aca="1" ref="BA56" ca="1">INDIRECT("'"&amp;$D$4&amp;"'!"&amp;BA$21&amp;$B56)</f>
        <v>0</v>
      </c>
      <c r="BB56" s="485" cm="1">
        <f t="array" aca="1" ref="BB56" ca="1">INDIRECT("'"&amp;$D$4&amp;"'!"&amp;BB$21&amp;$B56)</f>
        <v>0</v>
      </c>
      <c r="BC56" s="485" cm="1">
        <f t="array" aca="1" ref="BC56" ca="1">INDIRECT("'"&amp;$D$4&amp;"'!"&amp;BC$21&amp;$B56)</f>
        <v>0</v>
      </c>
      <c r="BD56" s="485" cm="1">
        <f t="array" aca="1" ref="BD56" ca="1">INDIRECT("'"&amp;$D$4&amp;"'!"&amp;BD$21&amp;$B56)</f>
        <v>0</v>
      </c>
      <c r="BE56" s="485" cm="1">
        <f t="array" aca="1" ref="BE56" ca="1">INDIRECT("'"&amp;$D$4&amp;"'!"&amp;BE$21&amp;$B56)</f>
        <v>0</v>
      </c>
      <c r="BF56" s="485" cm="1">
        <f t="array" aca="1" ref="BF56" ca="1">INDIRECT("'"&amp;$D$4&amp;"'!"&amp;BF$21&amp;$B56)</f>
        <v>0</v>
      </c>
      <c r="BG56" s="485" cm="1">
        <f t="array" aca="1" ref="BG56" ca="1">INDIRECT("'"&amp;$D$4&amp;"'!"&amp;BG$21&amp;$B56)</f>
        <v>0</v>
      </c>
      <c r="BH56" s="485" cm="1">
        <f t="array" aca="1" ref="BH56" ca="1">INDIRECT("'"&amp;$D$4&amp;"'!"&amp;BH$21&amp;$B56)</f>
        <v>0</v>
      </c>
      <c r="BI56" s="485" cm="1">
        <f t="array" aca="1" ref="BI56" ca="1">INDIRECT("'"&amp;$D$4&amp;"'!"&amp;BI$21&amp;$B56)</f>
        <v>0</v>
      </c>
      <c r="BJ56" s="485" cm="1">
        <f t="array" aca="1" ref="BJ56" ca="1">INDIRECT("'"&amp;$D$4&amp;"'!"&amp;BJ$21&amp;$B56)</f>
        <v>0</v>
      </c>
      <c r="BK56" s="485" cm="1">
        <f t="array" aca="1" ref="BK56" ca="1">INDIRECT("'"&amp;$D$4&amp;"'!"&amp;BK$21&amp;$B56)</f>
        <v>0</v>
      </c>
      <c r="BL56" s="485" cm="1">
        <f t="array" aca="1" ref="BL56" ca="1">INDIRECT("'"&amp;$D$4&amp;"'!"&amp;BL$21&amp;$B56)</f>
        <v>0</v>
      </c>
      <c r="BM56" s="485" cm="1">
        <f t="array" aca="1" ref="BM56" ca="1">INDIRECT("'"&amp;$D$4&amp;"'!"&amp;BM$21&amp;$B56)</f>
        <v>0</v>
      </c>
      <c r="BN56" s="485" cm="1">
        <f t="array" aca="1" ref="BN56" ca="1">INDIRECT("'"&amp;$D$4&amp;"'!"&amp;BN$21&amp;$B56)</f>
        <v>0</v>
      </c>
      <c r="BP56" s="851">
        <v>2031</v>
      </c>
      <c r="BQ56" s="698" cm="1">
        <f t="array" aca="1" ref="BQ56" ca="1">IFERROR(SUMIFS(INDEX($J$23:$BN$44,,MATCH($G56,$J$22:$BN$22,0)),$G$23:$G$44,BQ$48,$E$23:$E$44,$BQ$46)/INDEX($J$47:$BN$47,,MATCH($G56,$J$22:$BN$22,0)),0)</f>
        <v>0</v>
      </c>
      <c r="BR56" s="587" cm="1">
        <f t="array" aca="1" ref="BR56" ca="1">IFERROR(SUMIFS(INDEX($J$23:$BN$44,,MATCH($G56,$J$22:$BN$22,0)),$G$23:$G$44,BR$48,$E$23:$E$44,$BQ$46)/INDEX($J$47:$BN$47,,MATCH($G56,$J$22:$BN$22,0)),0)</f>
        <v>0</v>
      </c>
      <c r="BS56" s="662" cm="1">
        <f t="array" aca="1" ref="BS56" ca="1">IFERROR(SUMIFS(INDEX($J$23:$BN$44,,MATCH($G56,$J$22:$BN$22,0)),$G$23:$G$44,BS$48,$E$23:$E$44,$BQ$46)/INDEX($J$47:$BN$47,,MATCH($G56,$J$22:$BN$22,0)),0)</f>
        <v>0</v>
      </c>
      <c r="BU56" s="851">
        <v>2031</v>
      </c>
      <c r="BV56" s="1017">
        <f t="shared" ca="1" si="1"/>
        <v>0</v>
      </c>
      <c r="BW56" s="1018">
        <f t="shared" ca="1" si="2"/>
        <v>0</v>
      </c>
      <c r="BX56" s="1019">
        <f t="shared" ca="1" si="3"/>
        <v>0</v>
      </c>
      <c r="BY56" s="824">
        <f t="shared" ca="1" si="5"/>
        <v>0</v>
      </c>
      <c r="BZ56" s="851">
        <v>2031</v>
      </c>
      <c r="CA56" s="1017">
        <f ca="1">IFERROR(SUM(BQ$49:BQ56)/SUM($BQ$49:$BS56),BQ56)</f>
        <v>0</v>
      </c>
      <c r="CB56" s="1018">
        <f ca="1">IFERROR(SUM(BR$49:BR56)/SUM($BQ$49:$BS56),BR56)</f>
        <v>0</v>
      </c>
      <c r="CC56" s="1019">
        <f ca="1">IFERROR(SUM(BS$49:BS56)/SUM($BQ$49:$BS56),BS56)</f>
        <v>0</v>
      </c>
      <c r="CD56" s="824">
        <f t="shared" ca="1" si="4"/>
        <v>0</v>
      </c>
      <c r="CE56" s="700" cm="1">
        <f t="array" aca="1" ref="CE56" ca="1">_xlfn.IFNA(LOOKUP(2,1/($J56:$BN56&lt;&gt;0),$J$22:$BN$22),0)</f>
        <v>0</v>
      </c>
      <c r="CH56" s="183"/>
      <c r="CN56" s="984"/>
      <c r="CO56" s="984"/>
      <c r="CP56" s="984"/>
      <c r="CR56" s="984"/>
      <c r="CS56" s="984"/>
      <c r="CT56" s="984"/>
    </row>
    <row r="57" spans="1:102" s="174" customFormat="1" ht="15.95" customHeight="1">
      <c r="A57" s="1375"/>
      <c r="B57" s="180">
        <f t="shared" si="0"/>
        <v>178</v>
      </c>
      <c r="C57" s="1270"/>
      <c r="D57" s="160" t="s">
        <v>653</v>
      </c>
      <c r="E57" s="160"/>
      <c r="F57" s="160" t="s">
        <v>933</v>
      </c>
      <c r="G57" s="830">
        <v>2032</v>
      </c>
      <c r="H57" s="160"/>
      <c r="I57" s="437" t="s">
        <v>514</v>
      </c>
      <c r="J57" s="485" cm="1">
        <f t="array" aca="1" ref="J57" ca="1">INDIRECT("'"&amp;$D$4&amp;"'!"&amp;J$21&amp;$B57)</f>
        <v>0</v>
      </c>
      <c r="K57" s="485" cm="1">
        <f t="array" aca="1" ref="K57" ca="1">INDIRECT("'"&amp;$D$4&amp;"'!"&amp;K$21&amp;$B57)</f>
        <v>0</v>
      </c>
      <c r="L57" s="485" cm="1">
        <f t="array" aca="1" ref="L57" ca="1">INDIRECT("'"&amp;$D$4&amp;"'!"&amp;L$21&amp;$B57)</f>
        <v>0</v>
      </c>
      <c r="M57" s="485" cm="1">
        <f t="array" aca="1" ref="M57" ca="1">INDIRECT("'"&amp;$D$4&amp;"'!"&amp;M$21&amp;$B57)</f>
        <v>0</v>
      </c>
      <c r="N57" s="485" cm="1">
        <f t="array" aca="1" ref="N57" ca="1">INDIRECT("'"&amp;$D$4&amp;"'!"&amp;N$21&amp;$B57)</f>
        <v>0</v>
      </c>
      <c r="O57" s="485" cm="1">
        <f t="array" aca="1" ref="O57" ca="1">INDIRECT("'"&amp;$D$4&amp;"'!"&amp;O$21&amp;$B57)</f>
        <v>0</v>
      </c>
      <c r="P57" s="485" cm="1">
        <f t="array" aca="1" ref="P57" ca="1">INDIRECT("'"&amp;$D$4&amp;"'!"&amp;P$21&amp;$B57)</f>
        <v>0</v>
      </c>
      <c r="Q57" s="485" cm="1">
        <f t="array" aca="1" ref="Q57" ca="1">INDIRECT("'"&amp;$D$4&amp;"'!"&amp;Q$21&amp;$B57)</f>
        <v>0</v>
      </c>
      <c r="R57" s="485" cm="1">
        <f t="array" aca="1" ref="R57" ca="1">INDIRECT("'"&amp;$D$4&amp;"'!"&amp;R$21&amp;$B57)</f>
        <v>0</v>
      </c>
      <c r="S57" s="485" cm="1">
        <f t="array" aca="1" ref="S57" ca="1">INDIRECT("'"&amp;$D$4&amp;"'!"&amp;S$21&amp;$B57)</f>
        <v>0</v>
      </c>
      <c r="T57" s="485" cm="1">
        <f t="array" aca="1" ref="T57" ca="1">INDIRECT("'"&amp;$D$4&amp;"'!"&amp;T$21&amp;$B57)</f>
        <v>0</v>
      </c>
      <c r="U57" s="485" cm="1">
        <f t="array" aca="1" ref="U57" ca="1">INDIRECT("'"&amp;$D$4&amp;"'!"&amp;U$21&amp;$B57)</f>
        <v>0</v>
      </c>
      <c r="V57" s="485" cm="1">
        <f t="array" aca="1" ref="V57" ca="1">INDIRECT("'"&amp;$D$4&amp;"'!"&amp;V$21&amp;$B57)</f>
        <v>0</v>
      </c>
      <c r="W57" s="485" cm="1">
        <f t="array" aca="1" ref="W57" ca="1">INDIRECT("'"&amp;$D$4&amp;"'!"&amp;W$21&amp;$B57)</f>
        <v>0</v>
      </c>
      <c r="X57" s="485" cm="1">
        <f t="array" aca="1" ref="X57" ca="1">INDIRECT("'"&amp;$D$4&amp;"'!"&amp;X$21&amp;$B57)</f>
        <v>0</v>
      </c>
      <c r="Y57" s="485" cm="1">
        <f t="array" aca="1" ref="Y57" ca="1">INDIRECT("'"&amp;$D$4&amp;"'!"&amp;Y$21&amp;$B57)</f>
        <v>0</v>
      </c>
      <c r="Z57" s="485" cm="1">
        <f t="array" aca="1" ref="Z57" ca="1">INDIRECT("'"&amp;$D$4&amp;"'!"&amp;Z$21&amp;$B57)</f>
        <v>0</v>
      </c>
      <c r="AA57" s="485" cm="1">
        <f t="array" aca="1" ref="AA57" ca="1">INDIRECT("'"&amp;$D$4&amp;"'!"&amp;AA$21&amp;$B57)</f>
        <v>0</v>
      </c>
      <c r="AB57" s="485" cm="1">
        <f t="array" aca="1" ref="AB57" ca="1">INDIRECT("'"&amp;$D$4&amp;"'!"&amp;AB$21&amp;$B57)</f>
        <v>0</v>
      </c>
      <c r="AC57" s="485" cm="1">
        <f t="array" aca="1" ref="AC57" ca="1">INDIRECT("'"&amp;$D$4&amp;"'!"&amp;AC$21&amp;$B57)</f>
        <v>0</v>
      </c>
      <c r="AD57" s="485" cm="1">
        <f t="array" aca="1" ref="AD57" ca="1">INDIRECT("'"&amp;$D$4&amp;"'!"&amp;AD$21&amp;$B57)</f>
        <v>0</v>
      </c>
      <c r="AE57" s="485" cm="1">
        <f t="array" aca="1" ref="AE57" ca="1">INDIRECT("'"&amp;$D$4&amp;"'!"&amp;AE$21&amp;$B57)</f>
        <v>0</v>
      </c>
      <c r="AF57" s="485" cm="1">
        <f t="array" aca="1" ref="AF57" ca="1">INDIRECT("'"&amp;$D$4&amp;"'!"&amp;AF$21&amp;$B57)</f>
        <v>0</v>
      </c>
      <c r="AG57" s="485" cm="1">
        <f t="array" aca="1" ref="AG57" ca="1">INDIRECT("'"&amp;$D$4&amp;"'!"&amp;AG$21&amp;$B57)</f>
        <v>0</v>
      </c>
      <c r="AH57" s="485" cm="1">
        <f t="array" aca="1" ref="AH57" ca="1">INDIRECT("'"&amp;$D$4&amp;"'!"&amp;AH$21&amp;$B57)</f>
        <v>0</v>
      </c>
      <c r="AI57" s="485" cm="1">
        <f t="array" aca="1" ref="AI57" ca="1">INDIRECT("'"&amp;$D$4&amp;"'!"&amp;AI$21&amp;$B57)</f>
        <v>0</v>
      </c>
      <c r="AJ57" s="485" cm="1">
        <f t="array" aca="1" ref="AJ57" ca="1">INDIRECT("'"&amp;$D$4&amp;"'!"&amp;AJ$21&amp;$B57)</f>
        <v>0</v>
      </c>
      <c r="AK57" s="485" cm="1">
        <f t="array" aca="1" ref="AK57" ca="1">INDIRECT("'"&amp;$D$4&amp;"'!"&amp;AK$21&amp;$B57)</f>
        <v>0</v>
      </c>
      <c r="AL57" s="485" cm="1">
        <f t="array" aca="1" ref="AL57" ca="1">INDIRECT("'"&amp;$D$4&amp;"'!"&amp;AL$21&amp;$B57)</f>
        <v>0</v>
      </c>
      <c r="AM57" s="485" cm="1">
        <f t="array" aca="1" ref="AM57" ca="1">INDIRECT("'"&amp;$D$4&amp;"'!"&amp;AM$21&amp;$B57)</f>
        <v>0</v>
      </c>
      <c r="AN57" s="485" cm="1">
        <f t="array" aca="1" ref="AN57" ca="1">INDIRECT("'"&amp;$D$4&amp;"'!"&amp;AN$21&amp;$B57)</f>
        <v>0</v>
      </c>
      <c r="AO57" s="485" cm="1">
        <f t="array" aca="1" ref="AO57" ca="1">INDIRECT("'"&amp;$D$4&amp;"'!"&amp;AO$21&amp;$B57)</f>
        <v>0</v>
      </c>
      <c r="AP57" s="485" cm="1">
        <f t="array" aca="1" ref="AP57" ca="1">INDIRECT("'"&amp;$D$4&amp;"'!"&amp;AP$21&amp;$B57)</f>
        <v>0</v>
      </c>
      <c r="AQ57" s="485" cm="1">
        <f t="array" aca="1" ref="AQ57" ca="1">INDIRECT("'"&amp;$D$4&amp;"'!"&amp;AQ$21&amp;$B57)</f>
        <v>0</v>
      </c>
      <c r="AR57" s="485" cm="1">
        <f t="array" aca="1" ref="AR57" ca="1">INDIRECT("'"&amp;$D$4&amp;"'!"&amp;AR$21&amp;$B57)</f>
        <v>0</v>
      </c>
      <c r="AS57" s="485" cm="1">
        <f t="array" aca="1" ref="AS57" ca="1">INDIRECT("'"&amp;$D$4&amp;"'!"&amp;AS$21&amp;$B57)</f>
        <v>0</v>
      </c>
      <c r="AT57" s="485" cm="1">
        <f t="array" aca="1" ref="AT57" ca="1">INDIRECT("'"&amp;$D$4&amp;"'!"&amp;AT$21&amp;$B57)</f>
        <v>0</v>
      </c>
      <c r="AU57" s="485" cm="1">
        <f t="array" aca="1" ref="AU57" ca="1">INDIRECT("'"&amp;$D$4&amp;"'!"&amp;AU$21&amp;$B57)</f>
        <v>0</v>
      </c>
      <c r="AV57" s="485" cm="1">
        <f t="array" aca="1" ref="AV57" ca="1">INDIRECT("'"&amp;$D$4&amp;"'!"&amp;AV$21&amp;$B57)</f>
        <v>0</v>
      </c>
      <c r="AW57" s="485" cm="1">
        <f t="array" aca="1" ref="AW57" ca="1">INDIRECT("'"&amp;$D$4&amp;"'!"&amp;AW$21&amp;$B57)</f>
        <v>0</v>
      </c>
      <c r="AX57" s="485" cm="1">
        <f t="array" aca="1" ref="AX57" ca="1">INDIRECT("'"&amp;$D$4&amp;"'!"&amp;AX$21&amp;$B57)</f>
        <v>0</v>
      </c>
      <c r="AY57" s="485" cm="1">
        <f t="array" aca="1" ref="AY57" ca="1">INDIRECT("'"&amp;$D$4&amp;"'!"&amp;AY$21&amp;$B57)</f>
        <v>0</v>
      </c>
      <c r="AZ57" s="485" cm="1">
        <f t="array" aca="1" ref="AZ57" ca="1">INDIRECT("'"&amp;$D$4&amp;"'!"&amp;AZ$21&amp;$B57)</f>
        <v>0</v>
      </c>
      <c r="BA57" s="485" cm="1">
        <f t="array" aca="1" ref="BA57" ca="1">INDIRECT("'"&amp;$D$4&amp;"'!"&amp;BA$21&amp;$B57)</f>
        <v>0</v>
      </c>
      <c r="BB57" s="485" cm="1">
        <f t="array" aca="1" ref="BB57" ca="1">INDIRECT("'"&amp;$D$4&amp;"'!"&amp;BB$21&amp;$B57)</f>
        <v>0</v>
      </c>
      <c r="BC57" s="485" cm="1">
        <f t="array" aca="1" ref="BC57" ca="1">INDIRECT("'"&amp;$D$4&amp;"'!"&amp;BC$21&amp;$B57)</f>
        <v>0</v>
      </c>
      <c r="BD57" s="485" cm="1">
        <f t="array" aca="1" ref="BD57" ca="1">INDIRECT("'"&amp;$D$4&amp;"'!"&amp;BD$21&amp;$B57)</f>
        <v>0</v>
      </c>
      <c r="BE57" s="485" cm="1">
        <f t="array" aca="1" ref="BE57" ca="1">INDIRECT("'"&amp;$D$4&amp;"'!"&amp;BE$21&amp;$B57)</f>
        <v>0</v>
      </c>
      <c r="BF57" s="485" cm="1">
        <f t="array" aca="1" ref="BF57" ca="1">INDIRECT("'"&amp;$D$4&amp;"'!"&amp;BF$21&amp;$B57)</f>
        <v>0</v>
      </c>
      <c r="BG57" s="485" cm="1">
        <f t="array" aca="1" ref="BG57" ca="1">INDIRECT("'"&amp;$D$4&amp;"'!"&amp;BG$21&amp;$B57)</f>
        <v>0</v>
      </c>
      <c r="BH57" s="485" cm="1">
        <f t="array" aca="1" ref="BH57" ca="1">INDIRECT("'"&amp;$D$4&amp;"'!"&amp;BH$21&amp;$B57)</f>
        <v>0</v>
      </c>
      <c r="BI57" s="485" cm="1">
        <f t="array" aca="1" ref="BI57" ca="1">INDIRECT("'"&amp;$D$4&amp;"'!"&amp;BI$21&amp;$B57)</f>
        <v>0</v>
      </c>
      <c r="BJ57" s="485" cm="1">
        <f t="array" aca="1" ref="BJ57" ca="1">INDIRECT("'"&amp;$D$4&amp;"'!"&amp;BJ$21&amp;$B57)</f>
        <v>0</v>
      </c>
      <c r="BK57" s="485" cm="1">
        <f t="array" aca="1" ref="BK57" ca="1">INDIRECT("'"&amp;$D$4&amp;"'!"&amp;BK$21&amp;$B57)</f>
        <v>0</v>
      </c>
      <c r="BL57" s="485" cm="1">
        <f t="array" aca="1" ref="BL57" ca="1">INDIRECT("'"&amp;$D$4&amp;"'!"&amp;BL$21&amp;$B57)</f>
        <v>0</v>
      </c>
      <c r="BM57" s="485" cm="1">
        <f t="array" aca="1" ref="BM57" ca="1">INDIRECT("'"&amp;$D$4&amp;"'!"&amp;BM$21&amp;$B57)</f>
        <v>0</v>
      </c>
      <c r="BN57" s="485" cm="1">
        <f t="array" aca="1" ref="BN57" ca="1">INDIRECT("'"&amp;$D$4&amp;"'!"&amp;BN$21&amp;$B57)</f>
        <v>0</v>
      </c>
      <c r="BP57" s="851">
        <v>2032</v>
      </c>
      <c r="BQ57" s="698" cm="1">
        <f t="array" aca="1" ref="BQ57" ca="1">IFERROR(SUMIFS(INDEX($J$23:$BN$44,,MATCH($G57,$J$22:$BN$22,0)),$G$23:$G$44,BQ$48,$E$23:$E$44,$BQ$46)/INDEX($J$47:$BN$47,,MATCH($G57,$J$22:$BN$22,0)),0)</f>
        <v>0</v>
      </c>
      <c r="BR57" s="587" cm="1">
        <f t="array" aca="1" ref="BR57" ca="1">IFERROR(SUMIFS(INDEX($J$23:$BN$44,,MATCH($G57,$J$22:$BN$22,0)),$G$23:$G$44,BR$48,$E$23:$E$44,$BQ$46)/INDEX($J$47:$BN$47,,MATCH($G57,$J$22:$BN$22,0)),0)</f>
        <v>0</v>
      </c>
      <c r="BS57" s="662" cm="1">
        <f t="array" aca="1" ref="BS57" ca="1">IFERROR(SUMIFS(INDEX($J$23:$BN$44,,MATCH($G57,$J$22:$BN$22,0)),$G$23:$G$44,BS$48,$E$23:$E$44,$BQ$46)/INDEX($J$47:$BN$47,,MATCH($G57,$J$22:$BN$22,0)),0)</f>
        <v>0</v>
      </c>
      <c r="BU57" s="851">
        <v>2032</v>
      </c>
      <c r="BV57" s="1017">
        <f t="shared" ca="1" si="1"/>
        <v>0</v>
      </c>
      <c r="BW57" s="1018">
        <f t="shared" ca="1" si="2"/>
        <v>0</v>
      </c>
      <c r="BX57" s="1019">
        <f t="shared" ca="1" si="3"/>
        <v>0</v>
      </c>
      <c r="BY57" s="824">
        <f t="shared" ca="1" si="5"/>
        <v>0</v>
      </c>
      <c r="BZ57" s="851">
        <v>2032</v>
      </c>
      <c r="CA57" s="1017">
        <f ca="1">IFERROR(SUM(BQ$49:BQ57)/SUM($BQ$49:$BS57),BQ57)</f>
        <v>0</v>
      </c>
      <c r="CB57" s="1018">
        <f ca="1">IFERROR(SUM(BR$49:BR57)/SUM($BQ$49:$BS57),BR57)</f>
        <v>0</v>
      </c>
      <c r="CC57" s="1019">
        <f ca="1">IFERROR(SUM(BS$49:BS57)/SUM($BQ$49:$BS57),BS57)</f>
        <v>0</v>
      </c>
      <c r="CD57" s="824">
        <f t="shared" ca="1" si="4"/>
        <v>0</v>
      </c>
      <c r="CE57" s="700" cm="1">
        <f t="array" aca="1" ref="CE57" ca="1">_xlfn.IFNA(LOOKUP(2,1/($J57:$BN57&lt;&gt;0),$J$22:$BN$22),0)</f>
        <v>0</v>
      </c>
      <c r="CH57" s="183"/>
      <c r="CN57" s="984"/>
      <c r="CO57" s="984"/>
      <c r="CP57" s="984"/>
      <c r="CR57" s="984"/>
      <c r="CS57" s="984"/>
      <c r="CT57" s="984"/>
    </row>
    <row r="58" spans="1:102" s="174" customFormat="1" ht="15.95" customHeight="1">
      <c r="A58" s="1375"/>
      <c r="B58" s="180">
        <f t="shared" si="0"/>
        <v>179</v>
      </c>
      <c r="C58" s="1270"/>
      <c r="D58" s="160" t="s">
        <v>655</v>
      </c>
      <c r="E58" s="160"/>
      <c r="F58" s="160" t="s">
        <v>934</v>
      </c>
      <c r="G58" s="830">
        <v>2033</v>
      </c>
      <c r="H58" s="160"/>
      <c r="I58" s="437" t="s">
        <v>514</v>
      </c>
      <c r="J58" s="485" cm="1">
        <f t="array" aca="1" ref="J58" ca="1">INDIRECT("'"&amp;$D$4&amp;"'!"&amp;J$21&amp;$B58)</f>
        <v>0</v>
      </c>
      <c r="K58" s="485" cm="1">
        <f t="array" aca="1" ref="K58" ca="1">INDIRECT("'"&amp;$D$4&amp;"'!"&amp;K$21&amp;$B58)</f>
        <v>0</v>
      </c>
      <c r="L58" s="485" cm="1">
        <f t="array" aca="1" ref="L58" ca="1">INDIRECT("'"&amp;$D$4&amp;"'!"&amp;L$21&amp;$B58)</f>
        <v>0</v>
      </c>
      <c r="M58" s="485" cm="1">
        <f t="array" aca="1" ref="M58" ca="1">INDIRECT("'"&amp;$D$4&amp;"'!"&amp;M$21&amp;$B58)</f>
        <v>0</v>
      </c>
      <c r="N58" s="485" cm="1">
        <f t="array" aca="1" ref="N58" ca="1">INDIRECT("'"&amp;$D$4&amp;"'!"&amp;N$21&amp;$B58)</f>
        <v>0</v>
      </c>
      <c r="O58" s="485" cm="1">
        <f t="array" aca="1" ref="O58" ca="1">INDIRECT("'"&amp;$D$4&amp;"'!"&amp;O$21&amp;$B58)</f>
        <v>0</v>
      </c>
      <c r="P58" s="485" cm="1">
        <f t="array" aca="1" ref="P58" ca="1">INDIRECT("'"&amp;$D$4&amp;"'!"&amp;P$21&amp;$B58)</f>
        <v>0</v>
      </c>
      <c r="Q58" s="485" cm="1">
        <f t="array" aca="1" ref="Q58" ca="1">INDIRECT("'"&amp;$D$4&amp;"'!"&amp;Q$21&amp;$B58)</f>
        <v>0</v>
      </c>
      <c r="R58" s="485" cm="1">
        <f t="array" aca="1" ref="R58" ca="1">INDIRECT("'"&amp;$D$4&amp;"'!"&amp;R$21&amp;$B58)</f>
        <v>0</v>
      </c>
      <c r="S58" s="485" cm="1">
        <f t="array" aca="1" ref="S58" ca="1">INDIRECT("'"&amp;$D$4&amp;"'!"&amp;S$21&amp;$B58)</f>
        <v>0</v>
      </c>
      <c r="T58" s="485" cm="1">
        <f t="array" aca="1" ref="T58" ca="1">INDIRECT("'"&amp;$D$4&amp;"'!"&amp;T$21&amp;$B58)</f>
        <v>0</v>
      </c>
      <c r="U58" s="485" cm="1">
        <f t="array" aca="1" ref="U58" ca="1">INDIRECT("'"&amp;$D$4&amp;"'!"&amp;U$21&amp;$B58)</f>
        <v>0</v>
      </c>
      <c r="V58" s="485" cm="1">
        <f t="array" aca="1" ref="V58" ca="1">INDIRECT("'"&amp;$D$4&amp;"'!"&amp;V$21&amp;$B58)</f>
        <v>0</v>
      </c>
      <c r="W58" s="485" cm="1">
        <f t="array" aca="1" ref="W58" ca="1">INDIRECT("'"&amp;$D$4&amp;"'!"&amp;W$21&amp;$B58)</f>
        <v>0</v>
      </c>
      <c r="X58" s="485" cm="1">
        <f t="array" aca="1" ref="X58" ca="1">INDIRECT("'"&amp;$D$4&amp;"'!"&amp;X$21&amp;$B58)</f>
        <v>0</v>
      </c>
      <c r="Y58" s="485" cm="1">
        <f t="array" aca="1" ref="Y58" ca="1">INDIRECT("'"&amp;$D$4&amp;"'!"&amp;Y$21&amp;$B58)</f>
        <v>0</v>
      </c>
      <c r="Z58" s="485" cm="1">
        <f t="array" aca="1" ref="Z58" ca="1">INDIRECT("'"&amp;$D$4&amp;"'!"&amp;Z$21&amp;$B58)</f>
        <v>0</v>
      </c>
      <c r="AA58" s="485" cm="1">
        <f t="array" aca="1" ref="AA58" ca="1">INDIRECT("'"&amp;$D$4&amp;"'!"&amp;AA$21&amp;$B58)</f>
        <v>0</v>
      </c>
      <c r="AB58" s="485" cm="1">
        <f t="array" aca="1" ref="AB58" ca="1">INDIRECT("'"&amp;$D$4&amp;"'!"&amp;AB$21&amp;$B58)</f>
        <v>0</v>
      </c>
      <c r="AC58" s="485" cm="1">
        <f t="array" aca="1" ref="AC58" ca="1">INDIRECT("'"&amp;$D$4&amp;"'!"&amp;AC$21&amp;$B58)</f>
        <v>0</v>
      </c>
      <c r="AD58" s="485" cm="1">
        <f t="array" aca="1" ref="AD58" ca="1">INDIRECT("'"&amp;$D$4&amp;"'!"&amp;AD$21&amp;$B58)</f>
        <v>0</v>
      </c>
      <c r="AE58" s="485" cm="1">
        <f t="array" aca="1" ref="AE58" ca="1">INDIRECT("'"&amp;$D$4&amp;"'!"&amp;AE$21&amp;$B58)</f>
        <v>0</v>
      </c>
      <c r="AF58" s="485" cm="1">
        <f t="array" aca="1" ref="AF58" ca="1">INDIRECT("'"&amp;$D$4&amp;"'!"&amp;AF$21&amp;$B58)</f>
        <v>0</v>
      </c>
      <c r="AG58" s="485" cm="1">
        <f t="array" aca="1" ref="AG58" ca="1">INDIRECT("'"&amp;$D$4&amp;"'!"&amp;AG$21&amp;$B58)</f>
        <v>0</v>
      </c>
      <c r="AH58" s="485" cm="1">
        <f t="array" aca="1" ref="AH58" ca="1">INDIRECT("'"&amp;$D$4&amp;"'!"&amp;AH$21&amp;$B58)</f>
        <v>0</v>
      </c>
      <c r="AI58" s="485" cm="1">
        <f t="array" aca="1" ref="AI58" ca="1">INDIRECT("'"&amp;$D$4&amp;"'!"&amp;AI$21&amp;$B58)</f>
        <v>0</v>
      </c>
      <c r="AJ58" s="485" cm="1">
        <f t="array" aca="1" ref="AJ58" ca="1">INDIRECT("'"&amp;$D$4&amp;"'!"&amp;AJ$21&amp;$B58)</f>
        <v>0</v>
      </c>
      <c r="AK58" s="485" cm="1">
        <f t="array" aca="1" ref="AK58" ca="1">INDIRECT("'"&amp;$D$4&amp;"'!"&amp;AK$21&amp;$B58)</f>
        <v>0</v>
      </c>
      <c r="AL58" s="485" cm="1">
        <f t="array" aca="1" ref="AL58" ca="1">INDIRECT("'"&amp;$D$4&amp;"'!"&amp;AL$21&amp;$B58)</f>
        <v>0</v>
      </c>
      <c r="AM58" s="485" cm="1">
        <f t="array" aca="1" ref="AM58" ca="1">INDIRECT("'"&amp;$D$4&amp;"'!"&amp;AM$21&amp;$B58)</f>
        <v>0</v>
      </c>
      <c r="AN58" s="485" cm="1">
        <f t="array" aca="1" ref="AN58" ca="1">INDIRECT("'"&amp;$D$4&amp;"'!"&amp;AN$21&amp;$B58)</f>
        <v>0</v>
      </c>
      <c r="AO58" s="485" cm="1">
        <f t="array" aca="1" ref="AO58" ca="1">INDIRECT("'"&amp;$D$4&amp;"'!"&amp;AO$21&amp;$B58)</f>
        <v>0</v>
      </c>
      <c r="AP58" s="485" cm="1">
        <f t="array" aca="1" ref="AP58" ca="1">INDIRECT("'"&amp;$D$4&amp;"'!"&amp;AP$21&amp;$B58)</f>
        <v>0</v>
      </c>
      <c r="AQ58" s="485" cm="1">
        <f t="array" aca="1" ref="AQ58" ca="1">INDIRECT("'"&amp;$D$4&amp;"'!"&amp;AQ$21&amp;$B58)</f>
        <v>0</v>
      </c>
      <c r="AR58" s="485" cm="1">
        <f t="array" aca="1" ref="AR58" ca="1">INDIRECT("'"&amp;$D$4&amp;"'!"&amp;AR$21&amp;$B58)</f>
        <v>0</v>
      </c>
      <c r="AS58" s="485" cm="1">
        <f t="array" aca="1" ref="AS58" ca="1">INDIRECT("'"&amp;$D$4&amp;"'!"&amp;AS$21&amp;$B58)</f>
        <v>0</v>
      </c>
      <c r="AT58" s="485" cm="1">
        <f t="array" aca="1" ref="AT58" ca="1">INDIRECT("'"&amp;$D$4&amp;"'!"&amp;AT$21&amp;$B58)</f>
        <v>0</v>
      </c>
      <c r="AU58" s="485" cm="1">
        <f t="array" aca="1" ref="AU58" ca="1">INDIRECT("'"&amp;$D$4&amp;"'!"&amp;AU$21&amp;$B58)</f>
        <v>0</v>
      </c>
      <c r="AV58" s="485" cm="1">
        <f t="array" aca="1" ref="AV58" ca="1">INDIRECT("'"&amp;$D$4&amp;"'!"&amp;AV$21&amp;$B58)</f>
        <v>0</v>
      </c>
      <c r="AW58" s="485" cm="1">
        <f t="array" aca="1" ref="AW58" ca="1">INDIRECT("'"&amp;$D$4&amp;"'!"&amp;AW$21&amp;$B58)</f>
        <v>0</v>
      </c>
      <c r="AX58" s="485" cm="1">
        <f t="array" aca="1" ref="AX58" ca="1">INDIRECT("'"&amp;$D$4&amp;"'!"&amp;AX$21&amp;$B58)</f>
        <v>0</v>
      </c>
      <c r="AY58" s="485" cm="1">
        <f t="array" aca="1" ref="AY58" ca="1">INDIRECT("'"&amp;$D$4&amp;"'!"&amp;AY$21&amp;$B58)</f>
        <v>0</v>
      </c>
      <c r="AZ58" s="485" cm="1">
        <f t="array" aca="1" ref="AZ58" ca="1">INDIRECT("'"&amp;$D$4&amp;"'!"&amp;AZ$21&amp;$B58)</f>
        <v>0</v>
      </c>
      <c r="BA58" s="485" cm="1">
        <f t="array" aca="1" ref="BA58" ca="1">INDIRECT("'"&amp;$D$4&amp;"'!"&amp;BA$21&amp;$B58)</f>
        <v>0</v>
      </c>
      <c r="BB58" s="485" cm="1">
        <f t="array" aca="1" ref="BB58" ca="1">INDIRECT("'"&amp;$D$4&amp;"'!"&amp;BB$21&amp;$B58)</f>
        <v>0</v>
      </c>
      <c r="BC58" s="485" cm="1">
        <f t="array" aca="1" ref="BC58" ca="1">INDIRECT("'"&amp;$D$4&amp;"'!"&amp;BC$21&amp;$B58)</f>
        <v>0</v>
      </c>
      <c r="BD58" s="485" cm="1">
        <f t="array" aca="1" ref="BD58" ca="1">INDIRECT("'"&amp;$D$4&amp;"'!"&amp;BD$21&amp;$B58)</f>
        <v>0</v>
      </c>
      <c r="BE58" s="485" cm="1">
        <f t="array" aca="1" ref="BE58" ca="1">INDIRECT("'"&amp;$D$4&amp;"'!"&amp;BE$21&amp;$B58)</f>
        <v>0</v>
      </c>
      <c r="BF58" s="485" cm="1">
        <f t="array" aca="1" ref="BF58" ca="1">INDIRECT("'"&amp;$D$4&amp;"'!"&amp;BF$21&amp;$B58)</f>
        <v>0</v>
      </c>
      <c r="BG58" s="485" cm="1">
        <f t="array" aca="1" ref="BG58" ca="1">INDIRECT("'"&amp;$D$4&amp;"'!"&amp;BG$21&amp;$B58)</f>
        <v>0</v>
      </c>
      <c r="BH58" s="485" cm="1">
        <f t="array" aca="1" ref="BH58" ca="1">INDIRECT("'"&amp;$D$4&amp;"'!"&amp;BH$21&amp;$B58)</f>
        <v>0</v>
      </c>
      <c r="BI58" s="485" cm="1">
        <f t="array" aca="1" ref="BI58" ca="1">INDIRECT("'"&amp;$D$4&amp;"'!"&amp;BI$21&amp;$B58)</f>
        <v>0</v>
      </c>
      <c r="BJ58" s="485" cm="1">
        <f t="array" aca="1" ref="BJ58" ca="1">INDIRECT("'"&amp;$D$4&amp;"'!"&amp;BJ$21&amp;$B58)</f>
        <v>0</v>
      </c>
      <c r="BK58" s="485" cm="1">
        <f t="array" aca="1" ref="BK58" ca="1">INDIRECT("'"&amp;$D$4&amp;"'!"&amp;BK$21&amp;$B58)</f>
        <v>0</v>
      </c>
      <c r="BL58" s="485" cm="1">
        <f t="array" aca="1" ref="BL58" ca="1">INDIRECT("'"&amp;$D$4&amp;"'!"&amp;BL$21&amp;$B58)</f>
        <v>0</v>
      </c>
      <c r="BM58" s="485" cm="1">
        <f t="array" aca="1" ref="BM58" ca="1">INDIRECT("'"&amp;$D$4&amp;"'!"&amp;BM$21&amp;$B58)</f>
        <v>0</v>
      </c>
      <c r="BN58" s="485" cm="1">
        <f t="array" aca="1" ref="BN58" ca="1">INDIRECT("'"&amp;$D$4&amp;"'!"&amp;BN$21&amp;$B58)</f>
        <v>0</v>
      </c>
      <c r="BP58" s="851">
        <v>2033</v>
      </c>
      <c r="BQ58" s="698" cm="1">
        <f t="array" aca="1" ref="BQ58" ca="1">IFERROR(SUMIFS(INDEX($J$23:$BN$44,,MATCH($G58,$J$22:$BN$22,0)),$G$23:$G$44,BQ$48,$E$23:$E$44,$BQ$46)/INDEX($J$47:$BN$47,,MATCH($G58,$J$22:$BN$22,0)),0)</f>
        <v>0</v>
      </c>
      <c r="BR58" s="587" cm="1">
        <f t="array" aca="1" ref="BR58" ca="1">IFERROR(SUMIFS(INDEX($J$23:$BN$44,,MATCH($G58,$J$22:$BN$22,0)),$G$23:$G$44,BR$48,$E$23:$E$44,$BQ$46)/INDEX($J$47:$BN$47,,MATCH($G58,$J$22:$BN$22,0)),0)</f>
        <v>0</v>
      </c>
      <c r="BS58" s="662" cm="1">
        <f t="array" aca="1" ref="BS58" ca="1">IFERROR(SUMIFS(INDEX($J$23:$BN$44,,MATCH($G58,$J$22:$BN$22,0)),$G$23:$G$44,BS$48,$E$23:$E$44,$BQ$46)/INDEX($J$47:$BN$47,,MATCH($G58,$J$22:$BN$22,0)),0)</f>
        <v>0</v>
      </c>
      <c r="BU58" s="851">
        <v>2033</v>
      </c>
      <c r="BV58" s="1017">
        <f t="shared" ca="1" si="1"/>
        <v>0</v>
      </c>
      <c r="BW58" s="1018">
        <f t="shared" ca="1" si="2"/>
        <v>0</v>
      </c>
      <c r="BX58" s="1019">
        <f t="shared" ca="1" si="3"/>
        <v>0</v>
      </c>
      <c r="BY58" s="824">
        <f t="shared" ca="1" si="5"/>
        <v>0</v>
      </c>
      <c r="BZ58" s="851">
        <v>2033</v>
      </c>
      <c r="CA58" s="1017">
        <f ca="1">IFERROR(SUM(BQ$49:BQ58)/SUM($BQ$49:$BS58),BQ58)</f>
        <v>0</v>
      </c>
      <c r="CB58" s="1018">
        <f ca="1">IFERROR(SUM(BR$49:BR58)/SUM($BQ$49:$BS58),BR58)</f>
        <v>0</v>
      </c>
      <c r="CC58" s="1019">
        <f ca="1">IFERROR(SUM(BS$49:BS58)/SUM($BQ$49:$BS58),BS58)</f>
        <v>0</v>
      </c>
      <c r="CD58" s="824">
        <f t="shared" ca="1" si="4"/>
        <v>0</v>
      </c>
      <c r="CE58" s="700" cm="1">
        <f t="array" aca="1" ref="CE58" ca="1">_xlfn.IFNA(LOOKUP(2,1/($J58:$BN58&lt;&gt;0),$J$22:$BN$22),0)</f>
        <v>0</v>
      </c>
      <c r="CH58" s="183"/>
      <c r="CN58" s="984"/>
      <c r="CO58" s="984"/>
      <c r="CP58" s="984"/>
      <c r="CR58" s="984"/>
      <c r="CS58" s="984"/>
      <c r="CT58" s="984"/>
    </row>
    <row r="59" spans="1:102" s="174" customFormat="1" ht="15.95" customHeight="1">
      <c r="A59" s="1375"/>
      <c r="B59" s="180">
        <f t="shared" si="0"/>
        <v>180</v>
      </c>
      <c r="C59" s="1270"/>
      <c r="D59" s="160" t="s">
        <v>657</v>
      </c>
      <c r="E59" s="160"/>
      <c r="F59" s="160" t="s">
        <v>935</v>
      </c>
      <c r="G59" s="830">
        <v>2034</v>
      </c>
      <c r="H59" s="160"/>
      <c r="I59" s="437" t="s">
        <v>514</v>
      </c>
      <c r="J59" s="485" cm="1">
        <f t="array" aca="1" ref="J59" ca="1">INDIRECT("'"&amp;$D$4&amp;"'!"&amp;J$21&amp;$B59)</f>
        <v>0</v>
      </c>
      <c r="K59" s="485" cm="1">
        <f t="array" aca="1" ref="K59" ca="1">INDIRECT("'"&amp;$D$4&amp;"'!"&amp;K$21&amp;$B59)</f>
        <v>0</v>
      </c>
      <c r="L59" s="485" cm="1">
        <f t="array" aca="1" ref="L59" ca="1">INDIRECT("'"&amp;$D$4&amp;"'!"&amp;L$21&amp;$B59)</f>
        <v>0</v>
      </c>
      <c r="M59" s="485" cm="1">
        <f t="array" aca="1" ref="M59" ca="1">INDIRECT("'"&amp;$D$4&amp;"'!"&amp;M$21&amp;$B59)</f>
        <v>0</v>
      </c>
      <c r="N59" s="485" cm="1">
        <f t="array" aca="1" ref="N59" ca="1">INDIRECT("'"&amp;$D$4&amp;"'!"&amp;N$21&amp;$B59)</f>
        <v>0</v>
      </c>
      <c r="O59" s="485" cm="1">
        <f t="array" aca="1" ref="O59" ca="1">INDIRECT("'"&amp;$D$4&amp;"'!"&amp;O$21&amp;$B59)</f>
        <v>0</v>
      </c>
      <c r="P59" s="485" cm="1">
        <f t="array" aca="1" ref="P59" ca="1">INDIRECT("'"&amp;$D$4&amp;"'!"&amp;P$21&amp;$B59)</f>
        <v>0</v>
      </c>
      <c r="Q59" s="485" cm="1">
        <f t="array" aca="1" ref="Q59" ca="1">INDIRECT("'"&amp;$D$4&amp;"'!"&amp;Q$21&amp;$B59)</f>
        <v>0</v>
      </c>
      <c r="R59" s="485" cm="1">
        <f t="array" aca="1" ref="R59" ca="1">INDIRECT("'"&amp;$D$4&amp;"'!"&amp;R$21&amp;$B59)</f>
        <v>0</v>
      </c>
      <c r="S59" s="485" cm="1">
        <f t="array" aca="1" ref="S59" ca="1">INDIRECT("'"&amp;$D$4&amp;"'!"&amp;S$21&amp;$B59)</f>
        <v>0</v>
      </c>
      <c r="T59" s="485" cm="1">
        <f t="array" aca="1" ref="T59" ca="1">INDIRECT("'"&amp;$D$4&amp;"'!"&amp;T$21&amp;$B59)</f>
        <v>0</v>
      </c>
      <c r="U59" s="485" cm="1">
        <f t="array" aca="1" ref="U59" ca="1">INDIRECT("'"&amp;$D$4&amp;"'!"&amp;U$21&amp;$B59)</f>
        <v>0</v>
      </c>
      <c r="V59" s="485" cm="1">
        <f t="array" aca="1" ref="V59" ca="1">INDIRECT("'"&amp;$D$4&amp;"'!"&amp;V$21&amp;$B59)</f>
        <v>0</v>
      </c>
      <c r="W59" s="485" cm="1">
        <f t="array" aca="1" ref="W59" ca="1">INDIRECT("'"&amp;$D$4&amp;"'!"&amp;W$21&amp;$B59)</f>
        <v>0</v>
      </c>
      <c r="X59" s="485" cm="1">
        <f t="array" aca="1" ref="X59" ca="1">INDIRECT("'"&amp;$D$4&amp;"'!"&amp;X$21&amp;$B59)</f>
        <v>0</v>
      </c>
      <c r="Y59" s="485" cm="1">
        <f t="array" aca="1" ref="Y59" ca="1">INDIRECT("'"&amp;$D$4&amp;"'!"&amp;Y$21&amp;$B59)</f>
        <v>0</v>
      </c>
      <c r="Z59" s="485" cm="1">
        <f t="array" aca="1" ref="Z59" ca="1">INDIRECT("'"&amp;$D$4&amp;"'!"&amp;Z$21&amp;$B59)</f>
        <v>0</v>
      </c>
      <c r="AA59" s="485" cm="1">
        <f t="array" aca="1" ref="AA59" ca="1">INDIRECT("'"&amp;$D$4&amp;"'!"&amp;AA$21&amp;$B59)</f>
        <v>0</v>
      </c>
      <c r="AB59" s="485" cm="1">
        <f t="array" aca="1" ref="AB59" ca="1">INDIRECT("'"&amp;$D$4&amp;"'!"&amp;AB$21&amp;$B59)</f>
        <v>0</v>
      </c>
      <c r="AC59" s="485" cm="1">
        <f t="array" aca="1" ref="AC59" ca="1">INDIRECT("'"&amp;$D$4&amp;"'!"&amp;AC$21&amp;$B59)</f>
        <v>0</v>
      </c>
      <c r="AD59" s="485" cm="1">
        <f t="array" aca="1" ref="AD59" ca="1">INDIRECT("'"&amp;$D$4&amp;"'!"&amp;AD$21&amp;$B59)</f>
        <v>0</v>
      </c>
      <c r="AE59" s="485" cm="1">
        <f t="array" aca="1" ref="AE59" ca="1">INDIRECT("'"&amp;$D$4&amp;"'!"&amp;AE$21&amp;$B59)</f>
        <v>0</v>
      </c>
      <c r="AF59" s="485" cm="1">
        <f t="array" aca="1" ref="AF59" ca="1">INDIRECT("'"&amp;$D$4&amp;"'!"&amp;AF$21&amp;$B59)</f>
        <v>0</v>
      </c>
      <c r="AG59" s="485" cm="1">
        <f t="array" aca="1" ref="AG59" ca="1">INDIRECT("'"&amp;$D$4&amp;"'!"&amp;AG$21&amp;$B59)</f>
        <v>0</v>
      </c>
      <c r="AH59" s="485" cm="1">
        <f t="array" aca="1" ref="AH59" ca="1">INDIRECT("'"&amp;$D$4&amp;"'!"&amp;AH$21&amp;$B59)</f>
        <v>0</v>
      </c>
      <c r="AI59" s="485" cm="1">
        <f t="array" aca="1" ref="AI59" ca="1">INDIRECT("'"&amp;$D$4&amp;"'!"&amp;AI$21&amp;$B59)</f>
        <v>0</v>
      </c>
      <c r="AJ59" s="485" cm="1">
        <f t="array" aca="1" ref="AJ59" ca="1">INDIRECT("'"&amp;$D$4&amp;"'!"&amp;AJ$21&amp;$B59)</f>
        <v>0</v>
      </c>
      <c r="AK59" s="485" cm="1">
        <f t="array" aca="1" ref="AK59" ca="1">INDIRECT("'"&amp;$D$4&amp;"'!"&amp;AK$21&amp;$B59)</f>
        <v>0</v>
      </c>
      <c r="AL59" s="485" cm="1">
        <f t="array" aca="1" ref="AL59" ca="1">INDIRECT("'"&amp;$D$4&amp;"'!"&amp;AL$21&amp;$B59)</f>
        <v>0</v>
      </c>
      <c r="AM59" s="485" cm="1">
        <f t="array" aca="1" ref="AM59" ca="1">INDIRECT("'"&amp;$D$4&amp;"'!"&amp;AM$21&amp;$B59)</f>
        <v>0</v>
      </c>
      <c r="AN59" s="485" cm="1">
        <f t="array" aca="1" ref="AN59" ca="1">INDIRECT("'"&amp;$D$4&amp;"'!"&amp;AN$21&amp;$B59)</f>
        <v>0</v>
      </c>
      <c r="AO59" s="485" cm="1">
        <f t="array" aca="1" ref="AO59" ca="1">INDIRECT("'"&amp;$D$4&amp;"'!"&amp;AO$21&amp;$B59)</f>
        <v>0</v>
      </c>
      <c r="AP59" s="485" cm="1">
        <f t="array" aca="1" ref="AP59" ca="1">INDIRECT("'"&amp;$D$4&amp;"'!"&amp;AP$21&amp;$B59)</f>
        <v>0</v>
      </c>
      <c r="AQ59" s="485" cm="1">
        <f t="array" aca="1" ref="AQ59" ca="1">INDIRECT("'"&amp;$D$4&amp;"'!"&amp;AQ$21&amp;$B59)</f>
        <v>0</v>
      </c>
      <c r="AR59" s="485" cm="1">
        <f t="array" aca="1" ref="AR59" ca="1">INDIRECT("'"&amp;$D$4&amp;"'!"&amp;AR$21&amp;$B59)</f>
        <v>0</v>
      </c>
      <c r="AS59" s="485" cm="1">
        <f t="array" aca="1" ref="AS59" ca="1">INDIRECT("'"&amp;$D$4&amp;"'!"&amp;AS$21&amp;$B59)</f>
        <v>0</v>
      </c>
      <c r="AT59" s="485" cm="1">
        <f t="array" aca="1" ref="AT59" ca="1">INDIRECT("'"&amp;$D$4&amp;"'!"&amp;AT$21&amp;$B59)</f>
        <v>0</v>
      </c>
      <c r="AU59" s="485" cm="1">
        <f t="array" aca="1" ref="AU59" ca="1">INDIRECT("'"&amp;$D$4&amp;"'!"&amp;AU$21&amp;$B59)</f>
        <v>0</v>
      </c>
      <c r="AV59" s="485" cm="1">
        <f t="array" aca="1" ref="AV59" ca="1">INDIRECT("'"&amp;$D$4&amp;"'!"&amp;AV$21&amp;$B59)</f>
        <v>0</v>
      </c>
      <c r="AW59" s="485" cm="1">
        <f t="array" aca="1" ref="AW59" ca="1">INDIRECT("'"&amp;$D$4&amp;"'!"&amp;AW$21&amp;$B59)</f>
        <v>0</v>
      </c>
      <c r="AX59" s="485" cm="1">
        <f t="array" aca="1" ref="AX59" ca="1">INDIRECT("'"&amp;$D$4&amp;"'!"&amp;AX$21&amp;$B59)</f>
        <v>0</v>
      </c>
      <c r="AY59" s="485" cm="1">
        <f t="array" aca="1" ref="AY59" ca="1">INDIRECT("'"&amp;$D$4&amp;"'!"&amp;AY$21&amp;$B59)</f>
        <v>0</v>
      </c>
      <c r="AZ59" s="485" cm="1">
        <f t="array" aca="1" ref="AZ59" ca="1">INDIRECT("'"&amp;$D$4&amp;"'!"&amp;AZ$21&amp;$B59)</f>
        <v>0</v>
      </c>
      <c r="BA59" s="485" cm="1">
        <f t="array" aca="1" ref="BA59" ca="1">INDIRECT("'"&amp;$D$4&amp;"'!"&amp;BA$21&amp;$B59)</f>
        <v>0</v>
      </c>
      <c r="BB59" s="485" cm="1">
        <f t="array" aca="1" ref="BB59" ca="1">INDIRECT("'"&amp;$D$4&amp;"'!"&amp;BB$21&amp;$B59)</f>
        <v>0</v>
      </c>
      <c r="BC59" s="485" cm="1">
        <f t="array" aca="1" ref="BC59" ca="1">INDIRECT("'"&amp;$D$4&amp;"'!"&amp;BC$21&amp;$B59)</f>
        <v>0</v>
      </c>
      <c r="BD59" s="485" cm="1">
        <f t="array" aca="1" ref="BD59" ca="1">INDIRECT("'"&amp;$D$4&amp;"'!"&amp;BD$21&amp;$B59)</f>
        <v>0</v>
      </c>
      <c r="BE59" s="485" cm="1">
        <f t="array" aca="1" ref="BE59" ca="1">INDIRECT("'"&amp;$D$4&amp;"'!"&amp;BE$21&amp;$B59)</f>
        <v>0</v>
      </c>
      <c r="BF59" s="485" cm="1">
        <f t="array" aca="1" ref="BF59" ca="1">INDIRECT("'"&amp;$D$4&amp;"'!"&amp;BF$21&amp;$B59)</f>
        <v>0</v>
      </c>
      <c r="BG59" s="485" cm="1">
        <f t="array" aca="1" ref="BG59" ca="1">INDIRECT("'"&amp;$D$4&amp;"'!"&amp;BG$21&amp;$B59)</f>
        <v>0</v>
      </c>
      <c r="BH59" s="485" cm="1">
        <f t="array" aca="1" ref="BH59" ca="1">INDIRECT("'"&amp;$D$4&amp;"'!"&amp;BH$21&amp;$B59)</f>
        <v>0</v>
      </c>
      <c r="BI59" s="485" cm="1">
        <f t="array" aca="1" ref="BI59" ca="1">INDIRECT("'"&amp;$D$4&amp;"'!"&amp;BI$21&amp;$B59)</f>
        <v>0</v>
      </c>
      <c r="BJ59" s="485" cm="1">
        <f t="array" aca="1" ref="BJ59" ca="1">INDIRECT("'"&amp;$D$4&amp;"'!"&amp;BJ$21&amp;$B59)</f>
        <v>0</v>
      </c>
      <c r="BK59" s="485" cm="1">
        <f t="array" aca="1" ref="BK59" ca="1">INDIRECT("'"&amp;$D$4&amp;"'!"&amp;BK$21&amp;$B59)</f>
        <v>0</v>
      </c>
      <c r="BL59" s="485" cm="1">
        <f t="array" aca="1" ref="BL59" ca="1">INDIRECT("'"&amp;$D$4&amp;"'!"&amp;BL$21&amp;$B59)</f>
        <v>0</v>
      </c>
      <c r="BM59" s="485" cm="1">
        <f t="array" aca="1" ref="BM59" ca="1">INDIRECT("'"&amp;$D$4&amp;"'!"&amp;BM$21&amp;$B59)</f>
        <v>0</v>
      </c>
      <c r="BN59" s="485" cm="1">
        <f t="array" aca="1" ref="BN59" ca="1">INDIRECT("'"&amp;$D$4&amp;"'!"&amp;BN$21&amp;$B59)</f>
        <v>0</v>
      </c>
      <c r="BP59" s="851">
        <v>2034</v>
      </c>
      <c r="BQ59" s="698" cm="1">
        <f t="array" aca="1" ref="BQ59" ca="1">IFERROR(SUMIFS(INDEX($J$23:$BN$44,,MATCH($G59,$J$22:$BN$22,0)),$G$23:$G$44,BQ$48,$E$23:$E$44,$BQ$46)/INDEX($J$47:$BN$47,,MATCH($G59,$J$22:$BN$22,0)),0)</f>
        <v>0</v>
      </c>
      <c r="BR59" s="587" cm="1">
        <f t="array" aca="1" ref="BR59" ca="1">IFERROR(SUMIFS(INDEX($J$23:$BN$44,,MATCH($G59,$J$22:$BN$22,0)),$G$23:$G$44,BR$48,$E$23:$E$44,$BQ$46)/INDEX($J$47:$BN$47,,MATCH($G59,$J$22:$BN$22,0)),0)</f>
        <v>0</v>
      </c>
      <c r="BS59" s="662" cm="1">
        <f t="array" aca="1" ref="BS59" ca="1">IFERROR(SUMIFS(INDEX($J$23:$BN$44,,MATCH($G59,$J$22:$BN$22,0)),$G$23:$G$44,BS$48,$E$23:$E$44,$BQ$46)/INDEX($J$47:$BN$47,,MATCH($G59,$J$22:$BN$22,0)),0)</f>
        <v>0</v>
      </c>
      <c r="BU59" s="851">
        <v>2034</v>
      </c>
      <c r="BV59" s="1017">
        <f t="shared" ca="1" si="1"/>
        <v>0</v>
      </c>
      <c r="BW59" s="1018">
        <f t="shared" ca="1" si="2"/>
        <v>0</v>
      </c>
      <c r="BX59" s="1019">
        <f t="shared" ca="1" si="3"/>
        <v>0</v>
      </c>
      <c r="BY59" s="824">
        <f t="shared" ca="1" si="5"/>
        <v>0</v>
      </c>
      <c r="BZ59" s="851">
        <v>2034</v>
      </c>
      <c r="CA59" s="1017">
        <f ca="1">IFERROR(SUM(BQ$49:BQ59)/SUM($BQ$49:$BS59),BQ59)</f>
        <v>0</v>
      </c>
      <c r="CB59" s="1018">
        <f ca="1">IFERROR(SUM(BR$49:BR59)/SUM($BQ$49:$BS59),BR59)</f>
        <v>0</v>
      </c>
      <c r="CC59" s="1019">
        <f ca="1">IFERROR(SUM(BS$49:BS59)/SUM($BQ$49:$BS59),BS59)</f>
        <v>0</v>
      </c>
      <c r="CD59" s="824">
        <f t="shared" ca="1" si="4"/>
        <v>0</v>
      </c>
      <c r="CE59" s="700" cm="1">
        <f t="array" aca="1" ref="CE59" ca="1">_xlfn.IFNA(LOOKUP(2,1/($J59:$BN59&lt;&gt;0),$J$22:$BN$22),0)</f>
        <v>0</v>
      </c>
      <c r="CH59" s="183"/>
      <c r="CN59" s="984"/>
      <c r="CO59" s="984"/>
      <c r="CP59" s="984"/>
      <c r="CR59" s="984"/>
      <c r="CS59" s="984"/>
      <c r="CT59" s="984"/>
    </row>
    <row r="60" spans="1:102" s="174" customFormat="1" ht="15.95" customHeight="1">
      <c r="A60" s="1375"/>
      <c r="B60" s="180">
        <f t="shared" si="0"/>
        <v>181</v>
      </c>
      <c r="C60" s="1270"/>
      <c r="D60" s="160" t="s">
        <v>659</v>
      </c>
      <c r="E60" s="160"/>
      <c r="F60" s="160" t="s">
        <v>936</v>
      </c>
      <c r="G60" s="830">
        <v>2035</v>
      </c>
      <c r="H60" s="160"/>
      <c r="I60" s="437" t="s">
        <v>514</v>
      </c>
      <c r="J60" s="485" cm="1">
        <f t="array" aca="1" ref="J60" ca="1">INDIRECT("'"&amp;$D$4&amp;"'!"&amp;J$21&amp;$B60)</f>
        <v>0</v>
      </c>
      <c r="K60" s="485" cm="1">
        <f t="array" aca="1" ref="K60" ca="1">INDIRECT("'"&amp;$D$4&amp;"'!"&amp;K$21&amp;$B60)</f>
        <v>0</v>
      </c>
      <c r="L60" s="485" cm="1">
        <f t="array" aca="1" ref="L60" ca="1">INDIRECT("'"&amp;$D$4&amp;"'!"&amp;L$21&amp;$B60)</f>
        <v>0</v>
      </c>
      <c r="M60" s="485" cm="1">
        <f t="array" aca="1" ref="M60" ca="1">INDIRECT("'"&amp;$D$4&amp;"'!"&amp;M$21&amp;$B60)</f>
        <v>0</v>
      </c>
      <c r="N60" s="485" cm="1">
        <f t="array" aca="1" ref="N60" ca="1">INDIRECT("'"&amp;$D$4&amp;"'!"&amp;N$21&amp;$B60)</f>
        <v>0</v>
      </c>
      <c r="O60" s="485" cm="1">
        <f t="array" aca="1" ref="O60" ca="1">INDIRECT("'"&amp;$D$4&amp;"'!"&amp;O$21&amp;$B60)</f>
        <v>0</v>
      </c>
      <c r="P60" s="485" cm="1">
        <f t="array" aca="1" ref="P60" ca="1">INDIRECT("'"&amp;$D$4&amp;"'!"&amp;P$21&amp;$B60)</f>
        <v>0</v>
      </c>
      <c r="Q60" s="485" cm="1">
        <f t="array" aca="1" ref="Q60" ca="1">INDIRECT("'"&amp;$D$4&amp;"'!"&amp;Q$21&amp;$B60)</f>
        <v>0</v>
      </c>
      <c r="R60" s="485" cm="1">
        <f t="array" aca="1" ref="R60" ca="1">INDIRECT("'"&amp;$D$4&amp;"'!"&amp;R$21&amp;$B60)</f>
        <v>0</v>
      </c>
      <c r="S60" s="485" cm="1">
        <f t="array" aca="1" ref="S60" ca="1">INDIRECT("'"&amp;$D$4&amp;"'!"&amp;S$21&amp;$B60)</f>
        <v>0</v>
      </c>
      <c r="T60" s="485" cm="1">
        <f t="array" aca="1" ref="T60" ca="1">INDIRECT("'"&amp;$D$4&amp;"'!"&amp;T$21&amp;$B60)</f>
        <v>0</v>
      </c>
      <c r="U60" s="485" cm="1">
        <f t="array" aca="1" ref="U60" ca="1">INDIRECT("'"&amp;$D$4&amp;"'!"&amp;U$21&amp;$B60)</f>
        <v>0</v>
      </c>
      <c r="V60" s="485" cm="1">
        <f t="array" aca="1" ref="V60" ca="1">INDIRECT("'"&amp;$D$4&amp;"'!"&amp;V$21&amp;$B60)</f>
        <v>0</v>
      </c>
      <c r="W60" s="485" cm="1">
        <f t="array" aca="1" ref="W60" ca="1">INDIRECT("'"&amp;$D$4&amp;"'!"&amp;W$21&amp;$B60)</f>
        <v>0</v>
      </c>
      <c r="X60" s="485" cm="1">
        <f t="array" aca="1" ref="X60" ca="1">INDIRECT("'"&amp;$D$4&amp;"'!"&amp;X$21&amp;$B60)</f>
        <v>0</v>
      </c>
      <c r="Y60" s="485" cm="1">
        <f t="array" aca="1" ref="Y60" ca="1">INDIRECT("'"&amp;$D$4&amp;"'!"&amp;Y$21&amp;$B60)</f>
        <v>0</v>
      </c>
      <c r="Z60" s="485" cm="1">
        <f t="array" aca="1" ref="Z60" ca="1">INDIRECT("'"&amp;$D$4&amp;"'!"&amp;Z$21&amp;$B60)</f>
        <v>0</v>
      </c>
      <c r="AA60" s="485" cm="1">
        <f t="array" aca="1" ref="AA60" ca="1">INDIRECT("'"&amp;$D$4&amp;"'!"&amp;AA$21&amp;$B60)</f>
        <v>0</v>
      </c>
      <c r="AB60" s="485" cm="1">
        <f t="array" aca="1" ref="AB60" ca="1">INDIRECT("'"&amp;$D$4&amp;"'!"&amp;AB$21&amp;$B60)</f>
        <v>0</v>
      </c>
      <c r="AC60" s="485" cm="1">
        <f t="array" aca="1" ref="AC60" ca="1">INDIRECT("'"&amp;$D$4&amp;"'!"&amp;AC$21&amp;$B60)</f>
        <v>0</v>
      </c>
      <c r="AD60" s="485" cm="1">
        <f t="array" aca="1" ref="AD60" ca="1">INDIRECT("'"&amp;$D$4&amp;"'!"&amp;AD$21&amp;$B60)</f>
        <v>0</v>
      </c>
      <c r="AE60" s="485" cm="1">
        <f t="array" aca="1" ref="AE60" ca="1">INDIRECT("'"&amp;$D$4&amp;"'!"&amp;AE$21&amp;$B60)</f>
        <v>0</v>
      </c>
      <c r="AF60" s="485" cm="1">
        <f t="array" aca="1" ref="AF60" ca="1">INDIRECT("'"&amp;$D$4&amp;"'!"&amp;AF$21&amp;$B60)</f>
        <v>0</v>
      </c>
      <c r="AG60" s="485" cm="1">
        <f t="array" aca="1" ref="AG60" ca="1">INDIRECT("'"&amp;$D$4&amp;"'!"&amp;AG$21&amp;$B60)</f>
        <v>0</v>
      </c>
      <c r="AH60" s="485" cm="1">
        <f t="array" aca="1" ref="AH60" ca="1">INDIRECT("'"&amp;$D$4&amp;"'!"&amp;AH$21&amp;$B60)</f>
        <v>0</v>
      </c>
      <c r="AI60" s="485" cm="1">
        <f t="array" aca="1" ref="AI60" ca="1">INDIRECT("'"&amp;$D$4&amp;"'!"&amp;AI$21&amp;$B60)</f>
        <v>0</v>
      </c>
      <c r="AJ60" s="485" cm="1">
        <f t="array" aca="1" ref="AJ60" ca="1">INDIRECT("'"&amp;$D$4&amp;"'!"&amp;AJ$21&amp;$B60)</f>
        <v>0</v>
      </c>
      <c r="AK60" s="485" cm="1">
        <f t="array" aca="1" ref="AK60" ca="1">INDIRECT("'"&amp;$D$4&amp;"'!"&amp;AK$21&amp;$B60)</f>
        <v>0</v>
      </c>
      <c r="AL60" s="485" cm="1">
        <f t="array" aca="1" ref="AL60" ca="1">INDIRECT("'"&amp;$D$4&amp;"'!"&amp;AL$21&amp;$B60)</f>
        <v>0</v>
      </c>
      <c r="AM60" s="485" cm="1">
        <f t="array" aca="1" ref="AM60" ca="1">INDIRECT("'"&amp;$D$4&amp;"'!"&amp;AM$21&amp;$B60)</f>
        <v>0</v>
      </c>
      <c r="AN60" s="485" cm="1">
        <f t="array" aca="1" ref="AN60" ca="1">INDIRECT("'"&amp;$D$4&amp;"'!"&amp;AN$21&amp;$B60)</f>
        <v>0</v>
      </c>
      <c r="AO60" s="485" cm="1">
        <f t="array" aca="1" ref="AO60" ca="1">INDIRECT("'"&amp;$D$4&amp;"'!"&amp;AO$21&amp;$B60)</f>
        <v>0</v>
      </c>
      <c r="AP60" s="485" cm="1">
        <f t="array" aca="1" ref="AP60" ca="1">INDIRECT("'"&amp;$D$4&amp;"'!"&amp;AP$21&amp;$B60)</f>
        <v>0</v>
      </c>
      <c r="AQ60" s="485" cm="1">
        <f t="array" aca="1" ref="AQ60" ca="1">INDIRECT("'"&amp;$D$4&amp;"'!"&amp;AQ$21&amp;$B60)</f>
        <v>0</v>
      </c>
      <c r="AR60" s="485" cm="1">
        <f t="array" aca="1" ref="AR60" ca="1">INDIRECT("'"&amp;$D$4&amp;"'!"&amp;AR$21&amp;$B60)</f>
        <v>0</v>
      </c>
      <c r="AS60" s="485" cm="1">
        <f t="array" aca="1" ref="AS60" ca="1">INDIRECT("'"&amp;$D$4&amp;"'!"&amp;AS$21&amp;$B60)</f>
        <v>0</v>
      </c>
      <c r="AT60" s="485" cm="1">
        <f t="array" aca="1" ref="AT60" ca="1">INDIRECT("'"&amp;$D$4&amp;"'!"&amp;AT$21&amp;$B60)</f>
        <v>0</v>
      </c>
      <c r="AU60" s="485" cm="1">
        <f t="array" aca="1" ref="AU60" ca="1">INDIRECT("'"&amp;$D$4&amp;"'!"&amp;AU$21&amp;$B60)</f>
        <v>0</v>
      </c>
      <c r="AV60" s="485" cm="1">
        <f t="array" aca="1" ref="AV60" ca="1">INDIRECT("'"&amp;$D$4&amp;"'!"&amp;AV$21&amp;$B60)</f>
        <v>0</v>
      </c>
      <c r="AW60" s="485" cm="1">
        <f t="array" aca="1" ref="AW60" ca="1">INDIRECT("'"&amp;$D$4&amp;"'!"&amp;AW$21&amp;$B60)</f>
        <v>0</v>
      </c>
      <c r="AX60" s="485" cm="1">
        <f t="array" aca="1" ref="AX60" ca="1">INDIRECT("'"&amp;$D$4&amp;"'!"&amp;AX$21&amp;$B60)</f>
        <v>0</v>
      </c>
      <c r="AY60" s="485" cm="1">
        <f t="array" aca="1" ref="AY60" ca="1">INDIRECT("'"&amp;$D$4&amp;"'!"&amp;AY$21&amp;$B60)</f>
        <v>0</v>
      </c>
      <c r="AZ60" s="485" cm="1">
        <f t="array" aca="1" ref="AZ60" ca="1">INDIRECT("'"&amp;$D$4&amp;"'!"&amp;AZ$21&amp;$B60)</f>
        <v>0</v>
      </c>
      <c r="BA60" s="485" cm="1">
        <f t="array" aca="1" ref="BA60" ca="1">INDIRECT("'"&amp;$D$4&amp;"'!"&amp;BA$21&amp;$B60)</f>
        <v>0</v>
      </c>
      <c r="BB60" s="485" cm="1">
        <f t="array" aca="1" ref="BB60" ca="1">INDIRECT("'"&amp;$D$4&amp;"'!"&amp;BB$21&amp;$B60)</f>
        <v>0</v>
      </c>
      <c r="BC60" s="485" cm="1">
        <f t="array" aca="1" ref="BC60" ca="1">INDIRECT("'"&amp;$D$4&amp;"'!"&amp;BC$21&amp;$B60)</f>
        <v>0</v>
      </c>
      <c r="BD60" s="485" cm="1">
        <f t="array" aca="1" ref="BD60" ca="1">INDIRECT("'"&amp;$D$4&amp;"'!"&amp;BD$21&amp;$B60)</f>
        <v>0</v>
      </c>
      <c r="BE60" s="485" cm="1">
        <f t="array" aca="1" ref="BE60" ca="1">INDIRECT("'"&amp;$D$4&amp;"'!"&amp;BE$21&amp;$B60)</f>
        <v>0</v>
      </c>
      <c r="BF60" s="485" cm="1">
        <f t="array" aca="1" ref="BF60" ca="1">INDIRECT("'"&amp;$D$4&amp;"'!"&amp;BF$21&amp;$B60)</f>
        <v>0</v>
      </c>
      <c r="BG60" s="485" cm="1">
        <f t="array" aca="1" ref="BG60" ca="1">INDIRECT("'"&amp;$D$4&amp;"'!"&amp;BG$21&amp;$B60)</f>
        <v>0</v>
      </c>
      <c r="BH60" s="485" cm="1">
        <f t="array" aca="1" ref="BH60" ca="1">INDIRECT("'"&amp;$D$4&amp;"'!"&amp;BH$21&amp;$B60)</f>
        <v>0</v>
      </c>
      <c r="BI60" s="485" cm="1">
        <f t="array" aca="1" ref="BI60" ca="1">INDIRECT("'"&amp;$D$4&amp;"'!"&amp;BI$21&amp;$B60)</f>
        <v>0</v>
      </c>
      <c r="BJ60" s="485" cm="1">
        <f t="array" aca="1" ref="BJ60" ca="1">INDIRECT("'"&amp;$D$4&amp;"'!"&amp;BJ$21&amp;$B60)</f>
        <v>0</v>
      </c>
      <c r="BK60" s="485" cm="1">
        <f t="array" aca="1" ref="BK60" ca="1">INDIRECT("'"&amp;$D$4&amp;"'!"&amp;BK$21&amp;$B60)</f>
        <v>0</v>
      </c>
      <c r="BL60" s="485" cm="1">
        <f t="array" aca="1" ref="BL60" ca="1">INDIRECT("'"&amp;$D$4&amp;"'!"&amp;BL$21&amp;$B60)</f>
        <v>0</v>
      </c>
      <c r="BM60" s="485" cm="1">
        <f t="array" aca="1" ref="BM60" ca="1">INDIRECT("'"&amp;$D$4&amp;"'!"&amp;BM$21&amp;$B60)</f>
        <v>0</v>
      </c>
      <c r="BN60" s="485" cm="1">
        <f t="array" aca="1" ref="BN60" ca="1">INDIRECT("'"&amp;$D$4&amp;"'!"&amp;BN$21&amp;$B60)</f>
        <v>0</v>
      </c>
      <c r="BP60" s="851">
        <v>2035</v>
      </c>
      <c r="BQ60" s="698" cm="1">
        <f t="array" aca="1" ref="BQ60" ca="1">IFERROR(SUMIFS(INDEX($J$23:$BN$44,,MATCH($G60,$J$22:$BN$22,0)),$G$23:$G$44,BQ$48,$E$23:$E$44,$BQ$46)/INDEX($J$47:$BN$47,,MATCH($G60,$J$22:$BN$22,0)),0)</f>
        <v>0</v>
      </c>
      <c r="BR60" s="587" cm="1">
        <f t="array" aca="1" ref="BR60" ca="1">IFERROR(SUMIFS(INDEX($J$23:$BN$44,,MATCH($G60,$J$22:$BN$22,0)),$G$23:$G$44,BR$48,$E$23:$E$44,$BQ$46)/INDEX($J$47:$BN$47,,MATCH($G60,$J$22:$BN$22,0)),0)</f>
        <v>0</v>
      </c>
      <c r="BS60" s="662" cm="1">
        <f t="array" aca="1" ref="BS60" ca="1">IFERROR(SUMIFS(INDEX($J$23:$BN$44,,MATCH($G60,$J$22:$BN$22,0)),$G$23:$G$44,BS$48,$E$23:$E$44,$BQ$46)/INDEX($J$47:$BN$47,,MATCH($G60,$J$22:$BN$22,0)),0)</f>
        <v>0</v>
      </c>
      <c r="BU60" s="851">
        <v>2035</v>
      </c>
      <c r="BV60" s="1017">
        <f t="shared" ca="1" si="1"/>
        <v>0</v>
      </c>
      <c r="BW60" s="1018">
        <f t="shared" ca="1" si="2"/>
        <v>0</v>
      </c>
      <c r="BX60" s="1019">
        <f t="shared" ca="1" si="3"/>
        <v>0</v>
      </c>
      <c r="BY60" s="824">
        <f t="shared" ca="1" si="5"/>
        <v>0</v>
      </c>
      <c r="BZ60" s="851">
        <v>2035</v>
      </c>
      <c r="CA60" s="1017">
        <f ca="1">IFERROR(SUM(BQ$49:BQ60)/SUM($BQ$49:$BS60),BQ60)</f>
        <v>0</v>
      </c>
      <c r="CB60" s="1018">
        <f ca="1">IFERROR(SUM(BR$49:BR60)/SUM($BQ$49:$BS60),BR60)</f>
        <v>0</v>
      </c>
      <c r="CC60" s="1019">
        <f ca="1">IFERROR(SUM(BS$49:BS60)/SUM($BQ$49:$BS60),BS60)</f>
        <v>0</v>
      </c>
      <c r="CD60" s="824">
        <f t="shared" ca="1" si="4"/>
        <v>0</v>
      </c>
      <c r="CE60" s="700" cm="1">
        <f t="array" aca="1" ref="CE60" ca="1">_xlfn.IFNA(LOOKUP(2,1/($J60:$BN60&lt;&gt;0),$J$22:$BN$22),0)</f>
        <v>0</v>
      </c>
      <c r="CH60" s="183"/>
      <c r="CN60" s="984"/>
      <c r="CO60" s="984"/>
      <c r="CP60" s="984"/>
      <c r="CR60" s="984"/>
      <c r="CS60" s="984"/>
      <c r="CT60" s="984"/>
    </row>
    <row r="61" spans="1:102" s="174" customFormat="1" ht="15.95" customHeight="1">
      <c r="A61" s="1375"/>
      <c r="B61" s="180">
        <f t="shared" si="0"/>
        <v>182</v>
      </c>
      <c r="C61" s="1270"/>
      <c r="D61" s="160" t="s">
        <v>661</v>
      </c>
      <c r="E61" s="160"/>
      <c r="F61" s="160" t="s">
        <v>937</v>
      </c>
      <c r="G61" s="830">
        <v>2036</v>
      </c>
      <c r="H61" s="160"/>
      <c r="I61" s="437" t="s">
        <v>514</v>
      </c>
      <c r="J61" s="485" cm="1">
        <f t="array" aca="1" ref="J61" ca="1">INDIRECT("'"&amp;$D$4&amp;"'!"&amp;J$21&amp;$B61)</f>
        <v>0</v>
      </c>
      <c r="K61" s="485" cm="1">
        <f t="array" aca="1" ref="K61" ca="1">INDIRECT("'"&amp;$D$4&amp;"'!"&amp;K$21&amp;$B61)</f>
        <v>0</v>
      </c>
      <c r="L61" s="485" cm="1">
        <f t="array" aca="1" ref="L61" ca="1">INDIRECT("'"&amp;$D$4&amp;"'!"&amp;L$21&amp;$B61)</f>
        <v>0</v>
      </c>
      <c r="M61" s="485" cm="1">
        <f t="array" aca="1" ref="M61" ca="1">INDIRECT("'"&amp;$D$4&amp;"'!"&amp;M$21&amp;$B61)</f>
        <v>0</v>
      </c>
      <c r="N61" s="485" cm="1">
        <f t="array" aca="1" ref="N61" ca="1">INDIRECT("'"&amp;$D$4&amp;"'!"&amp;N$21&amp;$B61)</f>
        <v>0</v>
      </c>
      <c r="O61" s="485" cm="1">
        <f t="array" aca="1" ref="O61" ca="1">INDIRECT("'"&amp;$D$4&amp;"'!"&amp;O$21&amp;$B61)</f>
        <v>0</v>
      </c>
      <c r="P61" s="485" cm="1">
        <f t="array" aca="1" ref="P61" ca="1">INDIRECT("'"&amp;$D$4&amp;"'!"&amp;P$21&amp;$B61)</f>
        <v>0</v>
      </c>
      <c r="Q61" s="485" cm="1">
        <f t="array" aca="1" ref="Q61" ca="1">INDIRECT("'"&amp;$D$4&amp;"'!"&amp;Q$21&amp;$B61)</f>
        <v>0</v>
      </c>
      <c r="R61" s="485" cm="1">
        <f t="array" aca="1" ref="R61" ca="1">INDIRECT("'"&amp;$D$4&amp;"'!"&amp;R$21&amp;$B61)</f>
        <v>0</v>
      </c>
      <c r="S61" s="485" cm="1">
        <f t="array" aca="1" ref="S61" ca="1">INDIRECT("'"&amp;$D$4&amp;"'!"&amp;S$21&amp;$B61)</f>
        <v>0</v>
      </c>
      <c r="T61" s="485" cm="1">
        <f t="array" aca="1" ref="T61" ca="1">INDIRECT("'"&amp;$D$4&amp;"'!"&amp;T$21&amp;$B61)</f>
        <v>0</v>
      </c>
      <c r="U61" s="485" cm="1">
        <f t="array" aca="1" ref="U61" ca="1">INDIRECT("'"&amp;$D$4&amp;"'!"&amp;U$21&amp;$B61)</f>
        <v>0</v>
      </c>
      <c r="V61" s="485" cm="1">
        <f t="array" aca="1" ref="V61" ca="1">INDIRECT("'"&amp;$D$4&amp;"'!"&amp;V$21&amp;$B61)</f>
        <v>0</v>
      </c>
      <c r="W61" s="485" cm="1">
        <f t="array" aca="1" ref="W61" ca="1">INDIRECT("'"&amp;$D$4&amp;"'!"&amp;W$21&amp;$B61)</f>
        <v>0</v>
      </c>
      <c r="X61" s="485" cm="1">
        <f t="array" aca="1" ref="X61" ca="1">INDIRECT("'"&amp;$D$4&amp;"'!"&amp;X$21&amp;$B61)</f>
        <v>0</v>
      </c>
      <c r="Y61" s="485" cm="1">
        <f t="array" aca="1" ref="Y61" ca="1">INDIRECT("'"&amp;$D$4&amp;"'!"&amp;Y$21&amp;$B61)</f>
        <v>0</v>
      </c>
      <c r="Z61" s="485" cm="1">
        <f t="array" aca="1" ref="Z61" ca="1">INDIRECT("'"&amp;$D$4&amp;"'!"&amp;Z$21&amp;$B61)</f>
        <v>0</v>
      </c>
      <c r="AA61" s="485" cm="1">
        <f t="array" aca="1" ref="AA61" ca="1">INDIRECT("'"&amp;$D$4&amp;"'!"&amp;AA$21&amp;$B61)</f>
        <v>0</v>
      </c>
      <c r="AB61" s="485" cm="1">
        <f t="array" aca="1" ref="AB61" ca="1">INDIRECT("'"&amp;$D$4&amp;"'!"&amp;AB$21&amp;$B61)</f>
        <v>0</v>
      </c>
      <c r="AC61" s="485" cm="1">
        <f t="array" aca="1" ref="AC61" ca="1">INDIRECT("'"&amp;$D$4&amp;"'!"&amp;AC$21&amp;$B61)</f>
        <v>0</v>
      </c>
      <c r="AD61" s="485" cm="1">
        <f t="array" aca="1" ref="AD61" ca="1">INDIRECT("'"&amp;$D$4&amp;"'!"&amp;AD$21&amp;$B61)</f>
        <v>0</v>
      </c>
      <c r="AE61" s="485" cm="1">
        <f t="array" aca="1" ref="AE61" ca="1">INDIRECT("'"&amp;$D$4&amp;"'!"&amp;AE$21&amp;$B61)</f>
        <v>0</v>
      </c>
      <c r="AF61" s="485" cm="1">
        <f t="array" aca="1" ref="AF61" ca="1">INDIRECT("'"&amp;$D$4&amp;"'!"&amp;AF$21&amp;$B61)</f>
        <v>0</v>
      </c>
      <c r="AG61" s="485" cm="1">
        <f t="array" aca="1" ref="AG61" ca="1">INDIRECT("'"&amp;$D$4&amp;"'!"&amp;AG$21&amp;$B61)</f>
        <v>0</v>
      </c>
      <c r="AH61" s="485" cm="1">
        <f t="array" aca="1" ref="AH61" ca="1">INDIRECT("'"&amp;$D$4&amp;"'!"&amp;AH$21&amp;$B61)</f>
        <v>0</v>
      </c>
      <c r="AI61" s="485" cm="1">
        <f t="array" aca="1" ref="AI61" ca="1">INDIRECT("'"&amp;$D$4&amp;"'!"&amp;AI$21&amp;$B61)</f>
        <v>0</v>
      </c>
      <c r="AJ61" s="485" cm="1">
        <f t="array" aca="1" ref="AJ61" ca="1">INDIRECT("'"&amp;$D$4&amp;"'!"&amp;AJ$21&amp;$B61)</f>
        <v>0</v>
      </c>
      <c r="AK61" s="485" cm="1">
        <f t="array" aca="1" ref="AK61" ca="1">INDIRECT("'"&amp;$D$4&amp;"'!"&amp;AK$21&amp;$B61)</f>
        <v>0</v>
      </c>
      <c r="AL61" s="485" cm="1">
        <f t="array" aca="1" ref="AL61" ca="1">INDIRECT("'"&amp;$D$4&amp;"'!"&amp;AL$21&amp;$B61)</f>
        <v>0</v>
      </c>
      <c r="AM61" s="485" cm="1">
        <f t="array" aca="1" ref="AM61" ca="1">INDIRECT("'"&amp;$D$4&amp;"'!"&amp;AM$21&amp;$B61)</f>
        <v>0</v>
      </c>
      <c r="AN61" s="485" cm="1">
        <f t="array" aca="1" ref="AN61" ca="1">INDIRECT("'"&amp;$D$4&amp;"'!"&amp;AN$21&amp;$B61)</f>
        <v>0</v>
      </c>
      <c r="AO61" s="485" cm="1">
        <f t="array" aca="1" ref="AO61" ca="1">INDIRECT("'"&amp;$D$4&amp;"'!"&amp;AO$21&amp;$B61)</f>
        <v>0</v>
      </c>
      <c r="AP61" s="485" cm="1">
        <f t="array" aca="1" ref="AP61" ca="1">INDIRECT("'"&amp;$D$4&amp;"'!"&amp;AP$21&amp;$B61)</f>
        <v>0</v>
      </c>
      <c r="AQ61" s="485" cm="1">
        <f t="array" aca="1" ref="AQ61" ca="1">INDIRECT("'"&amp;$D$4&amp;"'!"&amp;AQ$21&amp;$B61)</f>
        <v>0</v>
      </c>
      <c r="AR61" s="485" cm="1">
        <f t="array" aca="1" ref="AR61" ca="1">INDIRECT("'"&amp;$D$4&amp;"'!"&amp;AR$21&amp;$B61)</f>
        <v>0</v>
      </c>
      <c r="AS61" s="485" cm="1">
        <f t="array" aca="1" ref="AS61" ca="1">INDIRECT("'"&amp;$D$4&amp;"'!"&amp;AS$21&amp;$B61)</f>
        <v>0</v>
      </c>
      <c r="AT61" s="485" cm="1">
        <f t="array" aca="1" ref="AT61" ca="1">INDIRECT("'"&amp;$D$4&amp;"'!"&amp;AT$21&amp;$B61)</f>
        <v>0</v>
      </c>
      <c r="AU61" s="485" cm="1">
        <f t="array" aca="1" ref="AU61" ca="1">INDIRECT("'"&amp;$D$4&amp;"'!"&amp;AU$21&amp;$B61)</f>
        <v>0</v>
      </c>
      <c r="AV61" s="485" cm="1">
        <f t="array" aca="1" ref="AV61" ca="1">INDIRECT("'"&amp;$D$4&amp;"'!"&amp;AV$21&amp;$B61)</f>
        <v>0</v>
      </c>
      <c r="AW61" s="485" cm="1">
        <f t="array" aca="1" ref="AW61" ca="1">INDIRECT("'"&amp;$D$4&amp;"'!"&amp;AW$21&amp;$B61)</f>
        <v>0</v>
      </c>
      <c r="AX61" s="485" cm="1">
        <f t="array" aca="1" ref="AX61" ca="1">INDIRECT("'"&amp;$D$4&amp;"'!"&amp;AX$21&amp;$B61)</f>
        <v>0</v>
      </c>
      <c r="AY61" s="485" cm="1">
        <f t="array" aca="1" ref="AY61" ca="1">INDIRECT("'"&amp;$D$4&amp;"'!"&amp;AY$21&amp;$B61)</f>
        <v>0</v>
      </c>
      <c r="AZ61" s="485" cm="1">
        <f t="array" aca="1" ref="AZ61" ca="1">INDIRECT("'"&amp;$D$4&amp;"'!"&amp;AZ$21&amp;$B61)</f>
        <v>0</v>
      </c>
      <c r="BA61" s="485" cm="1">
        <f t="array" aca="1" ref="BA61" ca="1">INDIRECT("'"&amp;$D$4&amp;"'!"&amp;BA$21&amp;$B61)</f>
        <v>0</v>
      </c>
      <c r="BB61" s="485" cm="1">
        <f t="array" aca="1" ref="BB61" ca="1">INDIRECT("'"&amp;$D$4&amp;"'!"&amp;BB$21&amp;$B61)</f>
        <v>0</v>
      </c>
      <c r="BC61" s="485" cm="1">
        <f t="array" aca="1" ref="BC61" ca="1">INDIRECT("'"&amp;$D$4&amp;"'!"&amp;BC$21&amp;$B61)</f>
        <v>0</v>
      </c>
      <c r="BD61" s="485" cm="1">
        <f t="array" aca="1" ref="BD61" ca="1">INDIRECT("'"&amp;$D$4&amp;"'!"&amp;BD$21&amp;$B61)</f>
        <v>0</v>
      </c>
      <c r="BE61" s="485" cm="1">
        <f t="array" aca="1" ref="BE61" ca="1">INDIRECT("'"&amp;$D$4&amp;"'!"&amp;BE$21&amp;$B61)</f>
        <v>0</v>
      </c>
      <c r="BF61" s="485" cm="1">
        <f t="array" aca="1" ref="BF61" ca="1">INDIRECT("'"&amp;$D$4&amp;"'!"&amp;BF$21&amp;$B61)</f>
        <v>0</v>
      </c>
      <c r="BG61" s="485" cm="1">
        <f t="array" aca="1" ref="BG61" ca="1">INDIRECT("'"&amp;$D$4&amp;"'!"&amp;BG$21&amp;$B61)</f>
        <v>0</v>
      </c>
      <c r="BH61" s="485" cm="1">
        <f t="array" aca="1" ref="BH61" ca="1">INDIRECT("'"&amp;$D$4&amp;"'!"&amp;BH$21&amp;$B61)</f>
        <v>0</v>
      </c>
      <c r="BI61" s="485" cm="1">
        <f t="array" aca="1" ref="BI61" ca="1">INDIRECT("'"&amp;$D$4&amp;"'!"&amp;BI$21&amp;$B61)</f>
        <v>0</v>
      </c>
      <c r="BJ61" s="485" cm="1">
        <f t="array" aca="1" ref="BJ61" ca="1">INDIRECT("'"&amp;$D$4&amp;"'!"&amp;BJ$21&amp;$B61)</f>
        <v>0</v>
      </c>
      <c r="BK61" s="485" cm="1">
        <f t="array" aca="1" ref="BK61" ca="1">INDIRECT("'"&amp;$D$4&amp;"'!"&amp;BK$21&amp;$B61)</f>
        <v>0</v>
      </c>
      <c r="BL61" s="485" cm="1">
        <f t="array" aca="1" ref="BL61" ca="1">INDIRECT("'"&amp;$D$4&amp;"'!"&amp;BL$21&amp;$B61)</f>
        <v>0</v>
      </c>
      <c r="BM61" s="485" cm="1">
        <f t="array" aca="1" ref="BM61" ca="1">INDIRECT("'"&amp;$D$4&amp;"'!"&amp;BM$21&amp;$B61)</f>
        <v>0</v>
      </c>
      <c r="BN61" s="485" cm="1">
        <f t="array" aca="1" ref="BN61" ca="1">INDIRECT("'"&amp;$D$4&amp;"'!"&amp;BN$21&amp;$B61)</f>
        <v>0</v>
      </c>
      <c r="BP61" s="851">
        <v>2036</v>
      </c>
      <c r="BQ61" s="698" cm="1">
        <f t="array" aca="1" ref="BQ61" ca="1">IFERROR(SUMIFS(INDEX($J$23:$BN$44,,MATCH($G61,$J$22:$BN$22,0)),$G$23:$G$44,BQ$48,$E$23:$E$44,$BQ$46)/INDEX($J$47:$BN$47,,MATCH($G61,$J$22:$BN$22,0)),0)</f>
        <v>0</v>
      </c>
      <c r="BR61" s="587" cm="1">
        <f t="array" aca="1" ref="BR61" ca="1">IFERROR(SUMIFS(INDEX($J$23:$BN$44,,MATCH($G61,$J$22:$BN$22,0)),$G$23:$G$44,BR$48,$E$23:$E$44,$BQ$46)/INDEX($J$47:$BN$47,,MATCH($G61,$J$22:$BN$22,0)),0)</f>
        <v>0</v>
      </c>
      <c r="BS61" s="662" cm="1">
        <f t="array" aca="1" ref="BS61" ca="1">IFERROR(SUMIFS(INDEX($J$23:$BN$44,,MATCH($G61,$J$22:$BN$22,0)),$G$23:$G$44,BS$48,$E$23:$E$44,$BQ$46)/INDEX($J$47:$BN$47,,MATCH($G61,$J$22:$BN$22,0)),0)</f>
        <v>0</v>
      </c>
      <c r="BU61" s="851">
        <v>2036</v>
      </c>
      <c r="BV61" s="1017">
        <f t="shared" ca="1" si="1"/>
        <v>0</v>
      </c>
      <c r="BW61" s="1018">
        <f t="shared" ca="1" si="2"/>
        <v>0</v>
      </c>
      <c r="BX61" s="1019">
        <f t="shared" ca="1" si="3"/>
        <v>0</v>
      </c>
      <c r="BY61" s="824">
        <f t="shared" ca="1" si="5"/>
        <v>0</v>
      </c>
      <c r="BZ61" s="851">
        <v>2036</v>
      </c>
      <c r="CA61" s="1017">
        <f ca="1">IFERROR(SUM(BQ$49:BQ61)/SUM($BQ$49:$BS61),BQ61)</f>
        <v>0</v>
      </c>
      <c r="CB61" s="1018">
        <f ca="1">IFERROR(SUM(BR$49:BR61)/SUM($BQ$49:$BS61),BR61)</f>
        <v>0</v>
      </c>
      <c r="CC61" s="1019">
        <f ca="1">IFERROR(SUM(BS$49:BS61)/SUM($BQ$49:$BS61),BS61)</f>
        <v>0</v>
      </c>
      <c r="CD61" s="824">
        <f t="shared" ca="1" si="4"/>
        <v>0</v>
      </c>
      <c r="CE61" s="700" cm="1">
        <f t="array" aca="1" ref="CE61" ca="1">_xlfn.IFNA(LOOKUP(2,1/($J61:$BN61&lt;&gt;0),$J$22:$BN$22),0)</f>
        <v>0</v>
      </c>
      <c r="CH61" s="183"/>
      <c r="CN61" s="984"/>
      <c r="CO61" s="984"/>
      <c r="CP61" s="984"/>
      <c r="CR61" s="984"/>
      <c r="CS61" s="984"/>
      <c r="CT61" s="984"/>
    </row>
    <row r="62" spans="1:102" s="174" customFormat="1" ht="15.95" customHeight="1">
      <c r="A62" s="1375"/>
      <c r="B62" s="180">
        <f t="shared" si="0"/>
        <v>183</v>
      </c>
      <c r="C62" s="1270"/>
      <c r="D62" s="160" t="s">
        <v>663</v>
      </c>
      <c r="E62" s="160"/>
      <c r="F62" s="160" t="s">
        <v>938</v>
      </c>
      <c r="G62" s="830">
        <v>2037</v>
      </c>
      <c r="H62" s="160"/>
      <c r="I62" s="437" t="s">
        <v>514</v>
      </c>
      <c r="J62" s="485" cm="1">
        <f t="array" aca="1" ref="J62" ca="1">INDIRECT("'"&amp;$D$4&amp;"'!"&amp;J$21&amp;$B62)</f>
        <v>0</v>
      </c>
      <c r="K62" s="485" cm="1">
        <f t="array" aca="1" ref="K62" ca="1">INDIRECT("'"&amp;$D$4&amp;"'!"&amp;K$21&amp;$B62)</f>
        <v>0</v>
      </c>
      <c r="L62" s="485" cm="1">
        <f t="array" aca="1" ref="L62" ca="1">INDIRECT("'"&amp;$D$4&amp;"'!"&amp;L$21&amp;$B62)</f>
        <v>0</v>
      </c>
      <c r="M62" s="485" cm="1">
        <f t="array" aca="1" ref="M62" ca="1">INDIRECT("'"&amp;$D$4&amp;"'!"&amp;M$21&amp;$B62)</f>
        <v>0</v>
      </c>
      <c r="N62" s="485" cm="1">
        <f t="array" aca="1" ref="N62" ca="1">INDIRECT("'"&amp;$D$4&amp;"'!"&amp;N$21&amp;$B62)</f>
        <v>0</v>
      </c>
      <c r="O62" s="485" cm="1">
        <f t="array" aca="1" ref="O62" ca="1">INDIRECT("'"&amp;$D$4&amp;"'!"&amp;O$21&amp;$B62)</f>
        <v>0</v>
      </c>
      <c r="P62" s="485" cm="1">
        <f t="array" aca="1" ref="P62" ca="1">INDIRECT("'"&amp;$D$4&amp;"'!"&amp;P$21&amp;$B62)</f>
        <v>0</v>
      </c>
      <c r="Q62" s="485" cm="1">
        <f t="array" aca="1" ref="Q62" ca="1">INDIRECT("'"&amp;$D$4&amp;"'!"&amp;Q$21&amp;$B62)</f>
        <v>0</v>
      </c>
      <c r="R62" s="485" cm="1">
        <f t="array" aca="1" ref="R62" ca="1">INDIRECT("'"&amp;$D$4&amp;"'!"&amp;R$21&amp;$B62)</f>
        <v>0</v>
      </c>
      <c r="S62" s="485" cm="1">
        <f t="array" aca="1" ref="S62" ca="1">INDIRECT("'"&amp;$D$4&amp;"'!"&amp;S$21&amp;$B62)</f>
        <v>0</v>
      </c>
      <c r="T62" s="485" cm="1">
        <f t="array" aca="1" ref="T62" ca="1">INDIRECT("'"&amp;$D$4&amp;"'!"&amp;T$21&amp;$B62)</f>
        <v>0</v>
      </c>
      <c r="U62" s="485" cm="1">
        <f t="array" aca="1" ref="U62" ca="1">INDIRECT("'"&amp;$D$4&amp;"'!"&amp;U$21&amp;$B62)</f>
        <v>0</v>
      </c>
      <c r="V62" s="485" cm="1">
        <f t="array" aca="1" ref="V62" ca="1">INDIRECT("'"&amp;$D$4&amp;"'!"&amp;V$21&amp;$B62)</f>
        <v>0</v>
      </c>
      <c r="W62" s="485" cm="1">
        <f t="array" aca="1" ref="W62" ca="1">INDIRECT("'"&amp;$D$4&amp;"'!"&amp;W$21&amp;$B62)</f>
        <v>0</v>
      </c>
      <c r="X62" s="485" cm="1">
        <f t="array" aca="1" ref="X62" ca="1">INDIRECT("'"&amp;$D$4&amp;"'!"&amp;X$21&amp;$B62)</f>
        <v>0</v>
      </c>
      <c r="Y62" s="485" cm="1">
        <f t="array" aca="1" ref="Y62" ca="1">INDIRECT("'"&amp;$D$4&amp;"'!"&amp;Y$21&amp;$B62)</f>
        <v>0</v>
      </c>
      <c r="Z62" s="485" cm="1">
        <f t="array" aca="1" ref="Z62" ca="1">INDIRECT("'"&amp;$D$4&amp;"'!"&amp;Z$21&amp;$B62)</f>
        <v>0</v>
      </c>
      <c r="AA62" s="485" cm="1">
        <f t="array" aca="1" ref="AA62" ca="1">INDIRECT("'"&amp;$D$4&amp;"'!"&amp;AA$21&amp;$B62)</f>
        <v>0</v>
      </c>
      <c r="AB62" s="485" cm="1">
        <f t="array" aca="1" ref="AB62" ca="1">INDIRECT("'"&amp;$D$4&amp;"'!"&amp;AB$21&amp;$B62)</f>
        <v>0</v>
      </c>
      <c r="AC62" s="485" cm="1">
        <f t="array" aca="1" ref="AC62" ca="1">INDIRECT("'"&amp;$D$4&amp;"'!"&amp;AC$21&amp;$B62)</f>
        <v>0</v>
      </c>
      <c r="AD62" s="485" cm="1">
        <f t="array" aca="1" ref="AD62" ca="1">INDIRECT("'"&amp;$D$4&amp;"'!"&amp;AD$21&amp;$B62)</f>
        <v>0</v>
      </c>
      <c r="AE62" s="485" cm="1">
        <f t="array" aca="1" ref="AE62" ca="1">INDIRECT("'"&amp;$D$4&amp;"'!"&amp;AE$21&amp;$B62)</f>
        <v>0</v>
      </c>
      <c r="AF62" s="485" cm="1">
        <f t="array" aca="1" ref="AF62" ca="1">INDIRECT("'"&amp;$D$4&amp;"'!"&amp;AF$21&amp;$B62)</f>
        <v>0</v>
      </c>
      <c r="AG62" s="485" cm="1">
        <f t="array" aca="1" ref="AG62" ca="1">INDIRECT("'"&amp;$D$4&amp;"'!"&amp;AG$21&amp;$B62)</f>
        <v>0</v>
      </c>
      <c r="AH62" s="485" cm="1">
        <f t="array" aca="1" ref="AH62" ca="1">INDIRECT("'"&amp;$D$4&amp;"'!"&amp;AH$21&amp;$B62)</f>
        <v>0</v>
      </c>
      <c r="AI62" s="485" cm="1">
        <f t="array" aca="1" ref="AI62" ca="1">INDIRECT("'"&amp;$D$4&amp;"'!"&amp;AI$21&amp;$B62)</f>
        <v>0</v>
      </c>
      <c r="AJ62" s="485" cm="1">
        <f t="array" aca="1" ref="AJ62" ca="1">INDIRECT("'"&amp;$D$4&amp;"'!"&amp;AJ$21&amp;$B62)</f>
        <v>0</v>
      </c>
      <c r="AK62" s="485" cm="1">
        <f t="array" aca="1" ref="AK62" ca="1">INDIRECT("'"&amp;$D$4&amp;"'!"&amp;AK$21&amp;$B62)</f>
        <v>0</v>
      </c>
      <c r="AL62" s="485" cm="1">
        <f t="array" aca="1" ref="AL62" ca="1">INDIRECT("'"&amp;$D$4&amp;"'!"&amp;AL$21&amp;$B62)</f>
        <v>0</v>
      </c>
      <c r="AM62" s="485" cm="1">
        <f t="array" aca="1" ref="AM62" ca="1">INDIRECT("'"&amp;$D$4&amp;"'!"&amp;AM$21&amp;$B62)</f>
        <v>0</v>
      </c>
      <c r="AN62" s="485" cm="1">
        <f t="array" aca="1" ref="AN62" ca="1">INDIRECT("'"&amp;$D$4&amp;"'!"&amp;AN$21&amp;$B62)</f>
        <v>0</v>
      </c>
      <c r="AO62" s="485" cm="1">
        <f t="array" aca="1" ref="AO62" ca="1">INDIRECT("'"&amp;$D$4&amp;"'!"&amp;AO$21&amp;$B62)</f>
        <v>0</v>
      </c>
      <c r="AP62" s="485" cm="1">
        <f t="array" aca="1" ref="AP62" ca="1">INDIRECT("'"&amp;$D$4&amp;"'!"&amp;AP$21&amp;$B62)</f>
        <v>0</v>
      </c>
      <c r="AQ62" s="485" cm="1">
        <f t="array" aca="1" ref="AQ62" ca="1">INDIRECT("'"&amp;$D$4&amp;"'!"&amp;AQ$21&amp;$B62)</f>
        <v>0</v>
      </c>
      <c r="AR62" s="485" cm="1">
        <f t="array" aca="1" ref="AR62" ca="1">INDIRECT("'"&amp;$D$4&amp;"'!"&amp;AR$21&amp;$B62)</f>
        <v>0</v>
      </c>
      <c r="AS62" s="485" cm="1">
        <f t="array" aca="1" ref="AS62" ca="1">INDIRECT("'"&amp;$D$4&amp;"'!"&amp;AS$21&amp;$B62)</f>
        <v>0</v>
      </c>
      <c r="AT62" s="485" cm="1">
        <f t="array" aca="1" ref="AT62" ca="1">INDIRECT("'"&amp;$D$4&amp;"'!"&amp;AT$21&amp;$B62)</f>
        <v>0</v>
      </c>
      <c r="AU62" s="485" cm="1">
        <f t="array" aca="1" ref="AU62" ca="1">INDIRECT("'"&amp;$D$4&amp;"'!"&amp;AU$21&amp;$B62)</f>
        <v>0</v>
      </c>
      <c r="AV62" s="485" cm="1">
        <f t="array" aca="1" ref="AV62" ca="1">INDIRECT("'"&amp;$D$4&amp;"'!"&amp;AV$21&amp;$B62)</f>
        <v>0</v>
      </c>
      <c r="AW62" s="485" cm="1">
        <f t="array" aca="1" ref="AW62" ca="1">INDIRECT("'"&amp;$D$4&amp;"'!"&amp;AW$21&amp;$B62)</f>
        <v>0</v>
      </c>
      <c r="AX62" s="485" cm="1">
        <f t="array" aca="1" ref="AX62" ca="1">INDIRECT("'"&amp;$D$4&amp;"'!"&amp;AX$21&amp;$B62)</f>
        <v>0</v>
      </c>
      <c r="AY62" s="485" cm="1">
        <f t="array" aca="1" ref="AY62" ca="1">INDIRECT("'"&amp;$D$4&amp;"'!"&amp;AY$21&amp;$B62)</f>
        <v>0</v>
      </c>
      <c r="AZ62" s="485" cm="1">
        <f t="array" aca="1" ref="AZ62" ca="1">INDIRECT("'"&amp;$D$4&amp;"'!"&amp;AZ$21&amp;$B62)</f>
        <v>0</v>
      </c>
      <c r="BA62" s="485" cm="1">
        <f t="array" aca="1" ref="BA62" ca="1">INDIRECT("'"&amp;$D$4&amp;"'!"&amp;BA$21&amp;$B62)</f>
        <v>0</v>
      </c>
      <c r="BB62" s="485" cm="1">
        <f t="array" aca="1" ref="BB62" ca="1">INDIRECT("'"&amp;$D$4&amp;"'!"&amp;BB$21&amp;$B62)</f>
        <v>0</v>
      </c>
      <c r="BC62" s="485" cm="1">
        <f t="array" aca="1" ref="BC62" ca="1">INDIRECT("'"&amp;$D$4&amp;"'!"&amp;BC$21&amp;$B62)</f>
        <v>0</v>
      </c>
      <c r="BD62" s="485" cm="1">
        <f t="array" aca="1" ref="BD62" ca="1">INDIRECT("'"&amp;$D$4&amp;"'!"&amp;BD$21&amp;$B62)</f>
        <v>0</v>
      </c>
      <c r="BE62" s="485" cm="1">
        <f t="array" aca="1" ref="BE62" ca="1">INDIRECT("'"&amp;$D$4&amp;"'!"&amp;BE$21&amp;$B62)</f>
        <v>0</v>
      </c>
      <c r="BF62" s="485" cm="1">
        <f t="array" aca="1" ref="BF62" ca="1">INDIRECT("'"&amp;$D$4&amp;"'!"&amp;BF$21&amp;$B62)</f>
        <v>0</v>
      </c>
      <c r="BG62" s="485" cm="1">
        <f t="array" aca="1" ref="BG62" ca="1">INDIRECT("'"&amp;$D$4&amp;"'!"&amp;BG$21&amp;$B62)</f>
        <v>0</v>
      </c>
      <c r="BH62" s="485" cm="1">
        <f t="array" aca="1" ref="BH62" ca="1">INDIRECT("'"&amp;$D$4&amp;"'!"&amp;BH$21&amp;$B62)</f>
        <v>0</v>
      </c>
      <c r="BI62" s="485" cm="1">
        <f t="array" aca="1" ref="BI62" ca="1">INDIRECT("'"&amp;$D$4&amp;"'!"&amp;BI$21&amp;$B62)</f>
        <v>0</v>
      </c>
      <c r="BJ62" s="485" cm="1">
        <f t="array" aca="1" ref="BJ62" ca="1">INDIRECT("'"&amp;$D$4&amp;"'!"&amp;BJ$21&amp;$B62)</f>
        <v>0</v>
      </c>
      <c r="BK62" s="485" cm="1">
        <f t="array" aca="1" ref="BK62" ca="1">INDIRECT("'"&amp;$D$4&amp;"'!"&amp;BK$21&amp;$B62)</f>
        <v>0</v>
      </c>
      <c r="BL62" s="485" cm="1">
        <f t="array" aca="1" ref="BL62" ca="1">INDIRECT("'"&amp;$D$4&amp;"'!"&amp;BL$21&amp;$B62)</f>
        <v>0</v>
      </c>
      <c r="BM62" s="485" cm="1">
        <f t="array" aca="1" ref="BM62" ca="1">INDIRECT("'"&amp;$D$4&amp;"'!"&amp;BM$21&amp;$B62)</f>
        <v>0</v>
      </c>
      <c r="BN62" s="485" cm="1">
        <f t="array" aca="1" ref="BN62" ca="1">INDIRECT("'"&amp;$D$4&amp;"'!"&amp;BN$21&amp;$B62)</f>
        <v>0</v>
      </c>
      <c r="BP62" s="851">
        <v>2037</v>
      </c>
      <c r="BQ62" s="698" cm="1">
        <f t="array" aca="1" ref="BQ62" ca="1">IFERROR(SUMIFS(INDEX($J$23:$BN$44,,MATCH($G62,$J$22:$BN$22,0)),$G$23:$G$44,BQ$48,$E$23:$E$44,$BQ$46)/INDEX($J$47:$BN$47,,MATCH($G62,$J$22:$BN$22,0)),0)</f>
        <v>0</v>
      </c>
      <c r="BR62" s="587" cm="1">
        <f t="array" aca="1" ref="BR62" ca="1">IFERROR(SUMIFS(INDEX($J$23:$BN$44,,MATCH($G62,$J$22:$BN$22,0)),$G$23:$G$44,BR$48,$E$23:$E$44,$BQ$46)/INDEX($J$47:$BN$47,,MATCH($G62,$J$22:$BN$22,0)),0)</f>
        <v>0</v>
      </c>
      <c r="BS62" s="662" cm="1">
        <f t="array" aca="1" ref="BS62" ca="1">IFERROR(SUMIFS(INDEX($J$23:$BN$44,,MATCH($G62,$J$22:$BN$22,0)),$G$23:$G$44,BS$48,$E$23:$E$44,$BQ$46)/INDEX($J$47:$BN$47,,MATCH($G62,$J$22:$BN$22,0)),0)</f>
        <v>0</v>
      </c>
      <c r="BU62" s="851">
        <v>2037</v>
      </c>
      <c r="BV62" s="1017">
        <f t="shared" ca="1" si="1"/>
        <v>0</v>
      </c>
      <c r="BW62" s="1018">
        <f t="shared" ca="1" si="2"/>
        <v>0</v>
      </c>
      <c r="BX62" s="1019">
        <f t="shared" ca="1" si="3"/>
        <v>0</v>
      </c>
      <c r="BY62" s="824">
        <f t="shared" ca="1" si="5"/>
        <v>0</v>
      </c>
      <c r="BZ62" s="851">
        <v>2037</v>
      </c>
      <c r="CA62" s="1017">
        <f ca="1">IFERROR(SUM(BQ$49:BQ62)/SUM($BQ$49:$BS62),BQ62)</f>
        <v>0</v>
      </c>
      <c r="CB62" s="1018">
        <f ca="1">IFERROR(SUM(BR$49:BR62)/SUM($BQ$49:$BS62),BR62)</f>
        <v>0</v>
      </c>
      <c r="CC62" s="1019">
        <f ca="1">IFERROR(SUM(BS$49:BS62)/SUM($BQ$49:$BS62),BS62)</f>
        <v>0</v>
      </c>
      <c r="CD62" s="824">
        <f t="shared" ca="1" si="4"/>
        <v>0</v>
      </c>
      <c r="CE62" s="700" cm="1">
        <f t="array" aca="1" ref="CE62" ca="1">_xlfn.IFNA(LOOKUP(2,1/($J62:$BN62&lt;&gt;0),$J$22:$BN$22),0)</f>
        <v>0</v>
      </c>
      <c r="CH62" s="183"/>
      <c r="CN62" s="984"/>
      <c r="CO62" s="984"/>
      <c r="CP62" s="984"/>
      <c r="CR62" s="984"/>
      <c r="CS62" s="984"/>
      <c r="CT62" s="984"/>
    </row>
    <row r="63" spans="1:102" ht="15.95" customHeight="1">
      <c r="A63" s="1375"/>
      <c r="B63" s="180">
        <f t="shared" si="0"/>
        <v>184</v>
      </c>
      <c r="C63" s="1270"/>
      <c r="D63" s="160" t="s">
        <v>665</v>
      </c>
      <c r="F63" s="160" t="s">
        <v>939</v>
      </c>
      <c r="G63" s="830">
        <v>2038</v>
      </c>
      <c r="I63" s="437" t="s">
        <v>514</v>
      </c>
      <c r="J63" s="485" cm="1">
        <f t="array" aca="1" ref="J63" ca="1">INDIRECT("'"&amp;$D$4&amp;"'!"&amp;J$21&amp;$B63)</f>
        <v>0</v>
      </c>
      <c r="K63" s="485" cm="1">
        <f t="array" aca="1" ref="K63" ca="1">INDIRECT("'"&amp;$D$4&amp;"'!"&amp;K$21&amp;$B63)</f>
        <v>0</v>
      </c>
      <c r="L63" s="485" cm="1">
        <f t="array" aca="1" ref="L63" ca="1">INDIRECT("'"&amp;$D$4&amp;"'!"&amp;L$21&amp;$B63)</f>
        <v>0</v>
      </c>
      <c r="M63" s="485" cm="1">
        <f t="array" aca="1" ref="M63" ca="1">INDIRECT("'"&amp;$D$4&amp;"'!"&amp;M$21&amp;$B63)</f>
        <v>0</v>
      </c>
      <c r="N63" s="485" cm="1">
        <f t="array" aca="1" ref="N63" ca="1">INDIRECT("'"&amp;$D$4&amp;"'!"&amp;N$21&amp;$B63)</f>
        <v>0</v>
      </c>
      <c r="O63" s="485" cm="1">
        <f t="array" aca="1" ref="O63" ca="1">INDIRECT("'"&amp;$D$4&amp;"'!"&amp;O$21&amp;$B63)</f>
        <v>0</v>
      </c>
      <c r="P63" s="485" cm="1">
        <f t="array" aca="1" ref="P63" ca="1">INDIRECT("'"&amp;$D$4&amp;"'!"&amp;P$21&amp;$B63)</f>
        <v>0</v>
      </c>
      <c r="Q63" s="485" cm="1">
        <f t="array" aca="1" ref="Q63" ca="1">INDIRECT("'"&amp;$D$4&amp;"'!"&amp;Q$21&amp;$B63)</f>
        <v>0</v>
      </c>
      <c r="R63" s="485" cm="1">
        <f t="array" aca="1" ref="R63" ca="1">INDIRECT("'"&amp;$D$4&amp;"'!"&amp;R$21&amp;$B63)</f>
        <v>0</v>
      </c>
      <c r="S63" s="485" cm="1">
        <f t="array" aca="1" ref="S63" ca="1">INDIRECT("'"&amp;$D$4&amp;"'!"&amp;S$21&amp;$B63)</f>
        <v>0</v>
      </c>
      <c r="T63" s="485" cm="1">
        <f t="array" aca="1" ref="T63" ca="1">INDIRECT("'"&amp;$D$4&amp;"'!"&amp;T$21&amp;$B63)</f>
        <v>0</v>
      </c>
      <c r="U63" s="485" cm="1">
        <f t="array" aca="1" ref="U63" ca="1">INDIRECT("'"&amp;$D$4&amp;"'!"&amp;U$21&amp;$B63)</f>
        <v>0</v>
      </c>
      <c r="V63" s="485" cm="1">
        <f t="array" aca="1" ref="V63" ca="1">INDIRECT("'"&amp;$D$4&amp;"'!"&amp;V$21&amp;$B63)</f>
        <v>0</v>
      </c>
      <c r="W63" s="485" cm="1">
        <f t="array" aca="1" ref="W63" ca="1">INDIRECT("'"&amp;$D$4&amp;"'!"&amp;W$21&amp;$B63)</f>
        <v>0</v>
      </c>
      <c r="X63" s="485" cm="1">
        <f t="array" aca="1" ref="X63" ca="1">INDIRECT("'"&amp;$D$4&amp;"'!"&amp;X$21&amp;$B63)</f>
        <v>0</v>
      </c>
      <c r="Y63" s="485" cm="1">
        <f t="array" aca="1" ref="Y63" ca="1">INDIRECT("'"&amp;$D$4&amp;"'!"&amp;Y$21&amp;$B63)</f>
        <v>0</v>
      </c>
      <c r="Z63" s="485" cm="1">
        <f t="array" aca="1" ref="Z63" ca="1">INDIRECT("'"&amp;$D$4&amp;"'!"&amp;Z$21&amp;$B63)</f>
        <v>0</v>
      </c>
      <c r="AA63" s="485" cm="1">
        <f t="array" aca="1" ref="AA63" ca="1">INDIRECT("'"&amp;$D$4&amp;"'!"&amp;AA$21&amp;$B63)</f>
        <v>0</v>
      </c>
      <c r="AB63" s="485" cm="1">
        <f t="array" aca="1" ref="AB63" ca="1">INDIRECT("'"&amp;$D$4&amp;"'!"&amp;AB$21&amp;$B63)</f>
        <v>0</v>
      </c>
      <c r="AC63" s="485" cm="1">
        <f t="array" aca="1" ref="AC63" ca="1">INDIRECT("'"&amp;$D$4&amp;"'!"&amp;AC$21&amp;$B63)</f>
        <v>0</v>
      </c>
      <c r="AD63" s="485" cm="1">
        <f t="array" aca="1" ref="AD63" ca="1">INDIRECT("'"&amp;$D$4&amp;"'!"&amp;AD$21&amp;$B63)</f>
        <v>0</v>
      </c>
      <c r="AE63" s="485" cm="1">
        <f t="array" aca="1" ref="AE63" ca="1">INDIRECT("'"&amp;$D$4&amp;"'!"&amp;AE$21&amp;$B63)</f>
        <v>0</v>
      </c>
      <c r="AF63" s="485" cm="1">
        <f t="array" aca="1" ref="AF63" ca="1">INDIRECT("'"&amp;$D$4&amp;"'!"&amp;AF$21&amp;$B63)</f>
        <v>0</v>
      </c>
      <c r="AG63" s="485" cm="1">
        <f t="array" aca="1" ref="AG63" ca="1">INDIRECT("'"&amp;$D$4&amp;"'!"&amp;AG$21&amp;$B63)</f>
        <v>0</v>
      </c>
      <c r="AH63" s="485" cm="1">
        <f t="array" aca="1" ref="AH63" ca="1">INDIRECT("'"&amp;$D$4&amp;"'!"&amp;AH$21&amp;$B63)</f>
        <v>0</v>
      </c>
      <c r="AI63" s="485" cm="1">
        <f t="array" aca="1" ref="AI63" ca="1">INDIRECT("'"&amp;$D$4&amp;"'!"&amp;AI$21&amp;$B63)</f>
        <v>0</v>
      </c>
      <c r="AJ63" s="485" cm="1">
        <f t="array" aca="1" ref="AJ63" ca="1">INDIRECT("'"&amp;$D$4&amp;"'!"&amp;AJ$21&amp;$B63)</f>
        <v>0</v>
      </c>
      <c r="AK63" s="485" cm="1">
        <f t="array" aca="1" ref="AK63" ca="1">INDIRECT("'"&amp;$D$4&amp;"'!"&amp;AK$21&amp;$B63)</f>
        <v>0</v>
      </c>
      <c r="AL63" s="485" cm="1">
        <f t="array" aca="1" ref="AL63" ca="1">INDIRECT("'"&amp;$D$4&amp;"'!"&amp;AL$21&amp;$B63)</f>
        <v>0</v>
      </c>
      <c r="AM63" s="485" cm="1">
        <f t="array" aca="1" ref="AM63" ca="1">INDIRECT("'"&amp;$D$4&amp;"'!"&amp;AM$21&amp;$B63)</f>
        <v>0</v>
      </c>
      <c r="AN63" s="485" cm="1">
        <f t="array" aca="1" ref="AN63" ca="1">INDIRECT("'"&amp;$D$4&amp;"'!"&amp;AN$21&amp;$B63)</f>
        <v>0</v>
      </c>
      <c r="AO63" s="485" cm="1">
        <f t="array" aca="1" ref="AO63" ca="1">INDIRECT("'"&amp;$D$4&amp;"'!"&amp;AO$21&amp;$B63)</f>
        <v>0</v>
      </c>
      <c r="AP63" s="485" cm="1">
        <f t="array" aca="1" ref="AP63" ca="1">INDIRECT("'"&amp;$D$4&amp;"'!"&amp;AP$21&amp;$B63)</f>
        <v>0</v>
      </c>
      <c r="AQ63" s="485" cm="1">
        <f t="array" aca="1" ref="AQ63" ca="1">INDIRECT("'"&amp;$D$4&amp;"'!"&amp;AQ$21&amp;$B63)</f>
        <v>0</v>
      </c>
      <c r="AR63" s="485" cm="1">
        <f t="array" aca="1" ref="AR63" ca="1">INDIRECT("'"&amp;$D$4&amp;"'!"&amp;AR$21&amp;$B63)</f>
        <v>0</v>
      </c>
      <c r="AS63" s="485" cm="1">
        <f t="array" aca="1" ref="AS63" ca="1">INDIRECT("'"&amp;$D$4&amp;"'!"&amp;AS$21&amp;$B63)</f>
        <v>0</v>
      </c>
      <c r="AT63" s="485" cm="1">
        <f t="array" aca="1" ref="AT63" ca="1">INDIRECT("'"&amp;$D$4&amp;"'!"&amp;AT$21&amp;$B63)</f>
        <v>0</v>
      </c>
      <c r="AU63" s="485" cm="1">
        <f t="array" aca="1" ref="AU63" ca="1">INDIRECT("'"&amp;$D$4&amp;"'!"&amp;AU$21&amp;$B63)</f>
        <v>0</v>
      </c>
      <c r="AV63" s="485" cm="1">
        <f t="array" aca="1" ref="AV63" ca="1">INDIRECT("'"&amp;$D$4&amp;"'!"&amp;AV$21&amp;$B63)</f>
        <v>0</v>
      </c>
      <c r="AW63" s="485" cm="1">
        <f t="array" aca="1" ref="AW63" ca="1">INDIRECT("'"&amp;$D$4&amp;"'!"&amp;AW$21&amp;$B63)</f>
        <v>0</v>
      </c>
      <c r="AX63" s="485" cm="1">
        <f t="array" aca="1" ref="AX63" ca="1">INDIRECT("'"&amp;$D$4&amp;"'!"&amp;AX$21&amp;$B63)</f>
        <v>0</v>
      </c>
      <c r="AY63" s="485" cm="1">
        <f t="array" aca="1" ref="AY63" ca="1">INDIRECT("'"&amp;$D$4&amp;"'!"&amp;AY$21&amp;$B63)</f>
        <v>0</v>
      </c>
      <c r="AZ63" s="485" cm="1">
        <f t="array" aca="1" ref="AZ63" ca="1">INDIRECT("'"&amp;$D$4&amp;"'!"&amp;AZ$21&amp;$B63)</f>
        <v>0</v>
      </c>
      <c r="BA63" s="485" cm="1">
        <f t="array" aca="1" ref="BA63" ca="1">INDIRECT("'"&amp;$D$4&amp;"'!"&amp;BA$21&amp;$B63)</f>
        <v>0</v>
      </c>
      <c r="BB63" s="485" cm="1">
        <f t="array" aca="1" ref="BB63" ca="1">INDIRECT("'"&amp;$D$4&amp;"'!"&amp;BB$21&amp;$B63)</f>
        <v>0</v>
      </c>
      <c r="BC63" s="485" cm="1">
        <f t="array" aca="1" ref="BC63" ca="1">INDIRECT("'"&amp;$D$4&amp;"'!"&amp;BC$21&amp;$B63)</f>
        <v>0</v>
      </c>
      <c r="BD63" s="485" cm="1">
        <f t="array" aca="1" ref="BD63" ca="1">INDIRECT("'"&amp;$D$4&amp;"'!"&amp;BD$21&amp;$B63)</f>
        <v>0</v>
      </c>
      <c r="BE63" s="485" cm="1">
        <f t="array" aca="1" ref="BE63" ca="1">INDIRECT("'"&amp;$D$4&amp;"'!"&amp;BE$21&amp;$B63)</f>
        <v>0</v>
      </c>
      <c r="BF63" s="485" cm="1">
        <f t="array" aca="1" ref="BF63" ca="1">INDIRECT("'"&amp;$D$4&amp;"'!"&amp;BF$21&amp;$B63)</f>
        <v>0</v>
      </c>
      <c r="BG63" s="485" cm="1">
        <f t="array" aca="1" ref="BG63" ca="1">INDIRECT("'"&amp;$D$4&amp;"'!"&amp;BG$21&amp;$B63)</f>
        <v>0</v>
      </c>
      <c r="BH63" s="485" cm="1">
        <f t="array" aca="1" ref="BH63" ca="1">INDIRECT("'"&amp;$D$4&amp;"'!"&amp;BH$21&amp;$B63)</f>
        <v>0</v>
      </c>
      <c r="BI63" s="485" cm="1">
        <f t="array" aca="1" ref="BI63" ca="1">INDIRECT("'"&amp;$D$4&amp;"'!"&amp;BI$21&amp;$B63)</f>
        <v>0</v>
      </c>
      <c r="BJ63" s="485" cm="1">
        <f t="array" aca="1" ref="BJ63" ca="1">INDIRECT("'"&amp;$D$4&amp;"'!"&amp;BJ$21&amp;$B63)</f>
        <v>0</v>
      </c>
      <c r="BK63" s="485" cm="1">
        <f t="array" aca="1" ref="BK63" ca="1">INDIRECT("'"&amp;$D$4&amp;"'!"&amp;BK$21&amp;$B63)</f>
        <v>0</v>
      </c>
      <c r="BL63" s="485" cm="1">
        <f t="array" aca="1" ref="BL63" ca="1">INDIRECT("'"&amp;$D$4&amp;"'!"&amp;BL$21&amp;$B63)</f>
        <v>0</v>
      </c>
      <c r="BM63" s="485" cm="1">
        <f t="array" aca="1" ref="BM63" ca="1">INDIRECT("'"&amp;$D$4&amp;"'!"&amp;BM$21&amp;$B63)</f>
        <v>0</v>
      </c>
      <c r="BN63" s="485" cm="1">
        <f t="array" aca="1" ref="BN63" ca="1">INDIRECT("'"&amp;$D$4&amp;"'!"&amp;BN$21&amp;$B63)</f>
        <v>0</v>
      </c>
      <c r="BP63" s="851">
        <v>2038</v>
      </c>
      <c r="BQ63" s="698" cm="1">
        <f t="array" aca="1" ref="BQ63" ca="1">IFERROR(SUMIFS(INDEX($J$23:$BN$44,,MATCH($G63,$J$22:$BN$22,0)),$G$23:$G$44,BQ$48,$E$23:$E$44,$BQ$46)/INDEX($J$47:$BN$47,,MATCH($G63,$J$22:$BN$22,0)),0)</f>
        <v>0</v>
      </c>
      <c r="BR63" s="587" cm="1">
        <f t="array" aca="1" ref="BR63" ca="1">IFERROR(SUMIFS(INDEX($J$23:$BN$44,,MATCH($G63,$J$22:$BN$22,0)),$G$23:$G$44,BR$48,$E$23:$E$44,$BQ$46)/INDEX($J$47:$BN$47,,MATCH($G63,$J$22:$BN$22,0)),0)</f>
        <v>0</v>
      </c>
      <c r="BS63" s="662" cm="1">
        <f t="array" aca="1" ref="BS63" ca="1">IFERROR(SUMIFS(INDEX($J$23:$BN$44,,MATCH($G63,$J$22:$BN$22,0)),$G$23:$G$44,BS$48,$E$23:$E$44,$BQ$46)/INDEX($J$47:$BN$47,,MATCH($G63,$J$22:$BN$22,0)),0)</f>
        <v>0</v>
      </c>
      <c r="BU63" s="851">
        <v>2038</v>
      </c>
      <c r="BV63" s="1017">
        <f t="shared" ca="1" si="1"/>
        <v>0</v>
      </c>
      <c r="BW63" s="1018">
        <f t="shared" ca="1" si="2"/>
        <v>0</v>
      </c>
      <c r="BX63" s="1019">
        <f t="shared" ca="1" si="3"/>
        <v>0</v>
      </c>
      <c r="BY63" s="824">
        <f t="shared" ca="1" si="5"/>
        <v>0</v>
      </c>
      <c r="BZ63" s="851">
        <v>2038</v>
      </c>
      <c r="CA63" s="1017">
        <f ca="1">IFERROR(SUM(BQ$49:BQ63)/SUM($BQ$49:$BS63),BQ63)</f>
        <v>0</v>
      </c>
      <c r="CB63" s="1018">
        <f ca="1">IFERROR(SUM(BR$49:BR63)/SUM($BQ$49:$BS63),BR63)</f>
        <v>0</v>
      </c>
      <c r="CC63" s="1019">
        <f ca="1">IFERROR(SUM(BS$49:BS63)/SUM($BQ$49:$BS63),BS63)</f>
        <v>0</v>
      </c>
      <c r="CD63" s="824">
        <f t="shared" ca="1" si="4"/>
        <v>0</v>
      </c>
      <c r="CE63" s="700" cm="1">
        <f t="array" aca="1" ref="CE63" ca="1">_xlfn.IFNA(LOOKUP(2,1/($J63:$BN63&lt;&gt;0),$J$22:$BN$22),0)</f>
        <v>0</v>
      </c>
      <c r="CH63" s="183"/>
      <c r="CI63" s="174"/>
      <c r="CJ63" s="174"/>
      <c r="CK63" s="174"/>
      <c r="CN63" s="984"/>
      <c r="CO63" s="984"/>
      <c r="CP63" s="984"/>
      <c r="CR63" s="984"/>
      <c r="CS63" s="984"/>
      <c r="CT63" s="984"/>
      <c r="CV63" s="174"/>
      <c r="CW63" s="174"/>
      <c r="CX63" s="174"/>
    </row>
    <row r="64" spans="1:102" ht="15.95" customHeight="1">
      <c r="A64" s="1375"/>
      <c r="B64" s="180">
        <f t="shared" si="0"/>
        <v>185</v>
      </c>
      <c r="C64" s="1270"/>
      <c r="D64" s="160" t="s">
        <v>667</v>
      </c>
      <c r="F64" s="160" t="s">
        <v>940</v>
      </c>
      <c r="G64" s="830">
        <v>2039</v>
      </c>
      <c r="I64" s="437" t="s">
        <v>514</v>
      </c>
      <c r="J64" s="485" cm="1">
        <f t="array" aca="1" ref="J64" ca="1">INDIRECT("'"&amp;$D$4&amp;"'!"&amp;J$21&amp;$B64)</f>
        <v>0</v>
      </c>
      <c r="K64" s="485" cm="1">
        <f t="array" aca="1" ref="K64" ca="1">INDIRECT("'"&amp;$D$4&amp;"'!"&amp;K$21&amp;$B64)</f>
        <v>0</v>
      </c>
      <c r="L64" s="485" cm="1">
        <f t="array" aca="1" ref="L64" ca="1">INDIRECT("'"&amp;$D$4&amp;"'!"&amp;L$21&amp;$B64)</f>
        <v>0</v>
      </c>
      <c r="M64" s="485" cm="1">
        <f t="array" aca="1" ref="M64" ca="1">INDIRECT("'"&amp;$D$4&amp;"'!"&amp;M$21&amp;$B64)</f>
        <v>0</v>
      </c>
      <c r="N64" s="485" cm="1">
        <f t="array" aca="1" ref="N64" ca="1">INDIRECT("'"&amp;$D$4&amp;"'!"&amp;N$21&amp;$B64)</f>
        <v>0</v>
      </c>
      <c r="O64" s="485" cm="1">
        <f t="array" aca="1" ref="O64" ca="1">INDIRECT("'"&amp;$D$4&amp;"'!"&amp;O$21&amp;$B64)</f>
        <v>0</v>
      </c>
      <c r="P64" s="485" cm="1">
        <f t="array" aca="1" ref="P64" ca="1">INDIRECT("'"&amp;$D$4&amp;"'!"&amp;P$21&amp;$B64)</f>
        <v>0</v>
      </c>
      <c r="Q64" s="485" cm="1">
        <f t="array" aca="1" ref="Q64" ca="1">INDIRECT("'"&amp;$D$4&amp;"'!"&amp;Q$21&amp;$B64)</f>
        <v>0</v>
      </c>
      <c r="R64" s="485" cm="1">
        <f t="array" aca="1" ref="R64" ca="1">INDIRECT("'"&amp;$D$4&amp;"'!"&amp;R$21&amp;$B64)</f>
        <v>0</v>
      </c>
      <c r="S64" s="485" cm="1">
        <f t="array" aca="1" ref="S64" ca="1">INDIRECT("'"&amp;$D$4&amp;"'!"&amp;S$21&amp;$B64)</f>
        <v>0</v>
      </c>
      <c r="T64" s="485" cm="1">
        <f t="array" aca="1" ref="T64" ca="1">INDIRECT("'"&amp;$D$4&amp;"'!"&amp;T$21&amp;$B64)</f>
        <v>0</v>
      </c>
      <c r="U64" s="485" cm="1">
        <f t="array" aca="1" ref="U64" ca="1">INDIRECT("'"&amp;$D$4&amp;"'!"&amp;U$21&amp;$B64)</f>
        <v>0</v>
      </c>
      <c r="V64" s="485" cm="1">
        <f t="array" aca="1" ref="V64" ca="1">INDIRECT("'"&amp;$D$4&amp;"'!"&amp;V$21&amp;$B64)</f>
        <v>0</v>
      </c>
      <c r="W64" s="485" cm="1">
        <f t="array" aca="1" ref="W64" ca="1">INDIRECT("'"&amp;$D$4&amp;"'!"&amp;W$21&amp;$B64)</f>
        <v>0</v>
      </c>
      <c r="X64" s="485" cm="1">
        <f t="array" aca="1" ref="X64" ca="1">INDIRECT("'"&amp;$D$4&amp;"'!"&amp;X$21&amp;$B64)</f>
        <v>0</v>
      </c>
      <c r="Y64" s="485" cm="1">
        <f t="array" aca="1" ref="Y64" ca="1">INDIRECT("'"&amp;$D$4&amp;"'!"&amp;Y$21&amp;$B64)</f>
        <v>0</v>
      </c>
      <c r="Z64" s="485" cm="1">
        <f t="array" aca="1" ref="Z64" ca="1">INDIRECT("'"&amp;$D$4&amp;"'!"&amp;Z$21&amp;$B64)</f>
        <v>0</v>
      </c>
      <c r="AA64" s="485" cm="1">
        <f t="array" aca="1" ref="AA64" ca="1">INDIRECT("'"&amp;$D$4&amp;"'!"&amp;AA$21&amp;$B64)</f>
        <v>0</v>
      </c>
      <c r="AB64" s="485" cm="1">
        <f t="array" aca="1" ref="AB64" ca="1">INDIRECT("'"&amp;$D$4&amp;"'!"&amp;AB$21&amp;$B64)</f>
        <v>0</v>
      </c>
      <c r="AC64" s="485" cm="1">
        <f t="array" aca="1" ref="AC64" ca="1">INDIRECT("'"&amp;$D$4&amp;"'!"&amp;AC$21&amp;$B64)</f>
        <v>0</v>
      </c>
      <c r="AD64" s="485" cm="1">
        <f t="array" aca="1" ref="AD64" ca="1">INDIRECT("'"&amp;$D$4&amp;"'!"&amp;AD$21&amp;$B64)</f>
        <v>0</v>
      </c>
      <c r="AE64" s="485" cm="1">
        <f t="array" aca="1" ref="AE64" ca="1">INDIRECT("'"&amp;$D$4&amp;"'!"&amp;AE$21&amp;$B64)</f>
        <v>0</v>
      </c>
      <c r="AF64" s="485" cm="1">
        <f t="array" aca="1" ref="AF64" ca="1">INDIRECT("'"&amp;$D$4&amp;"'!"&amp;AF$21&amp;$B64)</f>
        <v>0</v>
      </c>
      <c r="AG64" s="485" cm="1">
        <f t="array" aca="1" ref="AG64" ca="1">INDIRECT("'"&amp;$D$4&amp;"'!"&amp;AG$21&amp;$B64)</f>
        <v>0</v>
      </c>
      <c r="AH64" s="485" cm="1">
        <f t="array" aca="1" ref="AH64" ca="1">INDIRECT("'"&amp;$D$4&amp;"'!"&amp;AH$21&amp;$B64)</f>
        <v>0</v>
      </c>
      <c r="AI64" s="485" cm="1">
        <f t="array" aca="1" ref="AI64" ca="1">INDIRECT("'"&amp;$D$4&amp;"'!"&amp;AI$21&amp;$B64)</f>
        <v>0</v>
      </c>
      <c r="AJ64" s="485" cm="1">
        <f t="array" aca="1" ref="AJ64" ca="1">INDIRECT("'"&amp;$D$4&amp;"'!"&amp;AJ$21&amp;$B64)</f>
        <v>0</v>
      </c>
      <c r="AK64" s="485" cm="1">
        <f t="array" aca="1" ref="AK64" ca="1">INDIRECT("'"&amp;$D$4&amp;"'!"&amp;AK$21&amp;$B64)</f>
        <v>0</v>
      </c>
      <c r="AL64" s="485" cm="1">
        <f t="array" aca="1" ref="AL64" ca="1">INDIRECT("'"&amp;$D$4&amp;"'!"&amp;AL$21&amp;$B64)</f>
        <v>0</v>
      </c>
      <c r="AM64" s="485" cm="1">
        <f t="array" aca="1" ref="AM64" ca="1">INDIRECT("'"&amp;$D$4&amp;"'!"&amp;AM$21&amp;$B64)</f>
        <v>0</v>
      </c>
      <c r="AN64" s="485" cm="1">
        <f t="array" aca="1" ref="AN64" ca="1">INDIRECT("'"&amp;$D$4&amp;"'!"&amp;AN$21&amp;$B64)</f>
        <v>0</v>
      </c>
      <c r="AO64" s="485" cm="1">
        <f t="array" aca="1" ref="AO64" ca="1">INDIRECT("'"&amp;$D$4&amp;"'!"&amp;AO$21&amp;$B64)</f>
        <v>0</v>
      </c>
      <c r="AP64" s="485" cm="1">
        <f t="array" aca="1" ref="AP64" ca="1">INDIRECT("'"&amp;$D$4&amp;"'!"&amp;AP$21&amp;$B64)</f>
        <v>0</v>
      </c>
      <c r="AQ64" s="485" cm="1">
        <f t="array" aca="1" ref="AQ64" ca="1">INDIRECT("'"&amp;$D$4&amp;"'!"&amp;AQ$21&amp;$B64)</f>
        <v>0</v>
      </c>
      <c r="AR64" s="485" cm="1">
        <f t="array" aca="1" ref="AR64" ca="1">INDIRECT("'"&amp;$D$4&amp;"'!"&amp;AR$21&amp;$B64)</f>
        <v>0</v>
      </c>
      <c r="AS64" s="485" cm="1">
        <f t="array" aca="1" ref="AS64" ca="1">INDIRECT("'"&amp;$D$4&amp;"'!"&amp;AS$21&amp;$B64)</f>
        <v>0</v>
      </c>
      <c r="AT64" s="485" cm="1">
        <f t="array" aca="1" ref="AT64" ca="1">INDIRECT("'"&amp;$D$4&amp;"'!"&amp;AT$21&amp;$B64)</f>
        <v>0</v>
      </c>
      <c r="AU64" s="485" cm="1">
        <f t="array" aca="1" ref="AU64" ca="1">INDIRECT("'"&amp;$D$4&amp;"'!"&amp;AU$21&amp;$B64)</f>
        <v>0</v>
      </c>
      <c r="AV64" s="485" cm="1">
        <f t="array" aca="1" ref="AV64" ca="1">INDIRECT("'"&amp;$D$4&amp;"'!"&amp;AV$21&amp;$B64)</f>
        <v>0</v>
      </c>
      <c r="AW64" s="485" cm="1">
        <f t="array" aca="1" ref="AW64" ca="1">INDIRECT("'"&amp;$D$4&amp;"'!"&amp;AW$21&amp;$B64)</f>
        <v>0</v>
      </c>
      <c r="AX64" s="485" cm="1">
        <f t="array" aca="1" ref="AX64" ca="1">INDIRECT("'"&amp;$D$4&amp;"'!"&amp;AX$21&amp;$B64)</f>
        <v>0</v>
      </c>
      <c r="AY64" s="485" cm="1">
        <f t="array" aca="1" ref="AY64" ca="1">INDIRECT("'"&amp;$D$4&amp;"'!"&amp;AY$21&amp;$B64)</f>
        <v>0</v>
      </c>
      <c r="AZ64" s="485" cm="1">
        <f t="array" aca="1" ref="AZ64" ca="1">INDIRECT("'"&amp;$D$4&amp;"'!"&amp;AZ$21&amp;$B64)</f>
        <v>0</v>
      </c>
      <c r="BA64" s="485" cm="1">
        <f t="array" aca="1" ref="BA64" ca="1">INDIRECT("'"&amp;$D$4&amp;"'!"&amp;BA$21&amp;$B64)</f>
        <v>0</v>
      </c>
      <c r="BB64" s="485" cm="1">
        <f t="array" aca="1" ref="BB64" ca="1">INDIRECT("'"&amp;$D$4&amp;"'!"&amp;BB$21&amp;$B64)</f>
        <v>0</v>
      </c>
      <c r="BC64" s="485" cm="1">
        <f t="array" aca="1" ref="BC64" ca="1">INDIRECT("'"&amp;$D$4&amp;"'!"&amp;BC$21&amp;$B64)</f>
        <v>0</v>
      </c>
      <c r="BD64" s="485" cm="1">
        <f t="array" aca="1" ref="BD64" ca="1">INDIRECT("'"&amp;$D$4&amp;"'!"&amp;BD$21&amp;$B64)</f>
        <v>0</v>
      </c>
      <c r="BE64" s="485" cm="1">
        <f t="array" aca="1" ref="BE64" ca="1">INDIRECT("'"&amp;$D$4&amp;"'!"&amp;BE$21&amp;$B64)</f>
        <v>0</v>
      </c>
      <c r="BF64" s="485" cm="1">
        <f t="array" aca="1" ref="BF64" ca="1">INDIRECT("'"&amp;$D$4&amp;"'!"&amp;BF$21&amp;$B64)</f>
        <v>0</v>
      </c>
      <c r="BG64" s="485" cm="1">
        <f t="array" aca="1" ref="BG64" ca="1">INDIRECT("'"&amp;$D$4&amp;"'!"&amp;BG$21&amp;$B64)</f>
        <v>0</v>
      </c>
      <c r="BH64" s="485" cm="1">
        <f t="array" aca="1" ref="BH64" ca="1">INDIRECT("'"&amp;$D$4&amp;"'!"&amp;BH$21&amp;$B64)</f>
        <v>0</v>
      </c>
      <c r="BI64" s="485" cm="1">
        <f t="array" aca="1" ref="BI64" ca="1">INDIRECT("'"&amp;$D$4&amp;"'!"&amp;BI$21&amp;$B64)</f>
        <v>0</v>
      </c>
      <c r="BJ64" s="485" cm="1">
        <f t="array" aca="1" ref="BJ64" ca="1">INDIRECT("'"&amp;$D$4&amp;"'!"&amp;BJ$21&amp;$B64)</f>
        <v>0</v>
      </c>
      <c r="BK64" s="485" cm="1">
        <f t="array" aca="1" ref="BK64" ca="1">INDIRECT("'"&amp;$D$4&amp;"'!"&amp;BK$21&amp;$B64)</f>
        <v>0</v>
      </c>
      <c r="BL64" s="485" cm="1">
        <f t="array" aca="1" ref="BL64" ca="1">INDIRECT("'"&amp;$D$4&amp;"'!"&amp;BL$21&amp;$B64)</f>
        <v>0</v>
      </c>
      <c r="BM64" s="485" cm="1">
        <f t="array" aca="1" ref="BM64" ca="1">INDIRECT("'"&amp;$D$4&amp;"'!"&amp;BM$21&amp;$B64)</f>
        <v>0</v>
      </c>
      <c r="BN64" s="485" cm="1">
        <f t="array" aca="1" ref="BN64" ca="1">INDIRECT("'"&amp;$D$4&amp;"'!"&amp;BN$21&amp;$B64)</f>
        <v>0</v>
      </c>
      <c r="BP64" s="851">
        <v>2039</v>
      </c>
      <c r="BQ64" s="698" cm="1">
        <f t="array" aca="1" ref="BQ64" ca="1">IFERROR(SUMIFS(INDEX($J$23:$BN$44,,MATCH($G64,$J$22:$BN$22,0)),$G$23:$G$44,BQ$48,$E$23:$E$44,$BQ$46)/INDEX($J$47:$BN$47,,MATCH($G64,$J$22:$BN$22,0)),0)</f>
        <v>0</v>
      </c>
      <c r="BR64" s="587" cm="1">
        <f t="array" aca="1" ref="BR64" ca="1">IFERROR(SUMIFS(INDEX($J$23:$BN$44,,MATCH($G64,$J$22:$BN$22,0)),$G$23:$G$44,BR$48,$E$23:$E$44,$BQ$46)/INDEX($J$47:$BN$47,,MATCH($G64,$J$22:$BN$22,0)),0)</f>
        <v>0</v>
      </c>
      <c r="BS64" s="662" cm="1">
        <f t="array" aca="1" ref="BS64" ca="1">IFERROR(SUMIFS(INDEX($J$23:$BN$44,,MATCH($G64,$J$22:$BN$22,0)),$G$23:$G$44,BS$48,$E$23:$E$44,$BQ$46)/INDEX($J$47:$BN$47,,MATCH($G64,$J$22:$BN$22,0)),0)</f>
        <v>0</v>
      </c>
      <c r="BU64" s="851">
        <v>2039</v>
      </c>
      <c r="BV64" s="1017">
        <f t="shared" ca="1" si="1"/>
        <v>0</v>
      </c>
      <c r="BW64" s="1018">
        <f t="shared" ca="1" si="2"/>
        <v>0</v>
      </c>
      <c r="BX64" s="1019">
        <f t="shared" ca="1" si="3"/>
        <v>0</v>
      </c>
      <c r="BY64" s="824">
        <f t="shared" ca="1" si="5"/>
        <v>0</v>
      </c>
      <c r="BZ64" s="851">
        <v>2039</v>
      </c>
      <c r="CA64" s="1017">
        <f ca="1">IFERROR(SUM(BQ$49:BQ64)/SUM($BQ$49:$BS64),BQ64)</f>
        <v>0</v>
      </c>
      <c r="CB64" s="1018">
        <f ca="1">IFERROR(SUM(BR$49:BR64)/SUM($BQ$49:$BS64),BR64)</f>
        <v>0</v>
      </c>
      <c r="CC64" s="1019">
        <f ca="1">IFERROR(SUM(BS$49:BS64)/SUM($BQ$49:$BS64),BS64)</f>
        <v>0</v>
      </c>
      <c r="CD64" s="824">
        <f t="shared" ca="1" si="4"/>
        <v>0</v>
      </c>
      <c r="CE64" s="700" cm="1">
        <f t="array" aca="1" ref="CE64" ca="1">_xlfn.IFNA(LOOKUP(2,1/($J64:$BN64&lt;&gt;0),$J$22:$BN$22),0)</f>
        <v>0</v>
      </c>
      <c r="CH64" s="183"/>
      <c r="CI64" s="174"/>
      <c r="CJ64" s="174"/>
      <c r="CK64" s="174"/>
      <c r="CN64" s="984"/>
      <c r="CO64" s="984"/>
      <c r="CP64" s="984"/>
      <c r="CR64" s="984"/>
      <c r="CS64" s="984"/>
      <c r="CT64" s="984"/>
      <c r="CV64" s="174"/>
      <c r="CW64" s="174"/>
      <c r="CX64" s="174"/>
    </row>
    <row r="65" spans="1:102" s="174" customFormat="1" ht="15.95" customHeight="1">
      <c r="A65" s="1375"/>
      <c r="B65" s="180">
        <f t="shared" si="0"/>
        <v>186</v>
      </c>
      <c r="C65" s="1270"/>
      <c r="D65" s="160" t="s">
        <v>669</v>
      </c>
      <c r="E65" s="160"/>
      <c r="F65" s="160" t="s">
        <v>941</v>
      </c>
      <c r="G65" s="830">
        <v>2040</v>
      </c>
      <c r="H65" s="160"/>
      <c r="I65" s="437" t="s">
        <v>514</v>
      </c>
      <c r="J65" s="485" cm="1">
        <f t="array" aca="1" ref="J65" ca="1">INDIRECT("'"&amp;$D$4&amp;"'!"&amp;J$21&amp;$B65)</f>
        <v>0</v>
      </c>
      <c r="K65" s="485" cm="1">
        <f t="array" aca="1" ref="K65" ca="1">INDIRECT("'"&amp;$D$4&amp;"'!"&amp;K$21&amp;$B65)</f>
        <v>0</v>
      </c>
      <c r="L65" s="485" cm="1">
        <f t="array" aca="1" ref="L65" ca="1">INDIRECT("'"&amp;$D$4&amp;"'!"&amp;L$21&amp;$B65)</f>
        <v>0</v>
      </c>
      <c r="M65" s="485" cm="1">
        <f t="array" aca="1" ref="M65" ca="1">INDIRECT("'"&amp;$D$4&amp;"'!"&amp;M$21&amp;$B65)</f>
        <v>0</v>
      </c>
      <c r="N65" s="485" cm="1">
        <f t="array" aca="1" ref="N65" ca="1">INDIRECT("'"&amp;$D$4&amp;"'!"&amp;N$21&amp;$B65)</f>
        <v>0</v>
      </c>
      <c r="O65" s="485" cm="1">
        <f t="array" aca="1" ref="O65" ca="1">INDIRECT("'"&amp;$D$4&amp;"'!"&amp;O$21&amp;$B65)</f>
        <v>0</v>
      </c>
      <c r="P65" s="485" cm="1">
        <f t="array" aca="1" ref="P65" ca="1">INDIRECT("'"&amp;$D$4&amp;"'!"&amp;P$21&amp;$B65)</f>
        <v>0</v>
      </c>
      <c r="Q65" s="485" cm="1">
        <f t="array" aca="1" ref="Q65" ca="1">INDIRECT("'"&amp;$D$4&amp;"'!"&amp;Q$21&amp;$B65)</f>
        <v>0</v>
      </c>
      <c r="R65" s="485" cm="1">
        <f t="array" aca="1" ref="R65" ca="1">INDIRECT("'"&amp;$D$4&amp;"'!"&amp;R$21&amp;$B65)</f>
        <v>0</v>
      </c>
      <c r="S65" s="485" cm="1">
        <f t="array" aca="1" ref="S65" ca="1">INDIRECT("'"&amp;$D$4&amp;"'!"&amp;S$21&amp;$B65)</f>
        <v>0</v>
      </c>
      <c r="T65" s="485" cm="1">
        <f t="array" aca="1" ref="T65" ca="1">INDIRECT("'"&amp;$D$4&amp;"'!"&amp;T$21&amp;$B65)</f>
        <v>0</v>
      </c>
      <c r="U65" s="485" cm="1">
        <f t="array" aca="1" ref="U65" ca="1">INDIRECT("'"&amp;$D$4&amp;"'!"&amp;U$21&amp;$B65)</f>
        <v>0</v>
      </c>
      <c r="V65" s="485" cm="1">
        <f t="array" aca="1" ref="V65" ca="1">INDIRECT("'"&amp;$D$4&amp;"'!"&amp;V$21&amp;$B65)</f>
        <v>0</v>
      </c>
      <c r="W65" s="485" cm="1">
        <f t="array" aca="1" ref="W65" ca="1">INDIRECT("'"&amp;$D$4&amp;"'!"&amp;W$21&amp;$B65)</f>
        <v>0</v>
      </c>
      <c r="X65" s="485" cm="1">
        <f t="array" aca="1" ref="X65" ca="1">INDIRECT("'"&amp;$D$4&amp;"'!"&amp;X$21&amp;$B65)</f>
        <v>0</v>
      </c>
      <c r="Y65" s="485" cm="1">
        <f t="array" aca="1" ref="Y65" ca="1">INDIRECT("'"&amp;$D$4&amp;"'!"&amp;Y$21&amp;$B65)</f>
        <v>0</v>
      </c>
      <c r="Z65" s="485" cm="1">
        <f t="array" aca="1" ref="Z65" ca="1">INDIRECT("'"&amp;$D$4&amp;"'!"&amp;Z$21&amp;$B65)</f>
        <v>0</v>
      </c>
      <c r="AA65" s="485" cm="1">
        <f t="array" aca="1" ref="AA65" ca="1">INDIRECT("'"&amp;$D$4&amp;"'!"&amp;AA$21&amp;$B65)</f>
        <v>0</v>
      </c>
      <c r="AB65" s="485" cm="1">
        <f t="array" aca="1" ref="AB65" ca="1">INDIRECT("'"&amp;$D$4&amp;"'!"&amp;AB$21&amp;$B65)</f>
        <v>0</v>
      </c>
      <c r="AC65" s="485" cm="1">
        <f t="array" aca="1" ref="AC65" ca="1">INDIRECT("'"&amp;$D$4&amp;"'!"&amp;AC$21&amp;$B65)</f>
        <v>0</v>
      </c>
      <c r="AD65" s="485" cm="1">
        <f t="array" aca="1" ref="AD65" ca="1">INDIRECT("'"&amp;$D$4&amp;"'!"&amp;AD$21&amp;$B65)</f>
        <v>0</v>
      </c>
      <c r="AE65" s="485" cm="1">
        <f t="array" aca="1" ref="AE65" ca="1">INDIRECT("'"&amp;$D$4&amp;"'!"&amp;AE$21&amp;$B65)</f>
        <v>0</v>
      </c>
      <c r="AF65" s="485" cm="1">
        <f t="array" aca="1" ref="AF65" ca="1">INDIRECT("'"&amp;$D$4&amp;"'!"&amp;AF$21&amp;$B65)</f>
        <v>0</v>
      </c>
      <c r="AG65" s="485" cm="1">
        <f t="array" aca="1" ref="AG65" ca="1">INDIRECT("'"&amp;$D$4&amp;"'!"&amp;AG$21&amp;$B65)</f>
        <v>0</v>
      </c>
      <c r="AH65" s="485" cm="1">
        <f t="array" aca="1" ref="AH65" ca="1">INDIRECT("'"&amp;$D$4&amp;"'!"&amp;AH$21&amp;$B65)</f>
        <v>0</v>
      </c>
      <c r="AI65" s="485" cm="1">
        <f t="array" aca="1" ref="AI65" ca="1">INDIRECT("'"&amp;$D$4&amp;"'!"&amp;AI$21&amp;$B65)</f>
        <v>0</v>
      </c>
      <c r="AJ65" s="485" cm="1">
        <f t="array" aca="1" ref="AJ65" ca="1">INDIRECT("'"&amp;$D$4&amp;"'!"&amp;AJ$21&amp;$B65)</f>
        <v>0</v>
      </c>
      <c r="AK65" s="485" cm="1">
        <f t="array" aca="1" ref="AK65" ca="1">INDIRECT("'"&amp;$D$4&amp;"'!"&amp;AK$21&amp;$B65)</f>
        <v>0</v>
      </c>
      <c r="AL65" s="485" cm="1">
        <f t="array" aca="1" ref="AL65" ca="1">INDIRECT("'"&amp;$D$4&amp;"'!"&amp;AL$21&amp;$B65)</f>
        <v>0</v>
      </c>
      <c r="AM65" s="485" cm="1">
        <f t="array" aca="1" ref="AM65" ca="1">INDIRECT("'"&amp;$D$4&amp;"'!"&amp;AM$21&amp;$B65)</f>
        <v>0</v>
      </c>
      <c r="AN65" s="485" cm="1">
        <f t="array" aca="1" ref="AN65" ca="1">INDIRECT("'"&amp;$D$4&amp;"'!"&amp;AN$21&amp;$B65)</f>
        <v>0</v>
      </c>
      <c r="AO65" s="485" cm="1">
        <f t="array" aca="1" ref="AO65" ca="1">INDIRECT("'"&amp;$D$4&amp;"'!"&amp;AO$21&amp;$B65)</f>
        <v>0</v>
      </c>
      <c r="AP65" s="485" cm="1">
        <f t="array" aca="1" ref="AP65" ca="1">INDIRECT("'"&amp;$D$4&amp;"'!"&amp;AP$21&amp;$B65)</f>
        <v>0</v>
      </c>
      <c r="AQ65" s="485" cm="1">
        <f t="array" aca="1" ref="AQ65" ca="1">INDIRECT("'"&amp;$D$4&amp;"'!"&amp;AQ$21&amp;$B65)</f>
        <v>0</v>
      </c>
      <c r="AR65" s="485" cm="1">
        <f t="array" aca="1" ref="AR65" ca="1">INDIRECT("'"&amp;$D$4&amp;"'!"&amp;AR$21&amp;$B65)</f>
        <v>0</v>
      </c>
      <c r="AS65" s="485" cm="1">
        <f t="array" aca="1" ref="AS65" ca="1">INDIRECT("'"&amp;$D$4&amp;"'!"&amp;AS$21&amp;$B65)</f>
        <v>0</v>
      </c>
      <c r="AT65" s="485" cm="1">
        <f t="array" aca="1" ref="AT65" ca="1">INDIRECT("'"&amp;$D$4&amp;"'!"&amp;AT$21&amp;$B65)</f>
        <v>0</v>
      </c>
      <c r="AU65" s="485" cm="1">
        <f t="array" aca="1" ref="AU65" ca="1">INDIRECT("'"&amp;$D$4&amp;"'!"&amp;AU$21&amp;$B65)</f>
        <v>0</v>
      </c>
      <c r="AV65" s="485" cm="1">
        <f t="array" aca="1" ref="AV65" ca="1">INDIRECT("'"&amp;$D$4&amp;"'!"&amp;AV$21&amp;$B65)</f>
        <v>0</v>
      </c>
      <c r="AW65" s="485" cm="1">
        <f t="array" aca="1" ref="AW65" ca="1">INDIRECT("'"&amp;$D$4&amp;"'!"&amp;AW$21&amp;$B65)</f>
        <v>0</v>
      </c>
      <c r="AX65" s="485" cm="1">
        <f t="array" aca="1" ref="AX65" ca="1">INDIRECT("'"&amp;$D$4&amp;"'!"&amp;AX$21&amp;$B65)</f>
        <v>0</v>
      </c>
      <c r="AY65" s="485" cm="1">
        <f t="array" aca="1" ref="AY65" ca="1">INDIRECT("'"&amp;$D$4&amp;"'!"&amp;AY$21&amp;$B65)</f>
        <v>0</v>
      </c>
      <c r="AZ65" s="485" cm="1">
        <f t="array" aca="1" ref="AZ65" ca="1">INDIRECT("'"&amp;$D$4&amp;"'!"&amp;AZ$21&amp;$B65)</f>
        <v>0</v>
      </c>
      <c r="BA65" s="485" cm="1">
        <f t="array" aca="1" ref="BA65" ca="1">INDIRECT("'"&amp;$D$4&amp;"'!"&amp;BA$21&amp;$B65)</f>
        <v>0</v>
      </c>
      <c r="BB65" s="485" cm="1">
        <f t="array" aca="1" ref="BB65" ca="1">INDIRECT("'"&amp;$D$4&amp;"'!"&amp;BB$21&amp;$B65)</f>
        <v>0</v>
      </c>
      <c r="BC65" s="485" cm="1">
        <f t="array" aca="1" ref="BC65" ca="1">INDIRECT("'"&amp;$D$4&amp;"'!"&amp;BC$21&amp;$B65)</f>
        <v>0</v>
      </c>
      <c r="BD65" s="485" cm="1">
        <f t="array" aca="1" ref="BD65" ca="1">INDIRECT("'"&amp;$D$4&amp;"'!"&amp;BD$21&amp;$B65)</f>
        <v>0</v>
      </c>
      <c r="BE65" s="485" cm="1">
        <f t="array" aca="1" ref="BE65" ca="1">INDIRECT("'"&amp;$D$4&amp;"'!"&amp;BE$21&amp;$B65)</f>
        <v>0</v>
      </c>
      <c r="BF65" s="485" cm="1">
        <f t="array" aca="1" ref="BF65" ca="1">INDIRECT("'"&amp;$D$4&amp;"'!"&amp;BF$21&amp;$B65)</f>
        <v>0</v>
      </c>
      <c r="BG65" s="485" cm="1">
        <f t="array" aca="1" ref="BG65" ca="1">INDIRECT("'"&amp;$D$4&amp;"'!"&amp;BG$21&amp;$B65)</f>
        <v>0</v>
      </c>
      <c r="BH65" s="485" cm="1">
        <f t="array" aca="1" ref="BH65" ca="1">INDIRECT("'"&amp;$D$4&amp;"'!"&amp;BH$21&amp;$B65)</f>
        <v>0</v>
      </c>
      <c r="BI65" s="485" cm="1">
        <f t="array" aca="1" ref="BI65" ca="1">INDIRECT("'"&amp;$D$4&amp;"'!"&amp;BI$21&amp;$B65)</f>
        <v>0</v>
      </c>
      <c r="BJ65" s="485" cm="1">
        <f t="array" aca="1" ref="BJ65" ca="1">INDIRECT("'"&amp;$D$4&amp;"'!"&amp;BJ$21&amp;$B65)</f>
        <v>0</v>
      </c>
      <c r="BK65" s="485" cm="1">
        <f t="array" aca="1" ref="BK65" ca="1">INDIRECT("'"&amp;$D$4&amp;"'!"&amp;BK$21&amp;$B65)</f>
        <v>0</v>
      </c>
      <c r="BL65" s="485" cm="1">
        <f t="array" aca="1" ref="BL65" ca="1">INDIRECT("'"&amp;$D$4&amp;"'!"&amp;BL$21&amp;$B65)</f>
        <v>0</v>
      </c>
      <c r="BM65" s="485" cm="1">
        <f t="array" aca="1" ref="BM65" ca="1">INDIRECT("'"&amp;$D$4&amp;"'!"&amp;BM$21&amp;$B65)</f>
        <v>0</v>
      </c>
      <c r="BN65" s="485" cm="1">
        <f t="array" aca="1" ref="BN65" ca="1">INDIRECT("'"&amp;$D$4&amp;"'!"&amp;BN$21&amp;$B65)</f>
        <v>0</v>
      </c>
      <c r="BP65" s="851">
        <v>2040</v>
      </c>
      <c r="BQ65" s="698" cm="1">
        <f t="array" aca="1" ref="BQ65" ca="1">IFERROR(SUMIFS(INDEX($J$23:$BN$44,,MATCH($G65,$J$22:$BN$22,0)),$G$23:$G$44,BQ$48,$E$23:$E$44,$BQ$46)/INDEX($J$47:$BN$47,,MATCH($G65,$J$22:$BN$22,0)),0)</f>
        <v>0</v>
      </c>
      <c r="BR65" s="587" cm="1">
        <f t="array" aca="1" ref="BR65" ca="1">IFERROR(SUMIFS(INDEX($J$23:$BN$44,,MATCH($G65,$J$22:$BN$22,0)),$G$23:$G$44,BR$48,$E$23:$E$44,$BQ$46)/INDEX($J$47:$BN$47,,MATCH($G65,$J$22:$BN$22,0)),0)</f>
        <v>0</v>
      </c>
      <c r="BS65" s="662" cm="1">
        <f t="array" aca="1" ref="BS65" ca="1">IFERROR(SUMIFS(INDEX($J$23:$BN$44,,MATCH($G65,$J$22:$BN$22,0)),$G$23:$G$44,BS$48,$E$23:$E$44,$BQ$46)/INDEX($J$47:$BN$47,,MATCH($G65,$J$22:$BN$22,0)),0)</f>
        <v>0</v>
      </c>
      <c r="BU65" s="851">
        <v>2040</v>
      </c>
      <c r="BV65" s="1017">
        <f t="shared" ca="1" si="1"/>
        <v>0</v>
      </c>
      <c r="BW65" s="1018">
        <f t="shared" ca="1" si="2"/>
        <v>0</v>
      </c>
      <c r="BX65" s="1019">
        <f t="shared" ca="1" si="3"/>
        <v>0</v>
      </c>
      <c r="BY65" s="824">
        <f t="shared" ca="1" si="5"/>
        <v>0</v>
      </c>
      <c r="BZ65" s="851">
        <v>2040</v>
      </c>
      <c r="CA65" s="1017">
        <f ca="1">IFERROR(SUM(BQ$49:BQ65)/SUM($BQ$49:$BS65),BQ65)</f>
        <v>0</v>
      </c>
      <c r="CB65" s="1018">
        <f ca="1">IFERROR(SUM(BR$49:BR65)/SUM($BQ$49:$BS65),BR65)</f>
        <v>0</v>
      </c>
      <c r="CC65" s="1019">
        <f ca="1">IFERROR(SUM(BS$49:BS65)/SUM($BQ$49:$BS65),BS65)</f>
        <v>0</v>
      </c>
      <c r="CD65" s="824">
        <f t="shared" ca="1" si="4"/>
        <v>0</v>
      </c>
      <c r="CE65" s="700" cm="1">
        <f t="array" aca="1" ref="CE65" ca="1">_xlfn.IFNA(LOOKUP(2,1/($J65:$BN65&lt;&gt;0),$J$22:$BN$22),0)</f>
        <v>0</v>
      </c>
      <c r="CH65" s="183"/>
      <c r="CN65" s="984"/>
      <c r="CO65" s="984"/>
      <c r="CP65" s="984"/>
      <c r="CR65" s="984"/>
      <c r="CS65" s="984"/>
      <c r="CT65" s="984"/>
    </row>
    <row r="66" spans="1:102" s="174" customFormat="1" ht="15.95" customHeight="1">
      <c r="A66" s="1375"/>
      <c r="B66" s="180">
        <f t="shared" si="0"/>
        <v>187</v>
      </c>
      <c r="C66" s="1270"/>
      <c r="D66" s="160" t="s">
        <v>671</v>
      </c>
      <c r="E66" s="160"/>
      <c r="F66" s="160" t="s">
        <v>942</v>
      </c>
      <c r="G66" s="830">
        <v>2041</v>
      </c>
      <c r="H66" s="160"/>
      <c r="I66" s="437" t="s">
        <v>514</v>
      </c>
      <c r="J66" s="485" cm="1">
        <f t="array" aca="1" ref="J66" ca="1">INDIRECT("'"&amp;$D$4&amp;"'!"&amp;J$21&amp;$B66)</f>
        <v>0</v>
      </c>
      <c r="K66" s="485" cm="1">
        <f t="array" aca="1" ref="K66" ca="1">INDIRECT("'"&amp;$D$4&amp;"'!"&amp;K$21&amp;$B66)</f>
        <v>0</v>
      </c>
      <c r="L66" s="485" cm="1">
        <f t="array" aca="1" ref="L66" ca="1">INDIRECT("'"&amp;$D$4&amp;"'!"&amp;L$21&amp;$B66)</f>
        <v>0</v>
      </c>
      <c r="M66" s="485" cm="1">
        <f t="array" aca="1" ref="M66" ca="1">INDIRECT("'"&amp;$D$4&amp;"'!"&amp;M$21&amp;$B66)</f>
        <v>0</v>
      </c>
      <c r="N66" s="485" cm="1">
        <f t="array" aca="1" ref="N66" ca="1">INDIRECT("'"&amp;$D$4&amp;"'!"&amp;N$21&amp;$B66)</f>
        <v>0</v>
      </c>
      <c r="O66" s="485" cm="1">
        <f t="array" aca="1" ref="O66" ca="1">INDIRECT("'"&amp;$D$4&amp;"'!"&amp;O$21&amp;$B66)</f>
        <v>0</v>
      </c>
      <c r="P66" s="485" cm="1">
        <f t="array" aca="1" ref="P66" ca="1">INDIRECT("'"&amp;$D$4&amp;"'!"&amp;P$21&amp;$B66)</f>
        <v>0</v>
      </c>
      <c r="Q66" s="485" cm="1">
        <f t="array" aca="1" ref="Q66" ca="1">INDIRECT("'"&amp;$D$4&amp;"'!"&amp;Q$21&amp;$B66)</f>
        <v>0</v>
      </c>
      <c r="R66" s="485" cm="1">
        <f t="array" aca="1" ref="R66" ca="1">INDIRECT("'"&amp;$D$4&amp;"'!"&amp;R$21&amp;$B66)</f>
        <v>0</v>
      </c>
      <c r="S66" s="485" cm="1">
        <f t="array" aca="1" ref="S66" ca="1">INDIRECT("'"&amp;$D$4&amp;"'!"&amp;S$21&amp;$B66)</f>
        <v>0</v>
      </c>
      <c r="T66" s="485" cm="1">
        <f t="array" aca="1" ref="T66" ca="1">INDIRECT("'"&amp;$D$4&amp;"'!"&amp;T$21&amp;$B66)</f>
        <v>0</v>
      </c>
      <c r="U66" s="485" cm="1">
        <f t="array" aca="1" ref="U66" ca="1">INDIRECT("'"&amp;$D$4&amp;"'!"&amp;U$21&amp;$B66)</f>
        <v>0</v>
      </c>
      <c r="V66" s="485" cm="1">
        <f t="array" aca="1" ref="V66" ca="1">INDIRECT("'"&amp;$D$4&amp;"'!"&amp;V$21&amp;$B66)</f>
        <v>0</v>
      </c>
      <c r="W66" s="485" cm="1">
        <f t="array" aca="1" ref="W66" ca="1">INDIRECT("'"&amp;$D$4&amp;"'!"&amp;W$21&amp;$B66)</f>
        <v>0</v>
      </c>
      <c r="X66" s="485" cm="1">
        <f t="array" aca="1" ref="X66" ca="1">INDIRECT("'"&amp;$D$4&amp;"'!"&amp;X$21&amp;$B66)</f>
        <v>0</v>
      </c>
      <c r="Y66" s="485" cm="1">
        <f t="array" aca="1" ref="Y66" ca="1">INDIRECT("'"&amp;$D$4&amp;"'!"&amp;Y$21&amp;$B66)</f>
        <v>0</v>
      </c>
      <c r="Z66" s="485" cm="1">
        <f t="array" aca="1" ref="Z66" ca="1">INDIRECT("'"&amp;$D$4&amp;"'!"&amp;Z$21&amp;$B66)</f>
        <v>0</v>
      </c>
      <c r="AA66" s="485" cm="1">
        <f t="array" aca="1" ref="AA66" ca="1">INDIRECT("'"&amp;$D$4&amp;"'!"&amp;AA$21&amp;$B66)</f>
        <v>0</v>
      </c>
      <c r="AB66" s="485" cm="1">
        <f t="array" aca="1" ref="AB66" ca="1">INDIRECT("'"&amp;$D$4&amp;"'!"&amp;AB$21&amp;$B66)</f>
        <v>0</v>
      </c>
      <c r="AC66" s="485" cm="1">
        <f t="array" aca="1" ref="AC66" ca="1">INDIRECT("'"&amp;$D$4&amp;"'!"&amp;AC$21&amp;$B66)</f>
        <v>0</v>
      </c>
      <c r="AD66" s="485" cm="1">
        <f t="array" aca="1" ref="AD66" ca="1">INDIRECT("'"&amp;$D$4&amp;"'!"&amp;AD$21&amp;$B66)</f>
        <v>0</v>
      </c>
      <c r="AE66" s="485" cm="1">
        <f t="array" aca="1" ref="AE66" ca="1">INDIRECT("'"&amp;$D$4&amp;"'!"&amp;AE$21&amp;$B66)</f>
        <v>0</v>
      </c>
      <c r="AF66" s="485" cm="1">
        <f t="array" aca="1" ref="AF66" ca="1">INDIRECT("'"&amp;$D$4&amp;"'!"&amp;AF$21&amp;$B66)</f>
        <v>0</v>
      </c>
      <c r="AG66" s="485" cm="1">
        <f t="array" aca="1" ref="AG66" ca="1">INDIRECT("'"&amp;$D$4&amp;"'!"&amp;AG$21&amp;$B66)</f>
        <v>0</v>
      </c>
      <c r="AH66" s="485" cm="1">
        <f t="array" aca="1" ref="AH66" ca="1">INDIRECT("'"&amp;$D$4&amp;"'!"&amp;AH$21&amp;$B66)</f>
        <v>0</v>
      </c>
      <c r="AI66" s="485" cm="1">
        <f t="array" aca="1" ref="AI66" ca="1">INDIRECT("'"&amp;$D$4&amp;"'!"&amp;AI$21&amp;$B66)</f>
        <v>0</v>
      </c>
      <c r="AJ66" s="485" cm="1">
        <f t="array" aca="1" ref="AJ66" ca="1">INDIRECT("'"&amp;$D$4&amp;"'!"&amp;AJ$21&amp;$B66)</f>
        <v>0</v>
      </c>
      <c r="AK66" s="485" cm="1">
        <f t="array" aca="1" ref="AK66" ca="1">INDIRECT("'"&amp;$D$4&amp;"'!"&amp;AK$21&amp;$B66)</f>
        <v>0</v>
      </c>
      <c r="AL66" s="485" cm="1">
        <f t="array" aca="1" ref="AL66" ca="1">INDIRECT("'"&amp;$D$4&amp;"'!"&amp;AL$21&amp;$B66)</f>
        <v>0</v>
      </c>
      <c r="AM66" s="485" cm="1">
        <f t="array" aca="1" ref="AM66" ca="1">INDIRECT("'"&amp;$D$4&amp;"'!"&amp;AM$21&amp;$B66)</f>
        <v>0</v>
      </c>
      <c r="AN66" s="485" cm="1">
        <f t="array" aca="1" ref="AN66" ca="1">INDIRECT("'"&amp;$D$4&amp;"'!"&amp;AN$21&amp;$B66)</f>
        <v>0</v>
      </c>
      <c r="AO66" s="485" cm="1">
        <f t="array" aca="1" ref="AO66" ca="1">INDIRECT("'"&amp;$D$4&amp;"'!"&amp;AO$21&amp;$B66)</f>
        <v>0</v>
      </c>
      <c r="AP66" s="485" cm="1">
        <f t="array" aca="1" ref="AP66" ca="1">INDIRECT("'"&amp;$D$4&amp;"'!"&amp;AP$21&amp;$B66)</f>
        <v>0</v>
      </c>
      <c r="AQ66" s="485" cm="1">
        <f t="array" aca="1" ref="AQ66" ca="1">INDIRECT("'"&amp;$D$4&amp;"'!"&amp;AQ$21&amp;$B66)</f>
        <v>0</v>
      </c>
      <c r="AR66" s="485" cm="1">
        <f t="array" aca="1" ref="AR66" ca="1">INDIRECT("'"&amp;$D$4&amp;"'!"&amp;AR$21&amp;$B66)</f>
        <v>0</v>
      </c>
      <c r="AS66" s="485" cm="1">
        <f t="array" aca="1" ref="AS66" ca="1">INDIRECT("'"&amp;$D$4&amp;"'!"&amp;AS$21&amp;$B66)</f>
        <v>0</v>
      </c>
      <c r="AT66" s="485" cm="1">
        <f t="array" aca="1" ref="AT66" ca="1">INDIRECT("'"&amp;$D$4&amp;"'!"&amp;AT$21&amp;$B66)</f>
        <v>0</v>
      </c>
      <c r="AU66" s="485" cm="1">
        <f t="array" aca="1" ref="AU66" ca="1">INDIRECT("'"&amp;$D$4&amp;"'!"&amp;AU$21&amp;$B66)</f>
        <v>0</v>
      </c>
      <c r="AV66" s="485" cm="1">
        <f t="array" aca="1" ref="AV66" ca="1">INDIRECT("'"&amp;$D$4&amp;"'!"&amp;AV$21&amp;$B66)</f>
        <v>0</v>
      </c>
      <c r="AW66" s="485" cm="1">
        <f t="array" aca="1" ref="AW66" ca="1">INDIRECT("'"&amp;$D$4&amp;"'!"&amp;AW$21&amp;$B66)</f>
        <v>0</v>
      </c>
      <c r="AX66" s="485" cm="1">
        <f t="array" aca="1" ref="AX66" ca="1">INDIRECT("'"&amp;$D$4&amp;"'!"&amp;AX$21&amp;$B66)</f>
        <v>0</v>
      </c>
      <c r="AY66" s="485" cm="1">
        <f t="array" aca="1" ref="AY66" ca="1">INDIRECT("'"&amp;$D$4&amp;"'!"&amp;AY$21&amp;$B66)</f>
        <v>0</v>
      </c>
      <c r="AZ66" s="485" cm="1">
        <f t="array" aca="1" ref="AZ66" ca="1">INDIRECT("'"&amp;$D$4&amp;"'!"&amp;AZ$21&amp;$B66)</f>
        <v>0</v>
      </c>
      <c r="BA66" s="485" cm="1">
        <f t="array" aca="1" ref="BA66" ca="1">INDIRECT("'"&amp;$D$4&amp;"'!"&amp;BA$21&amp;$B66)</f>
        <v>0</v>
      </c>
      <c r="BB66" s="485" cm="1">
        <f t="array" aca="1" ref="BB66" ca="1">INDIRECT("'"&amp;$D$4&amp;"'!"&amp;BB$21&amp;$B66)</f>
        <v>0</v>
      </c>
      <c r="BC66" s="485" cm="1">
        <f t="array" aca="1" ref="BC66" ca="1">INDIRECT("'"&amp;$D$4&amp;"'!"&amp;BC$21&amp;$B66)</f>
        <v>0</v>
      </c>
      <c r="BD66" s="485" cm="1">
        <f t="array" aca="1" ref="BD66" ca="1">INDIRECT("'"&amp;$D$4&amp;"'!"&amp;BD$21&amp;$B66)</f>
        <v>0</v>
      </c>
      <c r="BE66" s="485" cm="1">
        <f t="array" aca="1" ref="BE66" ca="1">INDIRECT("'"&amp;$D$4&amp;"'!"&amp;BE$21&amp;$B66)</f>
        <v>0</v>
      </c>
      <c r="BF66" s="485" cm="1">
        <f t="array" aca="1" ref="BF66" ca="1">INDIRECT("'"&amp;$D$4&amp;"'!"&amp;BF$21&amp;$B66)</f>
        <v>0</v>
      </c>
      <c r="BG66" s="485" cm="1">
        <f t="array" aca="1" ref="BG66" ca="1">INDIRECT("'"&amp;$D$4&amp;"'!"&amp;BG$21&amp;$B66)</f>
        <v>0</v>
      </c>
      <c r="BH66" s="485" cm="1">
        <f t="array" aca="1" ref="BH66" ca="1">INDIRECT("'"&amp;$D$4&amp;"'!"&amp;BH$21&amp;$B66)</f>
        <v>0</v>
      </c>
      <c r="BI66" s="485" cm="1">
        <f t="array" aca="1" ref="BI66" ca="1">INDIRECT("'"&amp;$D$4&amp;"'!"&amp;BI$21&amp;$B66)</f>
        <v>0</v>
      </c>
      <c r="BJ66" s="485" cm="1">
        <f t="array" aca="1" ref="BJ66" ca="1">INDIRECT("'"&amp;$D$4&amp;"'!"&amp;BJ$21&amp;$B66)</f>
        <v>0</v>
      </c>
      <c r="BK66" s="485" cm="1">
        <f t="array" aca="1" ref="BK66" ca="1">INDIRECT("'"&amp;$D$4&amp;"'!"&amp;BK$21&amp;$B66)</f>
        <v>0</v>
      </c>
      <c r="BL66" s="485" cm="1">
        <f t="array" aca="1" ref="BL66" ca="1">INDIRECT("'"&amp;$D$4&amp;"'!"&amp;BL$21&amp;$B66)</f>
        <v>0</v>
      </c>
      <c r="BM66" s="485" cm="1">
        <f t="array" aca="1" ref="BM66" ca="1">INDIRECT("'"&amp;$D$4&amp;"'!"&amp;BM$21&amp;$B66)</f>
        <v>0</v>
      </c>
      <c r="BN66" s="485" cm="1">
        <f t="array" aca="1" ref="BN66" ca="1">INDIRECT("'"&amp;$D$4&amp;"'!"&amp;BN$21&amp;$B66)</f>
        <v>0</v>
      </c>
      <c r="BP66" s="851">
        <v>2041</v>
      </c>
      <c r="BQ66" s="698" cm="1">
        <f t="array" aca="1" ref="BQ66" ca="1">IFERROR(SUMIFS(INDEX($J$23:$BN$44,,MATCH($G66,$J$22:$BN$22,0)),$G$23:$G$44,BQ$48,$E$23:$E$44,$BQ$46)/INDEX($J$47:$BN$47,,MATCH($G66,$J$22:$BN$22,0)),0)</f>
        <v>0</v>
      </c>
      <c r="BR66" s="587" cm="1">
        <f t="array" aca="1" ref="BR66" ca="1">IFERROR(SUMIFS(INDEX($J$23:$BN$44,,MATCH($G66,$J$22:$BN$22,0)),$G$23:$G$44,BR$48,$E$23:$E$44,$BQ$46)/INDEX($J$47:$BN$47,,MATCH($G66,$J$22:$BN$22,0)),0)</f>
        <v>0</v>
      </c>
      <c r="BS66" s="662" cm="1">
        <f t="array" aca="1" ref="BS66" ca="1">IFERROR(SUMIFS(INDEX($J$23:$BN$44,,MATCH($G66,$J$22:$BN$22,0)),$G$23:$G$44,BS$48,$E$23:$E$44,$BQ$46)/INDEX($J$47:$BN$47,,MATCH($G66,$J$22:$BN$22,0)),0)</f>
        <v>0</v>
      </c>
      <c r="BU66" s="851">
        <v>2041</v>
      </c>
      <c r="BV66" s="1017">
        <f t="shared" ca="1" si="1"/>
        <v>0</v>
      </c>
      <c r="BW66" s="1018">
        <f t="shared" ca="1" si="2"/>
        <v>0</v>
      </c>
      <c r="BX66" s="1019">
        <f t="shared" ca="1" si="3"/>
        <v>0</v>
      </c>
      <c r="BY66" s="824">
        <f t="shared" ca="1" si="5"/>
        <v>0</v>
      </c>
      <c r="BZ66" s="851">
        <v>2041</v>
      </c>
      <c r="CA66" s="1017">
        <f ca="1">IFERROR(SUM(BQ$49:BQ66)/SUM($BQ$49:$BS66),BQ66)</f>
        <v>0</v>
      </c>
      <c r="CB66" s="1018">
        <f ca="1">IFERROR(SUM(BR$49:BR66)/SUM($BQ$49:$BS66),BR66)</f>
        <v>0</v>
      </c>
      <c r="CC66" s="1019">
        <f ca="1">IFERROR(SUM(BS$49:BS66)/SUM($BQ$49:$BS66),BS66)</f>
        <v>0</v>
      </c>
      <c r="CD66" s="824">
        <f t="shared" ca="1" si="4"/>
        <v>0</v>
      </c>
      <c r="CE66" s="700" cm="1">
        <f t="array" aca="1" ref="CE66" ca="1">_xlfn.IFNA(LOOKUP(2,1/($J66:$BN66&lt;&gt;0),$J$22:$BN$22),0)</f>
        <v>0</v>
      </c>
      <c r="CH66" s="183"/>
      <c r="CN66" s="984"/>
      <c r="CO66" s="984"/>
      <c r="CP66" s="984"/>
      <c r="CR66" s="984"/>
      <c r="CS66" s="984"/>
      <c r="CT66" s="984"/>
    </row>
    <row r="67" spans="1:102" ht="15.95" customHeight="1">
      <c r="A67" s="1375"/>
      <c r="B67" s="180">
        <f t="shared" si="0"/>
        <v>188</v>
      </c>
      <c r="C67" s="1270"/>
      <c r="D67" s="160" t="s">
        <v>673</v>
      </c>
      <c r="F67" s="160" t="s">
        <v>943</v>
      </c>
      <c r="G67" s="830">
        <v>2042</v>
      </c>
      <c r="I67" s="437" t="s">
        <v>514</v>
      </c>
      <c r="J67" s="485" cm="1">
        <f t="array" aca="1" ref="J67" ca="1">INDIRECT("'"&amp;$D$4&amp;"'!"&amp;J$21&amp;$B67)</f>
        <v>0</v>
      </c>
      <c r="K67" s="485" cm="1">
        <f t="array" aca="1" ref="K67" ca="1">INDIRECT("'"&amp;$D$4&amp;"'!"&amp;K$21&amp;$B67)</f>
        <v>0</v>
      </c>
      <c r="L67" s="485" cm="1">
        <f t="array" aca="1" ref="L67" ca="1">INDIRECT("'"&amp;$D$4&amp;"'!"&amp;L$21&amp;$B67)</f>
        <v>0</v>
      </c>
      <c r="M67" s="485" cm="1">
        <f t="array" aca="1" ref="M67" ca="1">INDIRECT("'"&amp;$D$4&amp;"'!"&amp;M$21&amp;$B67)</f>
        <v>0</v>
      </c>
      <c r="N67" s="485" cm="1">
        <f t="array" aca="1" ref="N67" ca="1">INDIRECT("'"&amp;$D$4&amp;"'!"&amp;N$21&amp;$B67)</f>
        <v>0</v>
      </c>
      <c r="O67" s="485" cm="1">
        <f t="array" aca="1" ref="O67" ca="1">INDIRECT("'"&amp;$D$4&amp;"'!"&amp;O$21&amp;$B67)</f>
        <v>0</v>
      </c>
      <c r="P67" s="485" cm="1">
        <f t="array" aca="1" ref="P67" ca="1">INDIRECT("'"&amp;$D$4&amp;"'!"&amp;P$21&amp;$B67)</f>
        <v>0</v>
      </c>
      <c r="Q67" s="485" cm="1">
        <f t="array" aca="1" ref="Q67" ca="1">INDIRECT("'"&amp;$D$4&amp;"'!"&amp;Q$21&amp;$B67)</f>
        <v>0</v>
      </c>
      <c r="R67" s="485" cm="1">
        <f t="array" aca="1" ref="R67" ca="1">INDIRECT("'"&amp;$D$4&amp;"'!"&amp;R$21&amp;$B67)</f>
        <v>0</v>
      </c>
      <c r="S67" s="485" cm="1">
        <f t="array" aca="1" ref="S67" ca="1">INDIRECT("'"&amp;$D$4&amp;"'!"&amp;S$21&amp;$B67)</f>
        <v>0</v>
      </c>
      <c r="T67" s="485" cm="1">
        <f t="array" aca="1" ref="T67" ca="1">INDIRECT("'"&amp;$D$4&amp;"'!"&amp;T$21&amp;$B67)</f>
        <v>0</v>
      </c>
      <c r="U67" s="485" cm="1">
        <f t="array" aca="1" ref="U67" ca="1">INDIRECT("'"&amp;$D$4&amp;"'!"&amp;U$21&amp;$B67)</f>
        <v>0</v>
      </c>
      <c r="V67" s="485" cm="1">
        <f t="array" aca="1" ref="V67" ca="1">INDIRECT("'"&amp;$D$4&amp;"'!"&amp;V$21&amp;$B67)</f>
        <v>0</v>
      </c>
      <c r="W67" s="485" cm="1">
        <f t="array" aca="1" ref="W67" ca="1">INDIRECT("'"&amp;$D$4&amp;"'!"&amp;W$21&amp;$B67)</f>
        <v>0</v>
      </c>
      <c r="X67" s="485" cm="1">
        <f t="array" aca="1" ref="X67" ca="1">INDIRECT("'"&amp;$D$4&amp;"'!"&amp;X$21&amp;$B67)</f>
        <v>0</v>
      </c>
      <c r="Y67" s="485" cm="1">
        <f t="array" aca="1" ref="Y67" ca="1">INDIRECT("'"&amp;$D$4&amp;"'!"&amp;Y$21&amp;$B67)</f>
        <v>0</v>
      </c>
      <c r="Z67" s="485" cm="1">
        <f t="array" aca="1" ref="Z67" ca="1">INDIRECT("'"&amp;$D$4&amp;"'!"&amp;Z$21&amp;$B67)</f>
        <v>0</v>
      </c>
      <c r="AA67" s="485" cm="1">
        <f t="array" aca="1" ref="AA67" ca="1">INDIRECT("'"&amp;$D$4&amp;"'!"&amp;AA$21&amp;$B67)</f>
        <v>0</v>
      </c>
      <c r="AB67" s="485" cm="1">
        <f t="array" aca="1" ref="AB67" ca="1">INDIRECT("'"&amp;$D$4&amp;"'!"&amp;AB$21&amp;$B67)</f>
        <v>0</v>
      </c>
      <c r="AC67" s="485" cm="1">
        <f t="array" aca="1" ref="AC67" ca="1">INDIRECT("'"&amp;$D$4&amp;"'!"&amp;AC$21&amp;$B67)</f>
        <v>0</v>
      </c>
      <c r="AD67" s="485" cm="1">
        <f t="array" aca="1" ref="AD67" ca="1">INDIRECT("'"&amp;$D$4&amp;"'!"&amp;AD$21&amp;$B67)</f>
        <v>0</v>
      </c>
      <c r="AE67" s="485" cm="1">
        <f t="array" aca="1" ref="AE67" ca="1">INDIRECT("'"&amp;$D$4&amp;"'!"&amp;AE$21&amp;$B67)</f>
        <v>0</v>
      </c>
      <c r="AF67" s="485" cm="1">
        <f t="array" aca="1" ref="AF67" ca="1">INDIRECT("'"&amp;$D$4&amp;"'!"&amp;AF$21&amp;$B67)</f>
        <v>0</v>
      </c>
      <c r="AG67" s="485" cm="1">
        <f t="array" aca="1" ref="AG67" ca="1">INDIRECT("'"&amp;$D$4&amp;"'!"&amp;AG$21&amp;$B67)</f>
        <v>0</v>
      </c>
      <c r="AH67" s="485" cm="1">
        <f t="array" aca="1" ref="AH67" ca="1">INDIRECT("'"&amp;$D$4&amp;"'!"&amp;AH$21&amp;$B67)</f>
        <v>0</v>
      </c>
      <c r="AI67" s="485" cm="1">
        <f t="array" aca="1" ref="AI67" ca="1">INDIRECT("'"&amp;$D$4&amp;"'!"&amp;AI$21&amp;$B67)</f>
        <v>0</v>
      </c>
      <c r="AJ67" s="485" cm="1">
        <f t="array" aca="1" ref="AJ67" ca="1">INDIRECT("'"&amp;$D$4&amp;"'!"&amp;AJ$21&amp;$B67)</f>
        <v>0</v>
      </c>
      <c r="AK67" s="485" cm="1">
        <f t="array" aca="1" ref="AK67" ca="1">INDIRECT("'"&amp;$D$4&amp;"'!"&amp;AK$21&amp;$B67)</f>
        <v>0</v>
      </c>
      <c r="AL67" s="485" cm="1">
        <f t="array" aca="1" ref="AL67" ca="1">INDIRECT("'"&amp;$D$4&amp;"'!"&amp;AL$21&amp;$B67)</f>
        <v>0</v>
      </c>
      <c r="AM67" s="485" cm="1">
        <f t="array" aca="1" ref="AM67" ca="1">INDIRECT("'"&amp;$D$4&amp;"'!"&amp;AM$21&amp;$B67)</f>
        <v>0</v>
      </c>
      <c r="AN67" s="485" cm="1">
        <f t="array" aca="1" ref="AN67" ca="1">INDIRECT("'"&amp;$D$4&amp;"'!"&amp;AN$21&amp;$B67)</f>
        <v>0</v>
      </c>
      <c r="AO67" s="485" cm="1">
        <f t="array" aca="1" ref="AO67" ca="1">INDIRECT("'"&amp;$D$4&amp;"'!"&amp;AO$21&amp;$B67)</f>
        <v>0</v>
      </c>
      <c r="AP67" s="485" cm="1">
        <f t="array" aca="1" ref="AP67" ca="1">INDIRECT("'"&amp;$D$4&amp;"'!"&amp;AP$21&amp;$B67)</f>
        <v>0</v>
      </c>
      <c r="AQ67" s="485" cm="1">
        <f t="array" aca="1" ref="AQ67" ca="1">INDIRECT("'"&amp;$D$4&amp;"'!"&amp;AQ$21&amp;$B67)</f>
        <v>0</v>
      </c>
      <c r="AR67" s="485" cm="1">
        <f t="array" aca="1" ref="AR67" ca="1">INDIRECT("'"&amp;$D$4&amp;"'!"&amp;AR$21&amp;$B67)</f>
        <v>0</v>
      </c>
      <c r="AS67" s="485" cm="1">
        <f t="array" aca="1" ref="AS67" ca="1">INDIRECT("'"&amp;$D$4&amp;"'!"&amp;AS$21&amp;$B67)</f>
        <v>0</v>
      </c>
      <c r="AT67" s="485" cm="1">
        <f t="array" aca="1" ref="AT67" ca="1">INDIRECT("'"&amp;$D$4&amp;"'!"&amp;AT$21&amp;$B67)</f>
        <v>0</v>
      </c>
      <c r="AU67" s="485" cm="1">
        <f t="array" aca="1" ref="AU67" ca="1">INDIRECT("'"&amp;$D$4&amp;"'!"&amp;AU$21&amp;$B67)</f>
        <v>0</v>
      </c>
      <c r="AV67" s="485" cm="1">
        <f t="array" aca="1" ref="AV67" ca="1">INDIRECT("'"&amp;$D$4&amp;"'!"&amp;AV$21&amp;$B67)</f>
        <v>0</v>
      </c>
      <c r="AW67" s="485" cm="1">
        <f t="array" aca="1" ref="AW67" ca="1">INDIRECT("'"&amp;$D$4&amp;"'!"&amp;AW$21&amp;$B67)</f>
        <v>0</v>
      </c>
      <c r="AX67" s="485" cm="1">
        <f t="array" aca="1" ref="AX67" ca="1">INDIRECT("'"&amp;$D$4&amp;"'!"&amp;AX$21&amp;$B67)</f>
        <v>0</v>
      </c>
      <c r="AY67" s="485" cm="1">
        <f t="array" aca="1" ref="AY67" ca="1">INDIRECT("'"&amp;$D$4&amp;"'!"&amp;AY$21&amp;$B67)</f>
        <v>0</v>
      </c>
      <c r="AZ67" s="485" cm="1">
        <f t="array" aca="1" ref="AZ67" ca="1">INDIRECT("'"&amp;$D$4&amp;"'!"&amp;AZ$21&amp;$B67)</f>
        <v>0</v>
      </c>
      <c r="BA67" s="485" cm="1">
        <f t="array" aca="1" ref="BA67" ca="1">INDIRECT("'"&amp;$D$4&amp;"'!"&amp;BA$21&amp;$B67)</f>
        <v>0</v>
      </c>
      <c r="BB67" s="485" cm="1">
        <f t="array" aca="1" ref="BB67" ca="1">INDIRECT("'"&amp;$D$4&amp;"'!"&amp;BB$21&amp;$B67)</f>
        <v>0</v>
      </c>
      <c r="BC67" s="485" cm="1">
        <f t="array" aca="1" ref="BC67" ca="1">INDIRECT("'"&amp;$D$4&amp;"'!"&amp;BC$21&amp;$B67)</f>
        <v>0</v>
      </c>
      <c r="BD67" s="485" cm="1">
        <f t="array" aca="1" ref="BD67" ca="1">INDIRECT("'"&amp;$D$4&amp;"'!"&amp;BD$21&amp;$B67)</f>
        <v>0</v>
      </c>
      <c r="BE67" s="485" cm="1">
        <f t="array" aca="1" ref="BE67" ca="1">INDIRECT("'"&amp;$D$4&amp;"'!"&amp;BE$21&amp;$B67)</f>
        <v>0</v>
      </c>
      <c r="BF67" s="485" cm="1">
        <f t="array" aca="1" ref="BF67" ca="1">INDIRECT("'"&amp;$D$4&amp;"'!"&amp;BF$21&amp;$B67)</f>
        <v>0</v>
      </c>
      <c r="BG67" s="485" cm="1">
        <f t="array" aca="1" ref="BG67" ca="1">INDIRECT("'"&amp;$D$4&amp;"'!"&amp;BG$21&amp;$B67)</f>
        <v>0</v>
      </c>
      <c r="BH67" s="485" cm="1">
        <f t="array" aca="1" ref="BH67" ca="1">INDIRECT("'"&amp;$D$4&amp;"'!"&amp;BH$21&amp;$B67)</f>
        <v>0</v>
      </c>
      <c r="BI67" s="485" cm="1">
        <f t="array" aca="1" ref="BI67" ca="1">INDIRECT("'"&amp;$D$4&amp;"'!"&amp;BI$21&amp;$B67)</f>
        <v>0</v>
      </c>
      <c r="BJ67" s="485" cm="1">
        <f t="array" aca="1" ref="BJ67" ca="1">INDIRECT("'"&amp;$D$4&amp;"'!"&amp;BJ$21&amp;$B67)</f>
        <v>0</v>
      </c>
      <c r="BK67" s="485" cm="1">
        <f t="array" aca="1" ref="BK67" ca="1">INDIRECT("'"&amp;$D$4&amp;"'!"&amp;BK$21&amp;$B67)</f>
        <v>0</v>
      </c>
      <c r="BL67" s="485" cm="1">
        <f t="array" aca="1" ref="BL67" ca="1">INDIRECT("'"&amp;$D$4&amp;"'!"&amp;BL$21&amp;$B67)</f>
        <v>0</v>
      </c>
      <c r="BM67" s="485" cm="1">
        <f t="array" aca="1" ref="BM67" ca="1">INDIRECT("'"&amp;$D$4&amp;"'!"&amp;BM$21&amp;$B67)</f>
        <v>0</v>
      </c>
      <c r="BN67" s="485" cm="1">
        <f t="array" aca="1" ref="BN67" ca="1">INDIRECT("'"&amp;$D$4&amp;"'!"&amp;BN$21&amp;$B67)</f>
        <v>0</v>
      </c>
      <c r="BP67" s="851">
        <v>2042</v>
      </c>
      <c r="BQ67" s="698" cm="1">
        <f t="array" aca="1" ref="BQ67" ca="1">IFERROR(SUMIFS(INDEX($J$23:$BN$44,,MATCH($G67,$J$22:$BN$22,0)),$G$23:$G$44,BQ$48,$E$23:$E$44,$BQ$46)/INDEX($J$47:$BN$47,,MATCH($G67,$J$22:$BN$22,0)),0)</f>
        <v>0</v>
      </c>
      <c r="BR67" s="587" cm="1">
        <f t="array" aca="1" ref="BR67" ca="1">IFERROR(SUMIFS(INDEX($J$23:$BN$44,,MATCH($G67,$J$22:$BN$22,0)),$G$23:$G$44,BR$48,$E$23:$E$44,$BQ$46)/INDEX($J$47:$BN$47,,MATCH($G67,$J$22:$BN$22,0)),0)</f>
        <v>0</v>
      </c>
      <c r="BS67" s="662" cm="1">
        <f t="array" aca="1" ref="BS67" ca="1">IFERROR(SUMIFS(INDEX($J$23:$BN$44,,MATCH($G67,$J$22:$BN$22,0)),$G$23:$G$44,BS$48,$E$23:$E$44,$BQ$46)/INDEX($J$47:$BN$47,,MATCH($G67,$J$22:$BN$22,0)),0)</f>
        <v>0</v>
      </c>
      <c r="BU67" s="851">
        <v>2042</v>
      </c>
      <c r="BV67" s="1017">
        <f t="shared" ca="1" si="1"/>
        <v>0</v>
      </c>
      <c r="BW67" s="1018">
        <f t="shared" ca="1" si="2"/>
        <v>0</v>
      </c>
      <c r="BX67" s="1019">
        <f t="shared" ca="1" si="3"/>
        <v>0</v>
      </c>
      <c r="BY67" s="824">
        <f t="shared" ca="1" si="5"/>
        <v>0</v>
      </c>
      <c r="BZ67" s="851">
        <v>2042</v>
      </c>
      <c r="CA67" s="1017">
        <f ca="1">IFERROR(SUM(BQ$49:BQ67)/SUM($BQ$49:$BS67),BQ67)</f>
        <v>0</v>
      </c>
      <c r="CB67" s="1018">
        <f ca="1">IFERROR(SUM(BR$49:BR67)/SUM($BQ$49:$BS67),BR67)</f>
        <v>0</v>
      </c>
      <c r="CC67" s="1019">
        <f ca="1">IFERROR(SUM(BS$49:BS67)/SUM($BQ$49:$BS67),BS67)</f>
        <v>0</v>
      </c>
      <c r="CD67" s="824">
        <f t="shared" ca="1" si="4"/>
        <v>0</v>
      </c>
      <c r="CE67" s="700" cm="1">
        <f t="array" aca="1" ref="CE67" ca="1">_xlfn.IFNA(LOOKUP(2,1/($J67:$BN67&lt;&gt;0),$J$22:$BN$22),0)</f>
        <v>0</v>
      </c>
      <c r="CH67" s="183"/>
      <c r="CI67" s="174"/>
      <c r="CJ67" s="174"/>
      <c r="CK67" s="174"/>
      <c r="CN67" s="984"/>
      <c r="CO67" s="984"/>
      <c r="CP67" s="984"/>
      <c r="CR67" s="984"/>
      <c r="CS67" s="984"/>
      <c r="CT67" s="984"/>
      <c r="CV67" s="174"/>
      <c r="CW67" s="174"/>
      <c r="CX67" s="174"/>
    </row>
    <row r="68" spans="1:102" s="2" customFormat="1" ht="15.95" customHeight="1">
      <c r="A68" s="1375"/>
      <c r="B68" s="180">
        <f t="shared" si="0"/>
        <v>189</v>
      </c>
      <c r="C68" s="1270"/>
      <c r="D68" s="160" t="s">
        <v>675</v>
      </c>
      <c r="E68" s="160"/>
      <c r="F68" s="160" t="s">
        <v>944</v>
      </c>
      <c r="G68" s="830">
        <v>2043</v>
      </c>
      <c r="H68" s="160"/>
      <c r="I68" s="437" t="s">
        <v>514</v>
      </c>
      <c r="J68" s="485" cm="1">
        <f t="array" aca="1" ref="J68" ca="1">INDIRECT("'"&amp;$D$4&amp;"'!"&amp;J$21&amp;$B68)</f>
        <v>0</v>
      </c>
      <c r="K68" s="485" cm="1">
        <f t="array" aca="1" ref="K68" ca="1">INDIRECT("'"&amp;$D$4&amp;"'!"&amp;K$21&amp;$B68)</f>
        <v>0</v>
      </c>
      <c r="L68" s="485" cm="1">
        <f t="array" aca="1" ref="L68" ca="1">INDIRECT("'"&amp;$D$4&amp;"'!"&amp;L$21&amp;$B68)</f>
        <v>0</v>
      </c>
      <c r="M68" s="485" cm="1">
        <f t="array" aca="1" ref="M68" ca="1">INDIRECT("'"&amp;$D$4&amp;"'!"&amp;M$21&amp;$B68)</f>
        <v>0</v>
      </c>
      <c r="N68" s="485" cm="1">
        <f t="array" aca="1" ref="N68" ca="1">INDIRECT("'"&amp;$D$4&amp;"'!"&amp;N$21&amp;$B68)</f>
        <v>0</v>
      </c>
      <c r="O68" s="485" cm="1">
        <f t="array" aca="1" ref="O68" ca="1">INDIRECT("'"&amp;$D$4&amp;"'!"&amp;O$21&amp;$B68)</f>
        <v>0</v>
      </c>
      <c r="P68" s="485" cm="1">
        <f t="array" aca="1" ref="P68" ca="1">INDIRECT("'"&amp;$D$4&amp;"'!"&amp;P$21&amp;$B68)</f>
        <v>0</v>
      </c>
      <c r="Q68" s="485" cm="1">
        <f t="array" aca="1" ref="Q68" ca="1">INDIRECT("'"&amp;$D$4&amp;"'!"&amp;Q$21&amp;$B68)</f>
        <v>0</v>
      </c>
      <c r="R68" s="485" cm="1">
        <f t="array" aca="1" ref="R68" ca="1">INDIRECT("'"&amp;$D$4&amp;"'!"&amp;R$21&amp;$B68)</f>
        <v>0</v>
      </c>
      <c r="S68" s="485" cm="1">
        <f t="array" aca="1" ref="S68" ca="1">INDIRECT("'"&amp;$D$4&amp;"'!"&amp;S$21&amp;$B68)</f>
        <v>0</v>
      </c>
      <c r="T68" s="485" cm="1">
        <f t="array" aca="1" ref="T68" ca="1">INDIRECT("'"&amp;$D$4&amp;"'!"&amp;T$21&amp;$B68)</f>
        <v>0</v>
      </c>
      <c r="U68" s="485" cm="1">
        <f t="array" aca="1" ref="U68" ca="1">INDIRECT("'"&amp;$D$4&amp;"'!"&amp;U$21&amp;$B68)</f>
        <v>0</v>
      </c>
      <c r="V68" s="485" cm="1">
        <f t="array" aca="1" ref="V68" ca="1">INDIRECT("'"&amp;$D$4&amp;"'!"&amp;V$21&amp;$B68)</f>
        <v>0</v>
      </c>
      <c r="W68" s="485" cm="1">
        <f t="array" aca="1" ref="W68" ca="1">INDIRECT("'"&amp;$D$4&amp;"'!"&amp;W$21&amp;$B68)</f>
        <v>0</v>
      </c>
      <c r="X68" s="485" cm="1">
        <f t="array" aca="1" ref="X68" ca="1">INDIRECT("'"&amp;$D$4&amp;"'!"&amp;X$21&amp;$B68)</f>
        <v>0</v>
      </c>
      <c r="Y68" s="485" cm="1">
        <f t="array" aca="1" ref="Y68" ca="1">INDIRECT("'"&amp;$D$4&amp;"'!"&amp;Y$21&amp;$B68)</f>
        <v>0</v>
      </c>
      <c r="Z68" s="485" cm="1">
        <f t="array" aca="1" ref="Z68" ca="1">INDIRECT("'"&amp;$D$4&amp;"'!"&amp;Z$21&amp;$B68)</f>
        <v>0</v>
      </c>
      <c r="AA68" s="485" cm="1">
        <f t="array" aca="1" ref="AA68" ca="1">INDIRECT("'"&amp;$D$4&amp;"'!"&amp;AA$21&amp;$B68)</f>
        <v>0</v>
      </c>
      <c r="AB68" s="485" cm="1">
        <f t="array" aca="1" ref="AB68" ca="1">INDIRECT("'"&amp;$D$4&amp;"'!"&amp;AB$21&amp;$B68)</f>
        <v>0</v>
      </c>
      <c r="AC68" s="485" cm="1">
        <f t="array" aca="1" ref="AC68" ca="1">INDIRECT("'"&amp;$D$4&amp;"'!"&amp;AC$21&amp;$B68)</f>
        <v>0</v>
      </c>
      <c r="AD68" s="485" cm="1">
        <f t="array" aca="1" ref="AD68" ca="1">INDIRECT("'"&amp;$D$4&amp;"'!"&amp;AD$21&amp;$B68)</f>
        <v>0</v>
      </c>
      <c r="AE68" s="485" cm="1">
        <f t="array" aca="1" ref="AE68" ca="1">INDIRECT("'"&amp;$D$4&amp;"'!"&amp;AE$21&amp;$B68)</f>
        <v>0</v>
      </c>
      <c r="AF68" s="485" cm="1">
        <f t="array" aca="1" ref="AF68" ca="1">INDIRECT("'"&amp;$D$4&amp;"'!"&amp;AF$21&amp;$B68)</f>
        <v>0</v>
      </c>
      <c r="AG68" s="485" cm="1">
        <f t="array" aca="1" ref="AG68" ca="1">INDIRECT("'"&amp;$D$4&amp;"'!"&amp;AG$21&amp;$B68)</f>
        <v>0</v>
      </c>
      <c r="AH68" s="485" cm="1">
        <f t="array" aca="1" ref="AH68" ca="1">INDIRECT("'"&amp;$D$4&amp;"'!"&amp;AH$21&amp;$B68)</f>
        <v>0</v>
      </c>
      <c r="AI68" s="485" cm="1">
        <f t="array" aca="1" ref="AI68" ca="1">INDIRECT("'"&amp;$D$4&amp;"'!"&amp;AI$21&amp;$B68)</f>
        <v>0</v>
      </c>
      <c r="AJ68" s="485" cm="1">
        <f t="array" aca="1" ref="AJ68" ca="1">INDIRECT("'"&amp;$D$4&amp;"'!"&amp;AJ$21&amp;$B68)</f>
        <v>0</v>
      </c>
      <c r="AK68" s="485" cm="1">
        <f t="array" aca="1" ref="AK68" ca="1">INDIRECT("'"&amp;$D$4&amp;"'!"&amp;AK$21&amp;$B68)</f>
        <v>0</v>
      </c>
      <c r="AL68" s="485" cm="1">
        <f t="array" aca="1" ref="AL68" ca="1">INDIRECT("'"&amp;$D$4&amp;"'!"&amp;AL$21&amp;$B68)</f>
        <v>0</v>
      </c>
      <c r="AM68" s="485" cm="1">
        <f t="array" aca="1" ref="AM68" ca="1">INDIRECT("'"&amp;$D$4&amp;"'!"&amp;AM$21&amp;$B68)</f>
        <v>0</v>
      </c>
      <c r="AN68" s="485" cm="1">
        <f t="array" aca="1" ref="AN68" ca="1">INDIRECT("'"&amp;$D$4&amp;"'!"&amp;AN$21&amp;$B68)</f>
        <v>0</v>
      </c>
      <c r="AO68" s="485" cm="1">
        <f t="array" aca="1" ref="AO68" ca="1">INDIRECT("'"&amp;$D$4&amp;"'!"&amp;AO$21&amp;$B68)</f>
        <v>0</v>
      </c>
      <c r="AP68" s="485" cm="1">
        <f t="array" aca="1" ref="AP68" ca="1">INDIRECT("'"&amp;$D$4&amp;"'!"&amp;AP$21&amp;$B68)</f>
        <v>0</v>
      </c>
      <c r="AQ68" s="485" cm="1">
        <f t="array" aca="1" ref="AQ68" ca="1">INDIRECT("'"&amp;$D$4&amp;"'!"&amp;AQ$21&amp;$B68)</f>
        <v>0</v>
      </c>
      <c r="AR68" s="485" cm="1">
        <f t="array" aca="1" ref="AR68" ca="1">INDIRECT("'"&amp;$D$4&amp;"'!"&amp;AR$21&amp;$B68)</f>
        <v>0</v>
      </c>
      <c r="AS68" s="485" cm="1">
        <f t="array" aca="1" ref="AS68" ca="1">INDIRECT("'"&amp;$D$4&amp;"'!"&amp;AS$21&amp;$B68)</f>
        <v>0</v>
      </c>
      <c r="AT68" s="485" cm="1">
        <f t="array" aca="1" ref="AT68" ca="1">INDIRECT("'"&amp;$D$4&amp;"'!"&amp;AT$21&amp;$B68)</f>
        <v>0</v>
      </c>
      <c r="AU68" s="485" cm="1">
        <f t="array" aca="1" ref="AU68" ca="1">INDIRECT("'"&amp;$D$4&amp;"'!"&amp;AU$21&amp;$B68)</f>
        <v>0</v>
      </c>
      <c r="AV68" s="485" cm="1">
        <f t="array" aca="1" ref="AV68" ca="1">INDIRECT("'"&amp;$D$4&amp;"'!"&amp;AV$21&amp;$B68)</f>
        <v>0</v>
      </c>
      <c r="AW68" s="485" cm="1">
        <f t="array" aca="1" ref="AW68" ca="1">INDIRECT("'"&amp;$D$4&amp;"'!"&amp;AW$21&amp;$B68)</f>
        <v>0</v>
      </c>
      <c r="AX68" s="485" cm="1">
        <f t="array" aca="1" ref="AX68" ca="1">INDIRECT("'"&amp;$D$4&amp;"'!"&amp;AX$21&amp;$B68)</f>
        <v>0</v>
      </c>
      <c r="AY68" s="485" cm="1">
        <f t="array" aca="1" ref="AY68" ca="1">INDIRECT("'"&amp;$D$4&amp;"'!"&amp;AY$21&amp;$B68)</f>
        <v>0</v>
      </c>
      <c r="AZ68" s="485" cm="1">
        <f t="array" aca="1" ref="AZ68" ca="1">INDIRECT("'"&amp;$D$4&amp;"'!"&amp;AZ$21&amp;$B68)</f>
        <v>0</v>
      </c>
      <c r="BA68" s="485" cm="1">
        <f t="array" aca="1" ref="BA68" ca="1">INDIRECT("'"&amp;$D$4&amp;"'!"&amp;BA$21&amp;$B68)</f>
        <v>0</v>
      </c>
      <c r="BB68" s="485" cm="1">
        <f t="array" aca="1" ref="BB68" ca="1">INDIRECT("'"&amp;$D$4&amp;"'!"&amp;BB$21&amp;$B68)</f>
        <v>0</v>
      </c>
      <c r="BC68" s="485" cm="1">
        <f t="array" aca="1" ref="BC68" ca="1">INDIRECT("'"&amp;$D$4&amp;"'!"&amp;BC$21&amp;$B68)</f>
        <v>0</v>
      </c>
      <c r="BD68" s="485" cm="1">
        <f t="array" aca="1" ref="BD68" ca="1">INDIRECT("'"&amp;$D$4&amp;"'!"&amp;BD$21&amp;$B68)</f>
        <v>0</v>
      </c>
      <c r="BE68" s="485" cm="1">
        <f t="array" aca="1" ref="BE68" ca="1">INDIRECT("'"&amp;$D$4&amp;"'!"&amp;BE$21&amp;$B68)</f>
        <v>0</v>
      </c>
      <c r="BF68" s="485" cm="1">
        <f t="array" aca="1" ref="BF68" ca="1">INDIRECT("'"&amp;$D$4&amp;"'!"&amp;BF$21&amp;$B68)</f>
        <v>0</v>
      </c>
      <c r="BG68" s="485" cm="1">
        <f t="array" aca="1" ref="BG68" ca="1">INDIRECT("'"&amp;$D$4&amp;"'!"&amp;BG$21&amp;$B68)</f>
        <v>0</v>
      </c>
      <c r="BH68" s="485" cm="1">
        <f t="array" aca="1" ref="BH68" ca="1">INDIRECT("'"&amp;$D$4&amp;"'!"&amp;BH$21&amp;$B68)</f>
        <v>0</v>
      </c>
      <c r="BI68" s="485" cm="1">
        <f t="array" aca="1" ref="BI68" ca="1">INDIRECT("'"&amp;$D$4&amp;"'!"&amp;BI$21&amp;$B68)</f>
        <v>0</v>
      </c>
      <c r="BJ68" s="485" cm="1">
        <f t="array" aca="1" ref="BJ68" ca="1">INDIRECT("'"&amp;$D$4&amp;"'!"&amp;BJ$21&amp;$B68)</f>
        <v>0</v>
      </c>
      <c r="BK68" s="485" cm="1">
        <f t="array" aca="1" ref="BK68" ca="1">INDIRECT("'"&amp;$D$4&amp;"'!"&amp;BK$21&amp;$B68)</f>
        <v>0</v>
      </c>
      <c r="BL68" s="485" cm="1">
        <f t="array" aca="1" ref="BL68" ca="1">INDIRECT("'"&amp;$D$4&amp;"'!"&amp;BL$21&amp;$B68)</f>
        <v>0</v>
      </c>
      <c r="BM68" s="485" cm="1">
        <f t="array" aca="1" ref="BM68" ca="1">INDIRECT("'"&amp;$D$4&amp;"'!"&amp;BM$21&amp;$B68)</f>
        <v>0</v>
      </c>
      <c r="BN68" s="485" cm="1">
        <f t="array" aca="1" ref="BN68" ca="1">INDIRECT("'"&amp;$D$4&amp;"'!"&amp;BN$21&amp;$B68)</f>
        <v>0</v>
      </c>
      <c r="BP68" s="851">
        <v>2043</v>
      </c>
      <c r="BQ68" s="698" cm="1">
        <f t="array" aca="1" ref="BQ68" ca="1">IFERROR(SUMIFS(INDEX($J$23:$BN$44,,MATCH($G68,$J$22:$BN$22,0)),$G$23:$G$44,BQ$48,$E$23:$E$44,$BQ$46)/INDEX($J$47:$BN$47,,MATCH($G68,$J$22:$BN$22,0)),0)</f>
        <v>0</v>
      </c>
      <c r="BR68" s="587" cm="1">
        <f t="array" aca="1" ref="BR68" ca="1">IFERROR(SUMIFS(INDEX($J$23:$BN$44,,MATCH($G68,$J$22:$BN$22,0)),$G$23:$G$44,BR$48,$E$23:$E$44,$BQ$46)/INDEX($J$47:$BN$47,,MATCH($G68,$J$22:$BN$22,0)),0)</f>
        <v>0</v>
      </c>
      <c r="BS68" s="662" cm="1">
        <f t="array" aca="1" ref="BS68" ca="1">IFERROR(SUMIFS(INDEX($J$23:$BN$44,,MATCH($G68,$J$22:$BN$22,0)),$G$23:$G$44,BS$48,$E$23:$E$44,$BQ$46)/INDEX($J$47:$BN$47,,MATCH($G68,$J$22:$BN$22,0)),0)</f>
        <v>0</v>
      </c>
      <c r="BU68" s="851">
        <v>2043</v>
      </c>
      <c r="BV68" s="1017">
        <f t="shared" ca="1" si="1"/>
        <v>0</v>
      </c>
      <c r="BW68" s="1018">
        <f t="shared" ca="1" si="2"/>
        <v>0</v>
      </c>
      <c r="BX68" s="1019">
        <f t="shared" ca="1" si="3"/>
        <v>0</v>
      </c>
      <c r="BY68" s="824">
        <f t="shared" ca="1" si="5"/>
        <v>0</v>
      </c>
      <c r="BZ68" s="851">
        <v>2043</v>
      </c>
      <c r="CA68" s="1017">
        <f ca="1">IFERROR(SUM(BQ$49:BQ68)/SUM($BQ$49:$BS68),BQ68)</f>
        <v>0</v>
      </c>
      <c r="CB68" s="1018">
        <f ca="1">IFERROR(SUM(BR$49:BR68)/SUM($BQ$49:$BS68),BR68)</f>
        <v>0</v>
      </c>
      <c r="CC68" s="1019">
        <f ca="1">IFERROR(SUM(BS$49:BS68)/SUM($BQ$49:$BS68),BS68)</f>
        <v>0</v>
      </c>
      <c r="CD68" s="824">
        <f t="shared" ca="1" si="4"/>
        <v>0</v>
      </c>
      <c r="CE68" s="700" cm="1">
        <f t="array" aca="1" ref="CE68" ca="1">_xlfn.IFNA(LOOKUP(2,1/($J68:$BN68&lt;&gt;0),$J$22:$BN$22),0)</f>
        <v>0</v>
      </c>
      <c r="CH68" s="183"/>
      <c r="CI68" s="174"/>
      <c r="CJ68" s="174"/>
      <c r="CK68" s="174"/>
      <c r="CN68" s="984"/>
      <c r="CO68" s="984"/>
      <c r="CP68" s="984"/>
      <c r="CR68" s="984"/>
      <c r="CS68" s="984"/>
      <c r="CT68" s="984"/>
      <c r="CV68" s="174"/>
      <c r="CW68" s="174"/>
      <c r="CX68" s="174"/>
    </row>
    <row r="69" spans="1:102" ht="15.95" customHeight="1">
      <c r="A69" s="1375"/>
      <c r="B69" s="180">
        <f t="shared" si="0"/>
        <v>190</v>
      </c>
      <c r="C69" s="1270"/>
      <c r="D69" s="160" t="s">
        <v>677</v>
      </c>
      <c r="F69" s="160" t="s">
        <v>945</v>
      </c>
      <c r="G69" s="830">
        <v>2044</v>
      </c>
      <c r="I69" s="437" t="s">
        <v>514</v>
      </c>
      <c r="J69" s="485" cm="1">
        <f t="array" aca="1" ref="J69" ca="1">INDIRECT("'"&amp;$D$4&amp;"'!"&amp;J$21&amp;$B69)</f>
        <v>0</v>
      </c>
      <c r="K69" s="485" cm="1">
        <f t="array" aca="1" ref="K69" ca="1">INDIRECT("'"&amp;$D$4&amp;"'!"&amp;K$21&amp;$B69)</f>
        <v>0</v>
      </c>
      <c r="L69" s="485" cm="1">
        <f t="array" aca="1" ref="L69" ca="1">INDIRECT("'"&amp;$D$4&amp;"'!"&amp;L$21&amp;$B69)</f>
        <v>0</v>
      </c>
      <c r="M69" s="485" cm="1">
        <f t="array" aca="1" ref="M69" ca="1">INDIRECT("'"&amp;$D$4&amp;"'!"&amp;M$21&amp;$B69)</f>
        <v>0</v>
      </c>
      <c r="N69" s="485" cm="1">
        <f t="array" aca="1" ref="N69" ca="1">INDIRECT("'"&amp;$D$4&amp;"'!"&amp;N$21&amp;$B69)</f>
        <v>0</v>
      </c>
      <c r="O69" s="485" cm="1">
        <f t="array" aca="1" ref="O69" ca="1">INDIRECT("'"&amp;$D$4&amp;"'!"&amp;O$21&amp;$B69)</f>
        <v>0</v>
      </c>
      <c r="P69" s="485" cm="1">
        <f t="array" aca="1" ref="P69" ca="1">INDIRECT("'"&amp;$D$4&amp;"'!"&amp;P$21&amp;$B69)</f>
        <v>0</v>
      </c>
      <c r="Q69" s="485" cm="1">
        <f t="array" aca="1" ref="Q69" ca="1">INDIRECT("'"&amp;$D$4&amp;"'!"&amp;Q$21&amp;$B69)</f>
        <v>0</v>
      </c>
      <c r="R69" s="485" cm="1">
        <f t="array" aca="1" ref="R69" ca="1">INDIRECT("'"&amp;$D$4&amp;"'!"&amp;R$21&amp;$B69)</f>
        <v>0</v>
      </c>
      <c r="S69" s="485" cm="1">
        <f t="array" aca="1" ref="S69" ca="1">INDIRECT("'"&amp;$D$4&amp;"'!"&amp;S$21&amp;$B69)</f>
        <v>0</v>
      </c>
      <c r="T69" s="485" cm="1">
        <f t="array" aca="1" ref="T69" ca="1">INDIRECT("'"&amp;$D$4&amp;"'!"&amp;T$21&amp;$B69)</f>
        <v>0</v>
      </c>
      <c r="U69" s="485" cm="1">
        <f t="array" aca="1" ref="U69" ca="1">INDIRECT("'"&amp;$D$4&amp;"'!"&amp;U$21&amp;$B69)</f>
        <v>0</v>
      </c>
      <c r="V69" s="485" cm="1">
        <f t="array" aca="1" ref="V69" ca="1">INDIRECT("'"&amp;$D$4&amp;"'!"&amp;V$21&amp;$B69)</f>
        <v>0</v>
      </c>
      <c r="W69" s="485" cm="1">
        <f t="array" aca="1" ref="W69" ca="1">INDIRECT("'"&amp;$D$4&amp;"'!"&amp;W$21&amp;$B69)</f>
        <v>0</v>
      </c>
      <c r="X69" s="485" cm="1">
        <f t="array" aca="1" ref="X69" ca="1">INDIRECT("'"&amp;$D$4&amp;"'!"&amp;X$21&amp;$B69)</f>
        <v>0</v>
      </c>
      <c r="Y69" s="485" cm="1">
        <f t="array" aca="1" ref="Y69" ca="1">INDIRECT("'"&amp;$D$4&amp;"'!"&amp;Y$21&amp;$B69)</f>
        <v>0</v>
      </c>
      <c r="Z69" s="485" cm="1">
        <f t="array" aca="1" ref="Z69" ca="1">INDIRECT("'"&amp;$D$4&amp;"'!"&amp;Z$21&amp;$B69)</f>
        <v>0</v>
      </c>
      <c r="AA69" s="485" cm="1">
        <f t="array" aca="1" ref="AA69" ca="1">INDIRECT("'"&amp;$D$4&amp;"'!"&amp;AA$21&amp;$B69)</f>
        <v>0</v>
      </c>
      <c r="AB69" s="485" cm="1">
        <f t="array" aca="1" ref="AB69" ca="1">INDIRECT("'"&amp;$D$4&amp;"'!"&amp;AB$21&amp;$B69)</f>
        <v>0</v>
      </c>
      <c r="AC69" s="485" cm="1">
        <f t="array" aca="1" ref="AC69" ca="1">INDIRECT("'"&amp;$D$4&amp;"'!"&amp;AC$21&amp;$B69)</f>
        <v>0</v>
      </c>
      <c r="AD69" s="485" cm="1">
        <f t="array" aca="1" ref="AD69" ca="1">INDIRECT("'"&amp;$D$4&amp;"'!"&amp;AD$21&amp;$B69)</f>
        <v>0</v>
      </c>
      <c r="AE69" s="485" cm="1">
        <f t="array" aca="1" ref="AE69" ca="1">INDIRECT("'"&amp;$D$4&amp;"'!"&amp;AE$21&amp;$B69)</f>
        <v>0</v>
      </c>
      <c r="AF69" s="485" cm="1">
        <f t="array" aca="1" ref="AF69" ca="1">INDIRECT("'"&amp;$D$4&amp;"'!"&amp;AF$21&amp;$B69)</f>
        <v>0</v>
      </c>
      <c r="AG69" s="485" cm="1">
        <f t="array" aca="1" ref="AG69" ca="1">INDIRECT("'"&amp;$D$4&amp;"'!"&amp;AG$21&amp;$B69)</f>
        <v>0</v>
      </c>
      <c r="AH69" s="485" cm="1">
        <f t="array" aca="1" ref="AH69" ca="1">INDIRECT("'"&amp;$D$4&amp;"'!"&amp;AH$21&amp;$B69)</f>
        <v>0</v>
      </c>
      <c r="AI69" s="485" cm="1">
        <f t="array" aca="1" ref="AI69" ca="1">INDIRECT("'"&amp;$D$4&amp;"'!"&amp;AI$21&amp;$B69)</f>
        <v>0</v>
      </c>
      <c r="AJ69" s="485" cm="1">
        <f t="array" aca="1" ref="AJ69" ca="1">INDIRECT("'"&amp;$D$4&amp;"'!"&amp;AJ$21&amp;$B69)</f>
        <v>0</v>
      </c>
      <c r="AK69" s="485" cm="1">
        <f t="array" aca="1" ref="AK69" ca="1">INDIRECT("'"&amp;$D$4&amp;"'!"&amp;AK$21&amp;$B69)</f>
        <v>0</v>
      </c>
      <c r="AL69" s="485" cm="1">
        <f t="array" aca="1" ref="AL69" ca="1">INDIRECT("'"&amp;$D$4&amp;"'!"&amp;AL$21&amp;$B69)</f>
        <v>0</v>
      </c>
      <c r="AM69" s="485" cm="1">
        <f t="array" aca="1" ref="AM69" ca="1">INDIRECT("'"&amp;$D$4&amp;"'!"&amp;AM$21&amp;$B69)</f>
        <v>0</v>
      </c>
      <c r="AN69" s="485" cm="1">
        <f t="array" aca="1" ref="AN69" ca="1">INDIRECT("'"&amp;$D$4&amp;"'!"&amp;AN$21&amp;$B69)</f>
        <v>0</v>
      </c>
      <c r="AO69" s="485" cm="1">
        <f t="array" aca="1" ref="AO69" ca="1">INDIRECT("'"&amp;$D$4&amp;"'!"&amp;AO$21&amp;$B69)</f>
        <v>0</v>
      </c>
      <c r="AP69" s="485" cm="1">
        <f t="array" aca="1" ref="AP69" ca="1">INDIRECT("'"&amp;$D$4&amp;"'!"&amp;AP$21&amp;$B69)</f>
        <v>0</v>
      </c>
      <c r="AQ69" s="485" cm="1">
        <f t="array" aca="1" ref="AQ69" ca="1">INDIRECT("'"&amp;$D$4&amp;"'!"&amp;AQ$21&amp;$B69)</f>
        <v>0</v>
      </c>
      <c r="AR69" s="485" cm="1">
        <f t="array" aca="1" ref="AR69" ca="1">INDIRECT("'"&amp;$D$4&amp;"'!"&amp;AR$21&amp;$B69)</f>
        <v>0</v>
      </c>
      <c r="AS69" s="485" cm="1">
        <f t="array" aca="1" ref="AS69" ca="1">INDIRECT("'"&amp;$D$4&amp;"'!"&amp;AS$21&amp;$B69)</f>
        <v>0</v>
      </c>
      <c r="AT69" s="485" cm="1">
        <f t="array" aca="1" ref="AT69" ca="1">INDIRECT("'"&amp;$D$4&amp;"'!"&amp;AT$21&amp;$B69)</f>
        <v>0</v>
      </c>
      <c r="AU69" s="485" cm="1">
        <f t="array" aca="1" ref="AU69" ca="1">INDIRECT("'"&amp;$D$4&amp;"'!"&amp;AU$21&amp;$B69)</f>
        <v>0</v>
      </c>
      <c r="AV69" s="485" cm="1">
        <f t="array" aca="1" ref="AV69" ca="1">INDIRECT("'"&amp;$D$4&amp;"'!"&amp;AV$21&amp;$B69)</f>
        <v>0</v>
      </c>
      <c r="AW69" s="485" cm="1">
        <f t="array" aca="1" ref="AW69" ca="1">INDIRECT("'"&amp;$D$4&amp;"'!"&amp;AW$21&amp;$B69)</f>
        <v>0</v>
      </c>
      <c r="AX69" s="485" cm="1">
        <f t="array" aca="1" ref="AX69" ca="1">INDIRECT("'"&amp;$D$4&amp;"'!"&amp;AX$21&amp;$B69)</f>
        <v>0</v>
      </c>
      <c r="AY69" s="485" cm="1">
        <f t="array" aca="1" ref="AY69" ca="1">INDIRECT("'"&amp;$D$4&amp;"'!"&amp;AY$21&amp;$B69)</f>
        <v>0</v>
      </c>
      <c r="AZ69" s="485" cm="1">
        <f t="array" aca="1" ref="AZ69" ca="1">INDIRECT("'"&amp;$D$4&amp;"'!"&amp;AZ$21&amp;$B69)</f>
        <v>0</v>
      </c>
      <c r="BA69" s="485" cm="1">
        <f t="array" aca="1" ref="BA69" ca="1">INDIRECT("'"&amp;$D$4&amp;"'!"&amp;BA$21&amp;$B69)</f>
        <v>0</v>
      </c>
      <c r="BB69" s="485" cm="1">
        <f t="array" aca="1" ref="BB69" ca="1">INDIRECT("'"&amp;$D$4&amp;"'!"&amp;BB$21&amp;$B69)</f>
        <v>0</v>
      </c>
      <c r="BC69" s="485" cm="1">
        <f t="array" aca="1" ref="BC69" ca="1">INDIRECT("'"&amp;$D$4&amp;"'!"&amp;BC$21&amp;$B69)</f>
        <v>0</v>
      </c>
      <c r="BD69" s="485" cm="1">
        <f t="array" aca="1" ref="BD69" ca="1">INDIRECT("'"&amp;$D$4&amp;"'!"&amp;BD$21&amp;$B69)</f>
        <v>0</v>
      </c>
      <c r="BE69" s="485" cm="1">
        <f t="array" aca="1" ref="BE69" ca="1">INDIRECT("'"&amp;$D$4&amp;"'!"&amp;BE$21&amp;$B69)</f>
        <v>0</v>
      </c>
      <c r="BF69" s="485" cm="1">
        <f t="array" aca="1" ref="BF69" ca="1">INDIRECT("'"&amp;$D$4&amp;"'!"&amp;BF$21&amp;$B69)</f>
        <v>0</v>
      </c>
      <c r="BG69" s="485" cm="1">
        <f t="array" aca="1" ref="BG69" ca="1">INDIRECT("'"&amp;$D$4&amp;"'!"&amp;BG$21&amp;$B69)</f>
        <v>0</v>
      </c>
      <c r="BH69" s="485" cm="1">
        <f t="array" aca="1" ref="BH69" ca="1">INDIRECT("'"&amp;$D$4&amp;"'!"&amp;BH$21&amp;$B69)</f>
        <v>0</v>
      </c>
      <c r="BI69" s="485" cm="1">
        <f t="array" aca="1" ref="BI69" ca="1">INDIRECT("'"&amp;$D$4&amp;"'!"&amp;BI$21&amp;$B69)</f>
        <v>0</v>
      </c>
      <c r="BJ69" s="485" cm="1">
        <f t="array" aca="1" ref="BJ69" ca="1">INDIRECT("'"&amp;$D$4&amp;"'!"&amp;BJ$21&amp;$B69)</f>
        <v>0</v>
      </c>
      <c r="BK69" s="485" cm="1">
        <f t="array" aca="1" ref="BK69" ca="1">INDIRECT("'"&amp;$D$4&amp;"'!"&amp;BK$21&amp;$B69)</f>
        <v>0</v>
      </c>
      <c r="BL69" s="485" cm="1">
        <f t="array" aca="1" ref="BL69" ca="1">INDIRECT("'"&amp;$D$4&amp;"'!"&amp;BL$21&amp;$B69)</f>
        <v>0</v>
      </c>
      <c r="BM69" s="485" cm="1">
        <f t="array" aca="1" ref="BM69" ca="1">INDIRECT("'"&amp;$D$4&amp;"'!"&amp;BM$21&amp;$B69)</f>
        <v>0</v>
      </c>
      <c r="BN69" s="485" cm="1">
        <f t="array" aca="1" ref="BN69" ca="1">INDIRECT("'"&amp;$D$4&amp;"'!"&amp;BN$21&amp;$B69)</f>
        <v>0</v>
      </c>
      <c r="BP69" s="851">
        <v>2044</v>
      </c>
      <c r="BQ69" s="698" cm="1">
        <f t="array" aca="1" ref="BQ69" ca="1">IFERROR(SUMIFS(INDEX($J$23:$BN$44,,MATCH($G69,$J$22:$BN$22,0)),$G$23:$G$44,BQ$48,$E$23:$E$44,$BQ$46)/INDEX($J$47:$BN$47,,MATCH($G69,$J$22:$BN$22,0)),0)</f>
        <v>0</v>
      </c>
      <c r="BR69" s="587" cm="1">
        <f t="array" aca="1" ref="BR69" ca="1">IFERROR(SUMIFS(INDEX($J$23:$BN$44,,MATCH($G69,$J$22:$BN$22,0)),$G$23:$G$44,BR$48,$E$23:$E$44,$BQ$46)/INDEX($J$47:$BN$47,,MATCH($G69,$J$22:$BN$22,0)),0)</f>
        <v>0</v>
      </c>
      <c r="BS69" s="662" cm="1">
        <f t="array" aca="1" ref="BS69" ca="1">IFERROR(SUMIFS(INDEX($J$23:$BN$44,,MATCH($G69,$J$22:$BN$22,0)),$G$23:$G$44,BS$48,$E$23:$E$44,$BQ$46)/INDEX($J$47:$BN$47,,MATCH($G69,$J$22:$BN$22,0)),0)</f>
        <v>0</v>
      </c>
      <c r="BU69" s="851">
        <v>2044</v>
      </c>
      <c r="BV69" s="1017">
        <f t="shared" ca="1" si="1"/>
        <v>0</v>
      </c>
      <c r="BW69" s="1018">
        <f t="shared" ca="1" si="2"/>
        <v>0</v>
      </c>
      <c r="BX69" s="1019">
        <f t="shared" ca="1" si="3"/>
        <v>0</v>
      </c>
      <c r="BY69" s="824">
        <f t="shared" ca="1" si="5"/>
        <v>0</v>
      </c>
      <c r="BZ69" s="851">
        <v>2044</v>
      </c>
      <c r="CA69" s="1017">
        <f ca="1">IFERROR(SUM(BQ$49:BQ69)/SUM($BQ$49:$BS69),BQ69)</f>
        <v>0</v>
      </c>
      <c r="CB69" s="1018">
        <f ca="1">IFERROR(SUM(BR$49:BR69)/SUM($BQ$49:$BS69),BR69)</f>
        <v>0</v>
      </c>
      <c r="CC69" s="1019">
        <f ca="1">IFERROR(SUM(BS$49:BS69)/SUM($BQ$49:$BS69),BS69)</f>
        <v>0</v>
      </c>
      <c r="CD69" s="824">
        <f t="shared" ca="1" si="4"/>
        <v>0</v>
      </c>
      <c r="CE69" s="700" cm="1">
        <f t="array" aca="1" ref="CE69" ca="1">_xlfn.IFNA(LOOKUP(2,1/($J69:$BN69&lt;&gt;0),$J$22:$BN$22),0)</f>
        <v>0</v>
      </c>
      <c r="CH69" s="183"/>
      <c r="CI69" s="174"/>
      <c r="CJ69" s="174"/>
      <c r="CK69" s="174"/>
      <c r="CN69" s="984"/>
      <c r="CO69" s="984"/>
      <c r="CP69" s="984"/>
      <c r="CR69" s="984"/>
      <c r="CS69" s="984"/>
      <c r="CT69" s="984"/>
      <c r="CV69" s="174"/>
      <c r="CW69" s="174"/>
      <c r="CX69" s="174"/>
    </row>
    <row r="70" spans="1:102" ht="15.95" customHeight="1">
      <c r="A70" s="1375"/>
      <c r="B70" s="180">
        <f t="shared" si="0"/>
        <v>191</v>
      </c>
      <c r="C70" s="1270"/>
      <c r="D70" s="160" t="s">
        <v>679</v>
      </c>
      <c r="F70" s="160" t="s">
        <v>946</v>
      </c>
      <c r="G70" s="830">
        <v>2045</v>
      </c>
      <c r="I70" s="437" t="s">
        <v>514</v>
      </c>
      <c r="J70" s="485" cm="1">
        <f t="array" aca="1" ref="J70" ca="1">INDIRECT("'"&amp;$D$4&amp;"'!"&amp;J$21&amp;$B70)</f>
        <v>0</v>
      </c>
      <c r="K70" s="485" cm="1">
        <f t="array" aca="1" ref="K70" ca="1">INDIRECT("'"&amp;$D$4&amp;"'!"&amp;K$21&amp;$B70)</f>
        <v>0</v>
      </c>
      <c r="L70" s="485" cm="1">
        <f t="array" aca="1" ref="L70" ca="1">INDIRECT("'"&amp;$D$4&amp;"'!"&amp;L$21&amp;$B70)</f>
        <v>0</v>
      </c>
      <c r="M70" s="485" cm="1">
        <f t="array" aca="1" ref="M70" ca="1">INDIRECT("'"&amp;$D$4&amp;"'!"&amp;M$21&amp;$B70)</f>
        <v>0</v>
      </c>
      <c r="N70" s="485" cm="1">
        <f t="array" aca="1" ref="N70" ca="1">INDIRECT("'"&amp;$D$4&amp;"'!"&amp;N$21&amp;$B70)</f>
        <v>0</v>
      </c>
      <c r="O70" s="485" cm="1">
        <f t="array" aca="1" ref="O70" ca="1">INDIRECT("'"&amp;$D$4&amp;"'!"&amp;O$21&amp;$B70)</f>
        <v>0</v>
      </c>
      <c r="P70" s="485" cm="1">
        <f t="array" aca="1" ref="P70" ca="1">INDIRECT("'"&amp;$D$4&amp;"'!"&amp;P$21&amp;$B70)</f>
        <v>0</v>
      </c>
      <c r="Q70" s="485" cm="1">
        <f t="array" aca="1" ref="Q70" ca="1">INDIRECT("'"&amp;$D$4&amp;"'!"&amp;Q$21&amp;$B70)</f>
        <v>0</v>
      </c>
      <c r="R70" s="485" cm="1">
        <f t="array" aca="1" ref="R70" ca="1">INDIRECT("'"&amp;$D$4&amp;"'!"&amp;R$21&amp;$B70)</f>
        <v>0</v>
      </c>
      <c r="S70" s="485" cm="1">
        <f t="array" aca="1" ref="S70" ca="1">INDIRECT("'"&amp;$D$4&amp;"'!"&amp;S$21&amp;$B70)</f>
        <v>0</v>
      </c>
      <c r="T70" s="485" cm="1">
        <f t="array" aca="1" ref="T70" ca="1">INDIRECT("'"&amp;$D$4&amp;"'!"&amp;T$21&amp;$B70)</f>
        <v>0</v>
      </c>
      <c r="U70" s="485" cm="1">
        <f t="array" aca="1" ref="U70" ca="1">INDIRECT("'"&amp;$D$4&amp;"'!"&amp;U$21&amp;$B70)</f>
        <v>0</v>
      </c>
      <c r="V70" s="485" cm="1">
        <f t="array" aca="1" ref="V70" ca="1">INDIRECT("'"&amp;$D$4&amp;"'!"&amp;V$21&amp;$B70)</f>
        <v>0</v>
      </c>
      <c r="W70" s="485" cm="1">
        <f t="array" aca="1" ref="W70" ca="1">INDIRECT("'"&amp;$D$4&amp;"'!"&amp;W$21&amp;$B70)</f>
        <v>0</v>
      </c>
      <c r="X70" s="485" cm="1">
        <f t="array" aca="1" ref="X70" ca="1">INDIRECT("'"&amp;$D$4&amp;"'!"&amp;X$21&amp;$B70)</f>
        <v>0</v>
      </c>
      <c r="Y70" s="485" cm="1">
        <f t="array" aca="1" ref="Y70" ca="1">INDIRECT("'"&amp;$D$4&amp;"'!"&amp;Y$21&amp;$B70)</f>
        <v>0</v>
      </c>
      <c r="Z70" s="485" cm="1">
        <f t="array" aca="1" ref="Z70" ca="1">INDIRECT("'"&amp;$D$4&amp;"'!"&amp;Z$21&amp;$B70)</f>
        <v>0</v>
      </c>
      <c r="AA70" s="485" cm="1">
        <f t="array" aca="1" ref="AA70" ca="1">INDIRECT("'"&amp;$D$4&amp;"'!"&amp;AA$21&amp;$B70)</f>
        <v>0</v>
      </c>
      <c r="AB70" s="485" cm="1">
        <f t="array" aca="1" ref="AB70" ca="1">INDIRECT("'"&amp;$D$4&amp;"'!"&amp;AB$21&amp;$B70)</f>
        <v>0</v>
      </c>
      <c r="AC70" s="485" cm="1">
        <f t="array" aca="1" ref="AC70" ca="1">INDIRECT("'"&amp;$D$4&amp;"'!"&amp;AC$21&amp;$B70)</f>
        <v>0</v>
      </c>
      <c r="AD70" s="485" cm="1">
        <f t="array" aca="1" ref="AD70" ca="1">INDIRECT("'"&amp;$D$4&amp;"'!"&amp;AD$21&amp;$B70)</f>
        <v>0</v>
      </c>
      <c r="AE70" s="485" cm="1">
        <f t="array" aca="1" ref="AE70" ca="1">INDIRECT("'"&amp;$D$4&amp;"'!"&amp;AE$21&amp;$B70)</f>
        <v>0</v>
      </c>
      <c r="AF70" s="485" cm="1">
        <f t="array" aca="1" ref="AF70" ca="1">INDIRECT("'"&amp;$D$4&amp;"'!"&amp;AF$21&amp;$B70)</f>
        <v>0</v>
      </c>
      <c r="AG70" s="485" cm="1">
        <f t="array" aca="1" ref="AG70" ca="1">INDIRECT("'"&amp;$D$4&amp;"'!"&amp;AG$21&amp;$B70)</f>
        <v>0</v>
      </c>
      <c r="AH70" s="485" cm="1">
        <f t="array" aca="1" ref="AH70" ca="1">INDIRECT("'"&amp;$D$4&amp;"'!"&amp;AH$21&amp;$B70)</f>
        <v>0</v>
      </c>
      <c r="AI70" s="485" cm="1">
        <f t="array" aca="1" ref="AI70" ca="1">INDIRECT("'"&amp;$D$4&amp;"'!"&amp;AI$21&amp;$B70)</f>
        <v>0</v>
      </c>
      <c r="AJ70" s="485" cm="1">
        <f t="array" aca="1" ref="AJ70" ca="1">INDIRECT("'"&amp;$D$4&amp;"'!"&amp;AJ$21&amp;$B70)</f>
        <v>0</v>
      </c>
      <c r="AK70" s="485" cm="1">
        <f t="array" aca="1" ref="AK70" ca="1">INDIRECT("'"&amp;$D$4&amp;"'!"&amp;AK$21&amp;$B70)</f>
        <v>0</v>
      </c>
      <c r="AL70" s="485" cm="1">
        <f t="array" aca="1" ref="AL70" ca="1">INDIRECT("'"&amp;$D$4&amp;"'!"&amp;AL$21&amp;$B70)</f>
        <v>0</v>
      </c>
      <c r="AM70" s="485" cm="1">
        <f t="array" aca="1" ref="AM70" ca="1">INDIRECT("'"&amp;$D$4&amp;"'!"&amp;AM$21&amp;$B70)</f>
        <v>0</v>
      </c>
      <c r="AN70" s="485" cm="1">
        <f t="array" aca="1" ref="AN70" ca="1">INDIRECT("'"&amp;$D$4&amp;"'!"&amp;AN$21&amp;$B70)</f>
        <v>0</v>
      </c>
      <c r="AO70" s="485" cm="1">
        <f t="array" aca="1" ref="AO70" ca="1">INDIRECT("'"&amp;$D$4&amp;"'!"&amp;AO$21&amp;$B70)</f>
        <v>0</v>
      </c>
      <c r="AP70" s="485" cm="1">
        <f t="array" aca="1" ref="AP70" ca="1">INDIRECT("'"&amp;$D$4&amp;"'!"&amp;AP$21&amp;$B70)</f>
        <v>0</v>
      </c>
      <c r="AQ70" s="485" cm="1">
        <f t="array" aca="1" ref="AQ70" ca="1">INDIRECT("'"&amp;$D$4&amp;"'!"&amp;AQ$21&amp;$B70)</f>
        <v>0</v>
      </c>
      <c r="AR70" s="485" cm="1">
        <f t="array" aca="1" ref="AR70" ca="1">INDIRECT("'"&amp;$D$4&amp;"'!"&amp;AR$21&amp;$B70)</f>
        <v>0</v>
      </c>
      <c r="AS70" s="485" cm="1">
        <f t="array" aca="1" ref="AS70" ca="1">INDIRECT("'"&amp;$D$4&amp;"'!"&amp;AS$21&amp;$B70)</f>
        <v>0</v>
      </c>
      <c r="AT70" s="485" cm="1">
        <f t="array" aca="1" ref="AT70" ca="1">INDIRECT("'"&amp;$D$4&amp;"'!"&amp;AT$21&amp;$B70)</f>
        <v>0</v>
      </c>
      <c r="AU70" s="485" cm="1">
        <f t="array" aca="1" ref="AU70" ca="1">INDIRECT("'"&amp;$D$4&amp;"'!"&amp;AU$21&amp;$B70)</f>
        <v>0</v>
      </c>
      <c r="AV70" s="485" cm="1">
        <f t="array" aca="1" ref="AV70" ca="1">INDIRECT("'"&amp;$D$4&amp;"'!"&amp;AV$21&amp;$B70)</f>
        <v>0</v>
      </c>
      <c r="AW70" s="485" cm="1">
        <f t="array" aca="1" ref="AW70" ca="1">INDIRECT("'"&amp;$D$4&amp;"'!"&amp;AW$21&amp;$B70)</f>
        <v>0</v>
      </c>
      <c r="AX70" s="485" cm="1">
        <f t="array" aca="1" ref="AX70" ca="1">INDIRECT("'"&amp;$D$4&amp;"'!"&amp;AX$21&amp;$B70)</f>
        <v>0</v>
      </c>
      <c r="AY70" s="485" cm="1">
        <f t="array" aca="1" ref="AY70" ca="1">INDIRECT("'"&amp;$D$4&amp;"'!"&amp;AY$21&amp;$B70)</f>
        <v>0</v>
      </c>
      <c r="AZ70" s="485" cm="1">
        <f t="array" aca="1" ref="AZ70" ca="1">INDIRECT("'"&amp;$D$4&amp;"'!"&amp;AZ$21&amp;$B70)</f>
        <v>0</v>
      </c>
      <c r="BA70" s="485" cm="1">
        <f t="array" aca="1" ref="BA70" ca="1">INDIRECT("'"&amp;$D$4&amp;"'!"&amp;BA$21&amp;$B70)</f>
        <v>0</v>
      </c>
      <c r="BB70" s="485" cm="1">
        <f t="array" aca="1" ref="BB70" ca="1">INDIRECT("'"&amp;$D$4&amp;"'!"&amp;BB$21&amp;$B70)</f>
        <v>0</v>
      </c>
      <c r="BC70" s="485" cm="1">
        <f t="array" aca="1" ref="BC70" ca="1">INDIRECT("'"&amp;$D$4&amp;"'!"&amp;BC$21&amp;$B70)</f>
        <v>0</v>
      </c>
      <c r="BD70" s="485" cm="1">
        <f t="array" aca="1" ref="BD70" ca="1">INDIRECT("'"&amp;$D$4&amp;"'!"&amp;BD$21&amp;$B70)</f>
        <v>0</v>
      </c>
      <c r="BE70" s="485" cm="1">
        <f t="array" aca="1" ref="BE70" ca="1">INDIRECT("'"&amp;$D$4&amp;"'!"&amp;BE$21&amp;$B70)</f>
        <v>0</v>
      </c>
      <c r="BF70" s="485" cm="1">
        <f t="array" aca="1" ref="BF70" ca="1">INDIRECT("'"&amp;$D$4&amp;"'!"&amp;BF$21&amp;$B70)</f>
        <v>0</v>
      </c>
      <c r="BG70" s="485" cm="1">
        <f t="array" aca="1" ref="BG70" ca="1">INDIRECT("'"&amp;$D$4&amp;"'!"&amp;BG$21&amp;$B70)</f>
        <v>0</v>
      </c>
      <c r="BH70" s="485" cm="1">
        <f t="array" aca="1" ref="BH70" ca="1">INDIRECT("'"&amp;$D$4&amp;"'!"&amp;BH$21&amp;$B70)</f>
        <v>0</v>
      </c>
      <c r="BI70" s="485" cm="1">
        <f t="array" aca="1" ref="BI70" ca="1">INDIRECT("'"&amp;$D$4&amp;"'!"&amp;BI$21&amp;$B70)</f>
        <v>0</v>
      </c>
      <c r="BJ70" s="485" cm="1">
        <f t="array" aca="1" ref="BJ70" ca="1">INDIRECT("'"&amp;$D$4&amp;"'!"&amp;BJ$21&amp;$B70)</f>
        <v>0</v>
      </c>
      <c r="BK70" s="485" cm="1">
        <f t="array" aca="1" ref="BK70" ca="1">INDIRECT("'"&amp;$D$4&amp;"'!"&amp;BK$21&amp;$B70)</f>
        <v>0</v>
      </c>
      <c r="BL70" s="485" cm="1">
        <f t="array" aca="1" ref="BL70" ca="1">INDIRECT("'"&amp;$D$4&amp;"'!"&amp;BL$21&amp;$B70)</f>
        <v>0</v>
      </c>
      <c r="BM70" s="485" cm="1">
        <f t="array" aca="1" ref="BM70" ca="1">INDIRECT("'"&amp;$D$4&amp;"'!"&amp;BM$21&amp;$B70)</f>
        <v>0</v>
      </c>
      <c r="BN70" s="485" cm="1">
        <f t="array" aca="1" ref="BN70" ca="1">INDIRECT("'"&amp;$D$4&amp;"'!"&amp;BN$21&amp;$B70)</f>
        <v>0</v>
      </c>
      <c r="BP70" s="851">
        <v>2045</v>
      </c>
      <c r="BQ70" s="698" cm="1">
        <f t="array" aca="1" ref="BQ70" ca="1">IFERROR(SUMIFS(INDEX($J$23:$BN$44,,MATCH($G70,$J$22:$BN$22,0)),$G$23:$G$44,BQ$48,$E$23:$E$44,$BQ$46)/INDEX($J$47:$BN$47,,MATCH($G70,$J$22:$BN$22,0)),0)</f>
        <v>0</v>
      </c>
      <c r="BR70" s="587" cm="1">
        <f t="array" aca="1" ref="BR70" ca="1">IFERROR(SUMIFS(INDEX($J$23:$BN$44,,MATCH($G70,$J$22:$BN$22,0)),$G$23:$G$44,BR$48,$E$23:$E$44,$BQ$46)/INDEX($J$47:$BN$47,,MATCH($G70,$J$22:$BN$22,0)),0)</f>
        <v>0</v>
      </c>
      <c r="BS70" s="662" cm="1">
        <f t="array" aca="1" ref="BS70" ca="1">IFERROR(SUMIFS(INDEX($J$23:$BN$44,,MATCH($G70,$J$22:$BN$22,0)),$G$23:$G$44,BS$48,$E$23:$E$44,$BQ$46)/INDEX($J$47:$BN$47,,MATCH($G70,$J$22:$BN$22,0)),0)</f>
        <v>0</v>
      </c>
      <c r="BU70" s="851">
        <v>2045</v>
      </c>
      <c r="BV70" s="1017">
        <f t="shared" ca="1" si="1"/>
        <v>0</v>
      </c>
      <c r="BW70" s="1018">
        <f t="shared" ca="1" si="2"/>
        <v>0</v>
      </c>
      <c r="BX70" s="1019">
        <f t="shared" ca="1" si="3"/>
        <v>0</v>
      </c>
      <c r="BY70" s="824">
        <f t="shared" ca="1" si="5"/>
        <v>0</v>
      </c>
      <c r="BZ70" s="851">
        <v>2045</v>
      </c>
      <c r="CA70" s="1017">
        <f ca="1">IFERROR(SUM(BQ$49:BQ70)/SUM($BQ$49:$BS70),BQ70)</f>
        <v>0</v>
      </c>
      <c r="CB70" s="1018">
        <f ca="1">IFERROR(SUM(BR$49:BR70)/SUM($BQ$49:$BS70),BR70)</f>
        <v>0</v>
      </c>
      <c r="CC70" s="1019">
        <f ca="1">IFERROR(SUM(BS$49:BS70)/SUM($BQ$49:$BS70),BS70)</f>
        <v>0</v>
      </c>
      <c r="CD70" s="824">
        <f t="shared" ca="1" si="4"/>
        <v>0</v>
      </c>
      <c r="CE70" s="700" cm="1">
        <f t="array" aca="1" ref="CE70" ca="1">_xlfn.IFNA(LOOKUP(2,1/($J70:$BN70&lt;&gt;0),$J$22:$BN$22),0)</f>
        <v>0</v>
      </c>
      <c r="CH70" s="183"/>
      <c r="CI70" s="174"/>
      <c r="CJ70" s="174"/>
      <c r="CK70" s="174"/>
      <c r="CN70" s="984"/>
      <c r="CO70" s="984"/>
      <c r="CP70" s="984"/>
      <c r="CR70" s="984"/>
      <c r="CS70" s="984"/>
      <c r="CT70" s="984"/>
      <c r="CV70" s="174"/>
      <c r="CW70" s="174"/>
      <c r="CX70" s="174"/>
    </row>
    <row r="71" spans="1:102" ht="15.95" customHeight="1">
      <c r="A71" s="1375"/>
      <c r="B71" s="180">
        <f t="shared" si="0"/>
        <v>192</v>
      </c>
      <c r="C71" s="1270"/>
      <c r="D71" s="160" t="s">
        <v>681</v>
      </c>
      <c r="F71" s="160" t="s">
        <v>947</v>
      </c>
      <c r="G71" s="830">
        <v>2046</v>
      </c>
      <c r="I71" s="437" t="s">
        <v>514</v>
      </c>
      <c r="J71" s="485" cm="1">
        <f t="array" aca="1" ref="J71" ca="1">INDIRECT("'"&amp;$D$4&amp;"'!"&amp;J$21&amp;$B71)</f>
        <v>0</v>
      </c>
      <c r="K71" s="485" cm="1">
        <f t="array" aca="1" ref="K71" ca="1">INDIRECT("'"&amp;$D$4&amp;"'!"&amp;K$21&amp;$B71)</f>
        <v>0</v>
      </c>
      <c r="L71" s="485" cm="1">
        <f t="array" aca="1" ref="L71" ca="1">INDIRECT("'"&amp;$D$4&amp;"'!"&amp;L$21&amp;$B71)</f>
        <v>0</v>
      </c>
      <c r="M71" s="485" cm="1">
        <f t="array" aca="1" ref="M71" ca="1">INDIRECT("'"&amp;$D$4&amp;"'!"&amp;M$21&amp;$B71)</f>
        <v>0</v>
      </c>
      <c r="N71" s="485" cm="1">
        <f t="array" aca="1" ref="N71" ca="1">INDIRECT("'"&amp;$D$4&amp;"'!"&amp;N$21&amp;$B71)</f>
        <v>0</v>
      </c>
      <c r="O71" s="485" cm="1">
        <f t="array" aca="1" ref="O71" ca="1">INDIRECT("'"&amp;$D$4&amp;"'!"&amp;O$21&amp;$B71)</f>
        <v>0</v>
      </c>
      <c r="P71" s="485" cm="1">
        <f t="array" aca="1" ref="P71" ca="1">INDIRECT("'"&amp;$D$4&amp;"'!"&amp;P$21&amp;$B71)</f>
        <v>0</v>
      </c>
      <c r="Q71" s="485" cm="1">
        <f t="array" aca="1" ref="Q71" ca="1">INDIRECT("'"&amp;$D$4&amp;"'!"&amp;Q$21&amp;$B71)</f>
        <v>0</v>
      </c>
      <c r="R71" s="485" cm="1">
        <f t="array" aca="1" ref="R71" ca="1">INDIRECT("'"&amp;$D$4&amp;"'!"&amp;R$21&amp;$B71)</f>
        <v>0</v>
      </c>
      <c r="S71" s="485" cm="1">
        <f t="array" aca="1" ref="S71" ca="1">INDIRECT("'"&amp;$D$4&amp;"'!"&amp;S$21&amp;$B71)</f>
        <v>0</v>
      </c>
      <c r="T71" s="485" cm="1">
        <f t="array" aca="1" ref="T71" ca="1">INDIRECT("'"&amp;$D$4&amp;"'!"&amp;T$21&amp;$B71)</f>
        <v>0</v>
      </c>
      <c r="U71" s="485" cm="1">
        <f t="array" aca="1" ref="U71" ca="1">INDIRECT("'"&amp;$D$4&amp;"'!"&amp;U$21&amp;$B71)</f>
        <v>0</v>
      </c>
      <c r="V71" s="485" cm="1">
        <f t="array" aca="1" ref="V71" ca="1">INDIRECT("'"&amp;$D$4&amp;"'!"&amp;V$21&amp;$B71)</f>
        <v>0</v>
      </c>
      <c r="W71" s="485" cm="1">
        <f t="array" aca="1" ref="W71" ca="1">INDIRECT("'"&amp;$D$4&amp;"'!"&amp;W$21&amp;$B71)</f>
        <v>0</v>
      </c>
      <c r="X71" s="485" cm="1">
        <f t="array" aca="1" ref="X71" ca="1">INDIRECT("'"&amp;$D$4&amp;"'!"&amp;X$21&amp;$B71)</f>
        <v>0</v>
      </c>
      <c r="Y71" s="485" cm="1">
        <f t="array" aca="1" ref="Y71" ca="1">INDIRECT("'"&amp;$D$4&amp;"'!"&amp;Y$21&amp;$B71)</f>
        <v>0</v>
      </c>
      <c r="Z71" s="485" cm="1">
        <f t="array" aca="1" ref="Z71" ca="1">INDIRECT("'"&amp;$D$4&amp;"'!"&amp;Z$21&amp;$B71)</f>
        <v>0</v>
      </c>
      <c r="AA71" s="485" cm="1">
        <f t="array" aca="1" ref="AA71" ca="1">INDIRECT("'"&amp;$D$4&amp;"'!"&amp;AA$21&amp;$B71)</f>
        <v>0</v>
      </c>
      <c r="AB71" s="485" cm="1">
        <f t="array" aca="1" ref="AB71" ca="1">INDIRECT("'"&amp;$D$4&amp;"'!"&amp;AB$21&amp;$B71)</f>
        <v>0</v>
      </c>
      <c r="AC71" s="485" cm="1">
        <f t="array" aca="1" ref="AC71" ca="1">INDIRECT("'"&amp;$D$4&amp;"'!"&amp;AC$21&amp;$B71)</f>
        <v>0</v>
      </c>
      <c r="AD71" s="485" cm="1">
        <f t="array" aca="1" ref="AD71" ca="1">INDIRECT("'"&amp;$D$4&amp;"'!"&amp;AD$21&amp;$B71)</f>
        <v>0</v>
      </c>
      <c r="AE71" s="485" cm="1">
        <f t="array" aca="1" ref="AE71" ca="1">INDIRECT("'"&amp;$D$4&amp;"'!"&amp;AE$21&amp;$B71)</f>
        <v>0</v>
      </c>
      <c r="AF71" s="485" cm="1">
        <f t="array" aca="1" ref="AF71" ca="1">INDIRECT("'"&amp;$D$4&amp;"'!"&amp;AF$21&amp;$B71)</f>
        <v>0</v>
      </c>
      <c r="AG71" s="485" cm="1">
        <f t="array" aca="1" ref="AG71" ca="1">INDIRECT("'"&amp;$D$4&amp;"'!"&amp;AG$21&amp;$B71)</f>
        <v>0</v>
      </c>
      <c r="AH71" s="485" cm="1">
        <f t="array" aca="1" ref="AH71" ca="1">INDIRECT("'"&amp;$D$4&amp;"'!"&amp;AH$21&amp;$B71)</f>
        <v>0</v>
      </c>
      <c r="AI71" s="485" cm="1">
        <f t="array" aca="1" ref="AI71" ca="1">INDIRECT("'"&amp;$D$4&amp;"'!"&amp;AI$21&amp;$B71)</f>
        <v>0</v>
      </c>
      <c r="AJ71" s="485" cm="1">
        <f t="array" aca="1" ref="AJ71" ca="1">INDIRECT("'"&amp;$D$4&amp;"'!"&amp;AJ$21&amp;$B71)</f>
        <v>0</v>
      </c>
      <c r="AK71" s="485" cm="1">
        <f t="array" aca="1" ref="AK71" ca="1">INDIRECT("'"&amp;$D$4&amp;"'!"&amp;AK$21&amp;$B71)</f>
        <v>0</v>
      </c>
      <c r="AL71" s="485" cm="1">
        <f t="array" aca="1" ref="AL71" ca="1">INDIRECT("'"&amp;$D$4&amp;"'!"&amp;AL$21&amp;$B71)</f>
        <v>0</v>
      </c>
      <c r="AM71" s="485" cm="1">
        <f t="array" aca="1" ref="AM71" ca="1">INDIRECT("'"&amp;$D$4&amp;"'!"&amp;AM$21&amp;$B71)</f>
        <v>0</v>
      </c>
      <c r="AN71" s="485" cm="1">
        <f t="array" aca="1" ref="AN71" ca="1">INDIRECT("'"&amp;$D$4&amp;"'!"&amp;AN$21&amp;$B71)</f>
        <v>0</v>
      </c>
      <c r="AO71" s="485" cm="1">
        <f t="array" aca="1" ref="AO71" ca="1">INDIRECT("'"&amp;$D$4&amp;"'!"&amp;AO$21&amp;$B71)</f>
        <v>0</v>
      </c>
      <c r="AP71" s="485" cm="1">
        <f t="array" aca="1" ref="AP71" ca="1">INDIRECT("'"&amp;$D$4&amp;"'!"&amp;AP$21&amp;$B71)</f>
        <v>0</v>
      </c>
      <c r="AQ71" s="485" cm="1">
        <f t="array" aca="1" ref="AQ71" ca="1">INDIRECT("'"&amp;$D$4&amp;"'!"&amp;AQ$21&amp;$B71)</f>
        <v>0</v>
      </c>
      <c r="AR71" s="485" cm="1">
        <f t="array" aca="1" ref="AR71" ca="1">INDIRECT("'"&amp;$D$4&amp;"'!"&amp;AR$21&amp;$B71)</f>
        <v>0</v>
      </c>
      <c r="AS71" s="485" cm="1">
        <f t="array" aca="1" ref="AS71" ca="1">INDIRECT("'"&amp;$D$4&amp;"'!"&amp;AS$21&amp;$B71)</f>
        <v>0</v>
      </c>
      <c r="AT71" s="485" cm="1">
        <f t="array" aca="1" ref="AT71" ca="1">INDIRECT("'"&amp;$D$4&amp;"'!"&amp;AT$21&amp;$B71)</f>
        <v>0</v>
      </c>
      <c r="AU71" s="485" cm="1">
        <f t="array" aca="1" ref="AU71" ca="1">INDIRECT("'"&amp;$D$4&amp;"'!"&amp;AU$21&amp;$B71)</f>
        <v>0</v>
      </c>
      <c r="AV71" s="485" cm="1">
        <f t="array" aca="1" ref="AV71" ca="1">INDIRECT("'"&amp;$D$4&amp;"'!"&amp;AV$21&amp;$B71)</f>
        <v>0</v>
      </c>
      <c r="AW71" s="485" cm="1">
        <f t="array" aca="1" ref="AW71" ca="1">INDIRECT("'"&amp;$D$4&amp;"'!"&amp;AW$21&amp;$B71)</f>
        <v>0</v>
      </c>
      <c r="AX71" s="485" cm="1">
        <f t="array" aca="1" ref="AX71" ca="1">INDIRECT("'"&amp;$D$4&amp;"'!"&amp;AX$21&amp;$B71)</f>
        <v>0</v>
      </c>
      <c r="AY71" s="485" cm="1">
        <f t="array" aca="1" ref="AY71" ca="1">INDIRECT("'"&amp;$D$4&amp;"'!"&amp;AY$21&amp;$B71)</f>
        <v>0</v>
      </c>
      <c r="AZ71" s="485" cm="1">
        <f t="array" aca="1" ref="AZ71" ca="1">INDIRECT("'"&amp;$D$4&amp;"'!"&amp;AZ$21&amp;$B71)</f>
        <v>0</v>
      </c>
      <c r="BA71" s="485" cm="1">
        <f t="array" aca="1" ref="BA71" ca="1">INDIRECT("'"&amp;$D$4&amp;"'!"&amp;BA$21&amp;$B71)</f>
        <v>0</v>
      </c>
      <c r="BB71" s="485" cm="1">
        <f t="array" aca="1" ref="BB71" ca="1">INDIRECT("'"&amp;$D$4&amp;"'!"&amp;BB$21&amp;$B71)</f>
        <v>0</v>
      </c>
      <c r="BC71" s="485" cm="1">
        <f t="array" aca="1" ref="BC71" ca="1">INDIRECT("'"&amp;$D$4&amp;"'!"&amp;BC$21&amp;$B71)</f>
        <v>0</v>
      </c>
      <c r="BD71" s="485" cm="1">
        <f t="array" aca="1" ref="BD71" ca="1">INDIRECT("'"&amp;$D$4&amp;"'!"&amp;BD$21&amp;$B71)</f>
        <v>0</v>
      </c>
      <c r="BE71" s="485" cm="1">
        <f t="array" aca="1" ref="BE71" ca="1">INDIRECT("'"&amp;$D$4&amp;"'!"&amp;BE$21&amp;$B71)</f>
        <v>0</v>
      </c>
      <c r="BF71" s="485" cm="1">
        <f t="array" aca="1" ref="BF71" ca="1">INDIRECT("'"&amp;$D$4&amp;"'!"&amp;BF$21&amp;$B71)</f>
        <v>0</v>
      </c>
      <c r="BG71" s="485" cm="1">
        <f t="array" aca="1" ref="BG71" ca="1">INDIRECT("'"&amp;$D$4&amp;"'!"&amp;BG$21&amp;$B71)</f>
        <v>0</v>
      </c>
      <c r="BH71" s="485" cm="1">
        <f t="array" aca="1" ref="BH71" ca="1">INDIRECT("'"&amp;$D$4&amp;"'!"&amp;BH$21&amp;$B71)</f>
        <v>0</v>
      </c>
      <c r="BI71" s="485" cm="1">
        <f t="array" aca="1" ref="BI71" ca="1">INDIRECT("'"&amp;$D$4&amp;"'!"&amp;BI$21&amp;$B71)</f>
        <v>0</v>
      </c>
      <c r="BJ71" s="485" cm="1">
        <f t="array" aca="1" ref="BJ71" ca="1">INDIRECT("'"&amp;$D$4&amp;"'!"&amp;BJ$21&amp;$B71)</f>
        <v>0</v>
      </c>
      <c r="BK71" s="485" cm="1">
        <f t="array" aca="1" ref="BK71" ca="1">INDIRECT("'"&amp;$D$4&amp;"'!"&amp;BK$21&amp;$B71)</f>
        <v>0</v>
      </c>
      <c r="BL71" s="485" cm="1">
        <f t="array" aca="1" ref="BL71" ca="1">INDIRECT("'"&amp;$D$4&amp;"'!"&amp;BL$21&amp;$B71)</f>
        <v>0</v>
      </c>
      <c r="BM71" s="485" cm="1">
        <f t="array" aca="1" ref="BM71" ca="1">INDIRECT("'"&amp;$D$4&amp;"'!"&amp;BM$21&amp;$B71)</f>
        <v>0</v>
      </c>
      <c r="BN71" s="485" cm="1">
        <f t="array" aca="1" ref="BN71" ca="1">INDIRECT("'"&amp;$D$4&amp;"'!"&amp;BN$21&amp;$B71)</f>
        <v>0</v>
      </c>
      <c r="BP71" s="851">
        <v>2046</v>
      </c>
      <c r="BQ71" s="698" cm="1">
        <f t="array" aca="1" ref="BQ71" ca="1">IFERROR(SUMIFS(INDEX($J$23:$BN$44,,MATCH($G71,$J$22:$BN$22,0)),$G$23:$G$44,BQ$48,$E$23:$E$44,$BQ$46)/INDEX($J$47:$BN$47,,MATCH($G71,$J$22:$BN$22,0)),0)</f>
        <v>0</v>
      </c>
      <c r="BR71" s="587" cm="1">
        <f t="array" aca="1" ref="BR71" ca="1">IFERROR(SUMIFS(INDEX($J$23:$BN$44,,MATCH($G71,$J$22:$BN$22,0)),$G$23:$G$44,BR$48,$E$23:$E$44,$BQ$46)/INDEX($J$47:$BN$47,,MATCH($G71,$J$22:$BN$22,0)),0)</f>
        <v>0</v>
      </c>
      <c r="BS71" s="662" cm="1">
        <f t="array" aca="1" ref="BS71" ca="1">IFERROR(SUMIFS(INDEX($J$23:$BN$44,,MATCH($G71,$J$22:$BN$22,0)),$G$23:$G$44,BS$48,$E$23:$E$44,$BQ$46)/INDEX($J$47:$BN$47,,MATCH($G71,$J$22:$BN$22,0)),0)</f>
        <v>0</v>
      </c>
      <c r="BU71" s="851">
        <v>2046</v>
      </c>
      <c r="BV71" s="1017">
        <f t="shared" ca="1" si="1"/>
        <v>0</v>
      </c>
      <c r="BW71" s="1018">
        <f t="shared" ca="1" si="2"/>
        <v>0</v>
      </c>
      <c r="BX71" s="1019">
        <f t="shared" ca="1" si="3"/>
        <v>0</v>
      </c>
      <c r="BY71" s="824">
        <f t="shared" ca="1" si="5"/>
        <v>0</v>
      </c>
      <c r="BZ71" s="851">
        <v>2046</v>
      </c>
      <c r="CA71" s="1017">
        <f ca="1">IFERROR(SUM(BQ$49:BQ71)/SUM($BQ$49:$BS71),BQ71)</f>
        <v>0</v>
      </c>
      <c r="CB71" s="1018">
        <f ca="1">IFERROR(SUM(BR$49:BR71)/SUM($BQ$49:$BS71),BR71)</f>
        <v>0</v>
      </c>
      <c r="CC71" s="1019">
        <f ca="1">IFERROR(SUM(BS$49:BS71)/SUM($BQ$49:$BS71),BS71)</f>
        <v>0</v>
      </c>
      <c r="CD71" s="824">
        <f t="shared" ca="1" si="4"/>
        <v>0</v>
      </c>
      <c r="CE71" s="700" cm="1">
        <f t="array" aca="1" ref="CE71" ca="1">_xlfn.IFNA(LOOKUP(2,1/($J71:$BN71&lt;&gt;0),$J$22:$BN$22),0)</f>
        <v>0</v>
      </c>
      <c r="CH71" s="183"/>
      <c r="CI71" s="174"/>
      <c r="CJ71" s="174"/>
      <c r="CK71" s="174"/>
      <c r="CN71" s="984"/>
      <c r="CO71" s="984"/>
      <c r="CP71" s="984"/>
      <c r="CR71" s="984"/>
      <c r="CS71" s="984"/>
      <c r="CT71" s="984"/>
      <c r="CV71" s="174"/>
      <c r="CW71" s="174"/>
      <c r="CX71" s="174"/>
    </row>
    <row r="72" spans="1:102" ht="15.95" customHeight="1">
      <c r="A72" s="1375"/>
      <c r="B72" s="180">
        <f t="shared" si="0"/>
        <v>193</v>
      </c>
      <c r="C72" s="1270"/>
      <c r="D72" s="160" t="s">
        <v>683</v>
      </c>
      <c r="F72" s="160" t="s">
        <v>948</v>
      </c>
      <c r="G72" s="830">
        <v>2047</v>
      </c>
      <c r="I72" s="437" t="s">
        <v>514</v>
      </c>
      <c r="J72" s="485" cm="1">
        <f t="array" aca="1" ref="J72" ca="1">INDIRECT("'"&amp;$D$4&amp;"'!"&amp;J$21&amp;$B72)</f>
        <v>0</v>
      </c>
      <c r="K72" s="485" cm="1">
        <f t="array" aca="1" ref="K72" ca="1">INDIRECT("'"&amp;$D$4&amp;"'!"&amp;K$21&amp;$B72)</f>
        <v>0</v>
      </c>
      <c r="L72" s="485" cm="1">
        <f t="array" aca="1" ref="L72" ca="1">INDIRECT("'"&amp;$D$4&amp;"'!"&amp;L$21&amp;$B72)</f>
        <v>0</v>
      </c>
      <c r="M72" s="485" cm="1">
        <f t="array" aca="1" ref="M72" ca="1">INDIRECT("'"&amp;$D$4&amp;"'!"&amp;M$21&amp;$B72)</f>
        <v>0</v>
      </c>
      <c r="N72" s="485" cm="1">
        <f t="array" aca="1" ref="N72" ca="1">INDIRECT("'"&amp;$D$4&amp;"'!"&amp;N$21&amp;$B72)</f>
        <v>0</v>
      </c>
      <c r="O72" s="485" cm="1">
        <f t="array" aca="1" ref="O72" ca="1">INDIRECT("'"&amp;$D$4&amp;"'!"&amp;O$21&amp;$B72)</f>
        <v>0</v>
      </c>
      <c r="P72" s="485" cm="1">
        <f t="array" aca="1" ref="P72" ca="1">INDIRECT("'"&amp;$D$4&amp;"'!"&amp;P$21&amp;$B72)</f>
        <v>0</v>
      </c>
      <c r="Q72" s="485" cm="1">
        <f t="array" aca="1" ref="Q72" ca="1">INDIRECT("'"&amp;$D$4&amp;"'!"&amp;Q$21&amp;$B72)</f>
        <v>0</v>
      </c>
      <c r="R72" s="485" cm="1">
        <f t="array" aca="1" ref="R72" ca="1">INDIRECT("'"&amp;$D$4&amp;"'!"&amp;R$21&amp;$B72)</f>
        <v>0</v>
      </c>
      <c r="S72" s="485" cm="1">
        <f t="array" aca="1" ref="S72" ca="1">INDIRECT("'"&amp;$D$4&amp;"'!"&amp;S$21&amp;$B72)</f>
        <v>0</v>
      </c>
      <c r="T72" s="485" cm="1">
        <f t="array" aca="1" ref="T72" ca="1">INDIRECT("'"&amp;$D$4&amp;"'!"&amp;T$21&amp;$B72)</f>
        <v>0</v>
      </c>
      <c r="U72" s="485" cm="1">
        <f t="array" aca="1" ref="U72" ca="1">INDIRECT("'"&amp;$D$4&amp;"'!"&amp;U$21&amp;$B72)</f>
        <v>0</v>
      </c>
      <c r="V72" s="485" cm="1">
        <f t="array" aca="1" ref="V72" ca="1">INDIRECT("'"&amp;$D$4&amp;"'!"&amp;V$21&amp;$B72)</f>
        <v>0</v>
      </c>
      <c r="W72" s="485" cm="1">
        <f t="array" aca="1" ref="W72" ca="1">INDIRECT("'"&amp;$D$4&amp;"'!"&amp;W$21&amp;$B72)</f>
        <v>0</v>
      </c>
      <c r="X72" s="485" cm="1">
        <f t="array" aca="1" ref="X72" ca="1">INDIRECT("'"&amp;$D$4&amp;"'!"&amp;X$21&amp;$B72)</f>
        <v>0</v>
      </c>
      <c r="Y72" s="485" cm="1">
        <f t="array" aca="1" ref="Y72" ca="1">INDIRECT("'"&amp;$D$4&amp;"'!"&amp;Y$21&amp;$B72)</f>
        <v>0</v>
      </c>
      <c r="Z72" s="485" cm="1">
        <f t="array" aca="1" ref="Z72" ca="1">INDIRECT("'"&amp;$D$4&amp;"'!"&amp;Z$21&amp;$B72)</f>
        <v>0</v>
      </c>
      <c r="AA72" s="485" cm="1">
        <f t="array" aca="1" ref="AA72" ca="1">INDIRECT("'"&amp;$D$4&amp;"'!"&amp;AA$21&amp;$B72)</f>
        <v>0</v>
      </c>
      <c r="AB72" s="485" cm="1">
        <f t="array" aca="1" ref="AB72" ca="1">INDIRECT("'"&amp;$D$4&amp;"'!"&amp;AB$21&amp;$B72)</f>
        <v>0</v>
      </c>
      <c r="AC72" s="485" cm="1">
        <f t="array" aca="1" ref="AC72" ca="1">INDIRECT("'"&amp;$D$4&amp;"'!"&amp;AC$21&amp;$B72)</f>
        <v>0</v>
      </c>
      <c r="AD72" s="485" cm="1">
        <f t="array" aca="1" ref="AD72" ca="1">INDIRECT("'"&amp;$D$4&amp;"'!"&amp;AD$21&amp;$B72)</f>
        <v>0</v>
      </c>
      <c r="AE72" s="485" cm="1">
        <f t="array" aca="1" ref="AE72" ca="1">INDIRECT("'"&amp;$D$4&amp;"'!"&amp;AE$21&amp;$B72)</f>
        <v>0</v>
      </c>
      <c r="AF72" s="485" cm="1">
        <f t="array" aca="1" ref="AF72" ca="1">INDIRECT("'"&amp;$D$4&amp;"'!"&amp;AF$21&amp;$B72)</f>
        <v>0</v>
      </c>
      <c r="AG72" s="485" cm="1">
        <f t="array" aca="1" ref="AG72" ca="1">INDIRECT("'"&amp;$D$4&amp;"'!"&amp;AG$21&amp;$B72)</f>
        <v>0</v>
      </c>
      <c r="AH72" s="485" cm="1">
        <f t="array" aca="1" ref="AH72" ca="1">INDIRECT("'"&amp;$D$4&amp;"'!"&amp;AH$21&amp;$B72)</f>
        <v>0</v>
      </c>
      <c r="AI72" s="485" cm="1">
        <f t="array" aca="1" ref="AI72" ca="1">INDIRECT("'"&amp;$D$4&amp;"'!"&amp;AI$21&amp;$B72)</f>
        <v>0</v>
      </c>
      <c r="AJ72" s="485" cm="1">
        <f t="array" aca="1" ref="AJ72" ca="1">INDIRECT("'"&amp;$D$4&amp;"'!"&amp;AJ$21&amp;$B72)</f>
        <v>0</v>
      </c>
      <c r="AK72" s="485" cm="1">
        <f t="array" aca="1" ref="AK72" ca="1">INDIRECT("'"&amp;$D$4&amp;"'!"&amp;AK$21&amp;$B72)</f>
        <v>0</v>
      </c>
      <c r="AL72" s="485" cm="1">
        <f t="array" aca="1" ref="AL72" ca="1">INDIRECT("'"&amp;$D$4&amp;"'!"&amp;AL$21&amp;$B72)</f>
        <v>0</v>
      </c>
      <c r="AM72" s="485" cm="1">
        <f t="array" aca="1" ref="AM72" ca="1">INDIRECT("'"&amp;$D$4&amp;"'!"&amp;AM$21&amp;$B72)</f>
        <v>0</v>
      </c>
      <c r="AN72" s="485" cm="1">
        <f t="array" aca="1" ref="AN72" ca="1">INDIRECT("'"&amp;$D$4&amp;"'!"&amp;AN$21&amp;$B72)</f>
        <v>0</v>
      </c>
      <c r="AO72" s="485" cm="1">
        <f t="array" aca="1" ref="AO72" ca="1">INDIRECT("'"&amp;$D$4&amp;"'!"&amp;AO$21&amp;$B72)</f>
        <v>0</v>
      </c>
      <c r="AP72" s="485" cm="1">
        <f t="array" aca="1" ref="AP72" ca="1">INDIRECT("'"&amp;$D$4&amp;"'!"&amp;AP$21&amp;$B72)</f>
        <v>0</v>
      </c>
      <c r="AQ72" s="485" cm="1">
        <f t="array" aca="1" ref="AQ72" ca="1">INDIRECT("'"&amp;$D$4&amp;"'!"&amp;AQ$21&amp;$B72)</f>
        <v>0</v>
      </c>
      <c r="AR72" s="485" cm="1">
        <f t="array" aca="1" ref="AR72" ca="1">INDIRECT("'"&amp;$D$4&amp;"'!"&amp;AR$21&amp;$B72)</f>
        <v>0</v>
      </c>
      <c r="AS72" s="485" cm="1">
        <f t="array" aca="1" ref="AS72" ca="1">INDIRECT("'"&amp;$D$4&amp;"'!"&amp;AS$21&amp;$B72)</f>
        <v>0</v>
      </c>
      <c r="AT72" s="485" cm="1">
        <f t="array" aca="1" ref="AT72" ca="1">INDIRECT("'"&amp;$D$4&amp;"'!"&amp;AT$21&amp;$B72)</f>
        <v>0</v>
      </c>
      <c r="AU72" s="485" cm="1">
        <f t="array" aca="1" ref="AU72" ca="1">INDIRECT("'"&amp;$D$4&amp;"'!"&amp;AU$21&amp;$B72)</f>
        <v>0</v>
      </c>
      <c r="AV72" s="485" cm="1">
        <f t="array" aca="1" ref="AV72" ca="1">INDIRECT("'"&amp;$D$4&amp;"'!"&amp;AV$21&amp;$B72)</f>
        <v>0</v>
      </c>
      <c r="AW72" s="485" cm="1">
        <f t="array" aca="1" ref="AW72" ca="1">INDIRECT("'"&amp;$D$4&amp;"'!"&amp;AW$21&amp;$B72)</f>
        <v>0</v>
      </c>
      <c r="AX72" s="485" cm="1">
        <f t="array" aca="1" ref="AX72" ca="1">INDIRECT("'"&amp;$D$4&amp;"'!"&amp;AX$21&amp;$B72)</f>
        <v>0</v>
      </c>
      <c r="AY72" s="485" cm="1">
        <f t="array" aca="1" ref="AY72" ca="1">INDIRECT("'"&amp;$D$4&amp;"'!"&amp;AY$21&amp;$B72)</f>
        <v>0</v>
      </c>
      <c r="AZ72" s="485" cm="1">
        <f t="array" aca="1" ref="AZ72" ca="1">INDIRECT("'"&amp;$D$4&amp;"'!"&amp;AZ$21&amp;$B72)</f>
        <v>0</v>
      </c>
      <c r="BA72" s="485" cm="1">
        <f t="array" aca="1" ref="BA72" ca="1">INDIRECT("'"&amp;$D$4&amp;"'!"&amp;BA$21&amp;$B72)</f>
        <v>0</v>
      </c>
      <c r="BB72" s="485" cm="1">
        <f t="array" aca="1" ref="BB72" ca="1">INDIRECT("'"&amp;$D$4&amp;"'!"&amp;BB$21&amp;$B72)</f>
        <v>0</v>
      </c>
      <c r="BC72" s="485" cm="1">
        <f t="array" aca="1" ref="BC72" ca="1">INDIRECT("'"&amp;$D$4&amp;"'!"&amp;BC$21&amp;$B72)</f>
        <v>0</v>
      </c>
      <c r="BD72" s="485" cm="1">
        <f t="array" aca="1" ref="BD72" ca="1">INDIRECT("'"&amp;$D$4&amp;"'!"&amp;BD$21&amp;$B72)</f>
        <v>0</v>
      </c>
      <c r="BE72" s="485" cm="1">
        <f t="array" aca="1" ref="BE72" ca="1">INDIRECT("'"&amp;$D$4&amp;"'!"&amp;BE$21&amp;$B72)</f>
        <v>0</v>
      </c>
      <c r="BF72" s="485" cm="1">
        <f t="array" aca="1" ref="BF72" ca="1">INDIRECT("'"&amp;$D$4&amp;"'!"&amp;BF$21&amp;$B72)</f>
        <v>0</v>
      </c>
      <c r="BG72" s="485" cm="1">
        <f t="array" aca="1" ref="BG72" ca="1">INDIRECT("'"&amp;$D$4&amp;"'!"&amp;BG$21&amp;$B72)</f>
        <v>0</v>
      </c>
      <c r="BH72" s="485" cm="1">
        <f t="array" aca="1" ref="BH72" ca="1">INDIRECT("'"&amp;$D$4&amp;"'!"&amp;BH$21&amp;$B72)</f>
        <v>0</v>
      </c>
      <c r="BI72" s="485" cm="1">
        <f t="array" aca="1" ref="BI72" ca="1">INDIRECT("'"&amp;$D$4&amp;"'!"&amp;BI$21&amp;$B72)</f>
        <v>0</v>
      </c>
      <c r="BJ72" s="485" cm="1">
        <f t="array" aca="1" ref="BJ72" ca="1">INDIRECT("'"&amp;$D$4&amp;"'!"&amp;BJ$21&amp;$B72)</f>
        <v>0</v>
      </c>
      <c r="BK72" s="485" cm="1">
        <f t="array" aca="1" ref="BK72" ca="1">INDIRECT("'"&amp;$D$4&amp;"'!"&amp;BK$21&amp;$B72)</f>
        <v>0</v>
      </c>
      <c r="BL72" s="485" cm="1">
        <f t="array" aca="1" ref="BL72" ca="1">INDIRECT("'"&amp;$D$4&amp;"'!"&amp;BL$21&amp;$B72)</f>
        <v>0</v>
      </c>
      <c r="BM72" s="485" cm="1">
        <f t="array" aca="1" ref="BM72" ca="1">INDIRECT("'"&amp;$D$4&amp;"'!"&amp;BM$21&amp;$B72)</f>
        <v>0</v>
      </c>
      <c r="BN72" s="485" cm="1">
        <f t="array" aca="1" ref="BN72" ca="1">INDIRECT("'"&amp;$D$4&amp;"'!"&amp;BN$21&amp;$B72)</f>
        <v>0</v>
      </c>
      <c r="BP72" s="851">
        <v>2047</v>
      </c>
      <c r="BQ72" s="698" cm="1">
        <f t="array" aca="1" ref="BQ72" ca="1">IFERROR(SUMIFS(INDEX($J$23:$BN$44,,MATCH($G72,$J$22:$BN$22,0)),$G$23:$G$44,BQ$48,$E$23:$E$44,$BQ$46)/INDEX($J$47:$BN$47,,MATCH($G72,$J$22:$BN$22,0)),0)</f>
        <v>0</v>
      </c>
      <c r="BR72" s="587" cm="1">
        <f t="array" aca="1" ref="BR72" ca="1">IFERROR(SUMIFS(INDEX($J$23:$BN$44,,MATCH($G72,$J$22:$BN$22,0)),$G$23:$G$44,BR$48,$E$23:$E$44,$BQ$46)/INDEX($J$47:$BN$47,,MATCH($G72,$J$22:$BN$22,0)),0)</f>
        <v>0</v>
      </c>
      <c r="BS72" s="662" cm="1">
        <f t="array" aca="1" ref="BS72" ca="1">IFERROR(SUMIFS(INDEX($J$23:$BN$44,,MATCH($G72,$J$22:$BN$22,0)),$G$23:$G$44,BS$48,$E$23:$E$44,$BQ$46)/INDEX($J$47:$BN$47,,MATCH($G72,$J$22:$BN$22,0)),0)</f>
        <v>0</v>
      </c>
      <c r="BU72" s="851">
        <v>2047</v>
      </c>
      <c r="BV72" s="1017">
        <f t="shared" ca="1" si="1"/>
        <v>0</v>
      </c>
      <c r="BW72" s="1018">
        <f t="shared" ca="1" si="2"/>
        <v>0</v>
      </c>
      <c r="BX72" s="1019">
        <f t="shared" ca="1" si="3"/>
        <v>0</v>
      </c>
      <c r="BY72" s="824">
        <f t="shared" ca="1" si="5"/>
        <v>0</v>
      </c>
      <c r="BZ72" s="851">
        <v>2047</v>
      </c>
      <c r="CA72" s="1017">
        <f ca="1">IFERROR(SUM(BQ$49:BQ72)/SUM($BQ$49:$BS72),BQ72)</f>
        <v>0</v>
      </c>
      <c r="CB72" s="1018">
        <f ca="1">IFERROR(SUM(BR$49:BR72)/SUM($BQ$49:$BS72),BR72)</f>
        <v>0</v>
      </c>
      <c r="CC72" s="1019">
        <f ca="1">IFERROR(SUM(BS$49:BS72)/SUM($BQ$49:$BS72),BS72)</f>
        <v>0</v>
      </c>
      <c r="CD72" s="824">
        <f t="shared" ca="1" si="4"/>
        <v>0</v>
      </c>
      <c r="CE72" s="700" cm="1">
        <f t="array" aca="1" ref="CE72" ca="1">_xlfn.IFNA(LOOKUP(2,1/($J72:$BN72&lt;&gt;0),$J$22:$BN$22),0)</f>
        <v>0</v>
      </c>
      <c r="CH72" s="183"/>
      <c r="CI72" s="174"/>
      <c r="CJ72" s="174"/>
      <c r="CK72" s="174"/>
      <c r="CN72" s="984"/>
      <c r="CO72" s="984"/>
      <c r="CP72" s="984"/>
      <c r="CR72" s="984"/>
      <c r="CS72" s="984"/>
      <c r="CT72" s="984"/>
      <c r="CV72" s="174"/>
      <c r="CW72" s="174"/>
      <c r="CX72" s="174"/>
    </row>
    <row r="73" spans="1:102" ht="15.95" customHeight="1">
      <c r="A73" s="1375"/>
      <c r="B73" s="180">
        <f t="shared" si="0"/>
        <v>194</v>
      </c>
      <c r="C73" s="1270"/>
      <c r="D73" s="160" t="s">
        <v>685</v>
      </c>
      <c r="F73" s="160" t="s">
        <v>949</v>
      </c>
      <c r="G73" s="830">
        <v>2048</v>
      </c>
      <c r="I73" s="437" t="s">
        <v>514</v>
      </c>
      <c r="J73" s="485" cm="1">
        <f t="array" aca="1" ref="J73" ca="1">INDIRECT("'"&amp;$D$4&amp;"'!"&amp;J$21&amp;$B73)</f>
        <v>0</v>
      </c>
      <c r="K73" s="485" cm="1">
        <f t="array" aca="1" ref="K73" ca="1">INDIRECT("'"&amp;$D$4&amp;"'!"&amp;K$21&amp;$B73)</f>
        <v>0</v>
      </c>
      <c r="L73" s="485" cm="1">
        <f t="array" aca="1" ref="L73" ca="1">INDIRECT("'"&amp;$D$4&amp;"'!"&amp;L$21&amp;$B73)</f>
        <v>0</v>
      </c>
      <c r="M73" s="485" cm="1">
        <f t="array" aca="1" ref="M73" ca="1">INDIRECT("'"&amp;$D$4&amp;"'!"&amp;M$21&amp;$B73)</f>
        <v>0</v>
      </c>
      <c r="N73" s="485" cm="1">
        <f t="array" aca="1" ref="N73" ca="1">INDIRECT("'"&amp;$D$4&amp;"'!"&amp;N$21&amp;$B73)</f>
        <v>0</v>
      </c>
      <c r="O73" s="485" cm="1">
        <f t="array" aca="1" ref="O73" ca="1">INDIRECT("'"&amp;$D$4&amp;"'!"&amp;O$21&amp;$B73)</f>
        <v>0</v>
      </c>
      <c r="P73" s="485" cm="1">
        <f t="array" aca="1" ref="P73" ca="1">INDIRECT("'"&amp;$D$4&amp;"'!"&amp;P$21&amp;$B73)</f>
        <v>0</v>
      </c>
      <c r="Q73" s="485" cm="1">
        <f t="array" aca="1" ref="Q73" ca="1">INDIRECT("'"&amp;$D$4&amp;"'!"&amp;Q$21&amp;$B73)</f>
        <v>0</v>
      </c>
      <c r="R73" s="485" cm="1">
        <f t="array" aca="1" ref="R73" ca="1">INDIRECT("'"&amp;$D$4&amp;"'!"&amp;R$21&amp;$B73)</f>
        <v>0</v>
      </c>
      <c r="S73" s="485" cm="1">
        <f t="array" aca="1" ref="S73" ca="1">INDIRECT("'"&amp;$D$4&amp;"'!"&amp;S$21&amp;$B73)</f>
        <v>0</v>
      </c>
      <c r="T73" s="485" cm="1">
        <f t="array" aca="1" ref="T73" ca="1">INDIRECT("'"&amp;$D$4&amp;"'!"&amp;T$21&amp;$B73)</f>
        <v>0</v>
      </c>
      <c r="U73" s="485" cm="1">
        <f t="array" aca="1" ref="U73" ca="1">INDIRECT("'"&amp;$D$4&amp;"'!"&amp;U$21&amp;$B73)</f>
        <v>0</v>
      </c>
      <c r="V73" s="485" cm="1">
        <f t="array" aca="1" ref="V73" ca="1">INDIRECT("'"&amp;$D$4&amp;"'!"&amp;V$21&amp;$B73)</f>
        <v>0</v>
      </c>
      <c r="W73" s="485" cm="1">
        <f t="array" aca="1" ref="W73" ca="1">INDIRECT("'"&amp;$D$4&amp;"'!"&amp;W$21&amp;$B73)</f>
        <v>0</v>
      </c>
      <c r="X73" s="485" cm="1">
        <f t="array" aca="1" ref="X73" ca="1">INDIRECT("'"&amp;$D$4&amp;"'!"&amp;X$21&amp;$B73)</f>
        <v>0</v>
      </c>
      <c r="Y73" s="485" cm="1">
        <f t="array" aca="1" ref="Y73" ca="1">INDIRECT("'"&amp;$D$4&amp;"'!"&amp;Y$21&amp;$B73)</f>
        <v>0</v>
      </c>
      <c r="Z73" s="485" cm="1">
        <f t="array" aca="1" ref="Z73" ca="1">INDIRECT("'"&amp;$D$4&amp;"'!"&amp;Z$21&amp;$B73)</f>
        <v>0</v>
      </c>
      <c r="AA73" s="485" cm="1">
        <f t="array" aca="1" ref="AA73" ca="1">INDIRECT("'"&amp;$D$4&amp;"'!"&amp;AA$21&amp;$B73)</f>
        <v>0</v>
      </c>
      <c r="AB73" s="485" cm="1">
        <f t="array" aca="1" ref="AB73" ca="1">INDIRECT("'"&amp;$D$4&amp;"'!"&amp;AB$21&amp;$B73)</f>
        <v>0</v>
      </c>
      <c r="AC73" s="485" cm="1">
        <f t="array" aca="1" ref="AC73" ca="1">INDIRECT("'"&amp;$D$4&amp;"'!"&amp;AC$21&amp;$B73)</f>
        <v>0</v>
      </c>
      <c r="AD73" s="485" cm="1">
        <f t="array" aca="1" ref="AD73" ca="1">INDIRECT("'"&amp;$D$4&amp;"'!"&amp;AD$21&amp;$B73)</f>
        <v>0</v>
      </c>
      <c r="AE73" s="485" cm="1">
        <f t="array" aca="1" ref="AE73" ca="1">INDIRECT("'"&amp;$D$4&amp;"'!"&amp;AE$21&amp;$B73)</f>
        <v>0</v>
      </c>
      <c r="AF73" s="485" cm="1">
        <f t="array" aca="1" ref="AF73" ca="1">INDIRECT("'"&amp;$D$4&amp;"'!"&amp;AF$21&amp;$B73)</f>
        <v>0</v>
      </c>
      <c r="AG73" s="485" cm="1">
        <f t="array" aca="1" ref="AG73" ca="1">INDIRECT("'"&amp;$D$4&amp;"'!"&amp;AG$21&amp;$B73)</f>
        <v>0</v>
      </c>
      <c r="AH73" s="485" cm="1">
        <f t="array" aca="1" ref="AH73" ca="1">INDIRECT("'"&amp;$D$4&amp;"'!"&amp;AH$21&amp;$B73)</f>
        <v>0</v>
      </c>
      <c r="AI73" s="485" cm="1">
        <f t="array" aca="1" ref="AI73" ca="1">INDIRECT("'"&amp;$D$4&amp;"'!"&amp;AI$21&amp;$B73)</f>
        <v>0</v>
      </c>
      <c r="AJ73" s="485" cm="1">
        <f t="array" aca="1" ref="AJ73" ca="1">INDIRECT("'"&amp;$D$4&amp;"'!"&amp;AJ$21&amp;$B73)</f>
        <v>0</v>
      </c>
      <c r="AK73" s="485" cm="1">
        <f t="array" aca="1" ref="AK73" ca="1">INDIRECT("'"&amp;$D$4&amp;"'!"&amp;AK$21&amp;$B73)</f>
        <v>0</v>
      </c>
      <c r="AL73" s="485" cm="1">
        <f t="array" aca="1" ref="AL73" ca="1">INDIRECT("'"&amp;$D$4&amp;"'!"&amp;AL$21&amp;$B73)</f>
        <v>0</v>
      </c>
      <c r="AM73" s="485" cm="1">
        <f t="array" aca="1" ref="AM73" ca="1">INDIRECT("'"&amp;$D$4&amp;"'!"&amp;AM$21&amp;$B73)</f>
        <v>0</v>
      </c>
      <c r="AN73" s="485" cm="1">
        <f t="array" aca="1" ref="AN73" ca="1">INDIRECT("'"&amp;$D$4&amp;"'!"&amp;AN$21&amp;$B73)</f>
        <v>0</v>
      </c>
      <c r="AO73" s="485" cm="1">
        <f t="array" aca="1" ref="AO73" ca="1">INDIRECT("'"&amp;$D$4&amp;"'!"&amp;AO$21&amp;$B73)</f>
        <v>0</v>
      </c>
      <c r="AP73" s="485" cm="1">
        <f t="array" aca="1" ref="AP73" ca="1">INDIRECT("'"&amp;$D$4&amp;"'!"&amp;AP$21&amp;$B73)</f>
        <v>0</v>
      </c>
      <c r="AQ73" s="485" cm="1">
        <f t="array" aca="1" ref="AQ73" ca="1">INDIRECT("'"&amp;$D$4&amp;"'!"&amp;AQ$21&amp;$B73)</f>
        <v>0</v>
      </c>
      <c r="AR73" s="485" cm="1">
        <f t="array" aca="1" ref="AR73" ca="1">INDIRECT("'"&amp;$D$4&amp;"'!"&amp;AR$21&amp;$B73)</f>
        <v>0</v>
      </c>
      <c r="AS73" s="485" cm="1">
        <f t="array" aca="1" ref="AS73" ca="1">INDIRECT("'"&amp;$D$4&amp;"'!"&amp;AS$21&amp;$B73)</f>
        <v>0</v>
      </c>
      <c r="AT73" s="485" cm="1">
        <f t="array" aca="1" ref="AT73" ca="1">INDIRECT("'"&amp;$D$4&amp;"'!"&amp;AT$21&amp;$B73)</f>
        <v>0</v>
      </c>
      <c r="AU73" s="485" cm="1">
        <f t="array" aca="1" ref="AU73" ca="1">INDIRECT("'"&amp;$D$4&amp;"'!"&amp;AU$21&amp;$B73)</f>
        <v>0</v>
      </c>
      <c r="AV73" s="485" cm="1">
        <f t="array" aca="1" ref="AV73" ca="1">INDIRECT("'"&amp;$D$4&amp;"'!"&amp;AV$21&amp;$B73)</f>
        <v>0</v>
      </c>
      <c r="AW73" s="485" cm="1">
        <f t="array" aca="1" ref="AW73" ca="1">INDIRECT("'"&amp;$D$4&amp;"'!"&amp;AW$21&amp;$B73)</f>
        <v>0</v>
      </c>
      <c r="AX73" s="485" cm="1">
        <f t="array" aca="1" ref="AX73" ca="1">INDIRECT("'"&amp;$D$4&amp;"'!"&amp;AX$21&amp;$B73)</f>
        <v>0</v>
      </c>
      <c r="AY73" s="485" cm="1">
        <f t="array" aca="1" ref="AY73" ca="1">INDIRECT("'"&amp;$D$4&amp;"'!"&amp;AY$21&amp;$B73)</f>
        <v>0</v>
      </c>
      <c r="AZ73" s="485" cm="1">
        <f t="array" aca="1" ref="AZ73" ca="1">INDIRECT("'"&amp;$D$4&amp;"'!"&amp;AZ$21&amp;$B73)</f>
        <v>0</v>
      </c>
      <c r="BA73" s="485" cm="1">
        <f t="array" aca="1" ref="BA73" ca="1">INDIRECT("'"&amp;$D$4&amp;"'!"&amp;BA$21&amp;$B73)</f>
        <v>0</v>
      </c>
      <c r="BB73" s="485" cm="1">
        <f t="array" aca="1" ref="BB73" ca="1">INDIRECT("'"&amp;$D$4&amp;"'!"&amp;BB$21&amp;$B73)</f>
        <v>0</v>
      </c>
      <c r="BC73" s="485" cm="1">
        <f t="array" aca="1" ref="BC73" ca="1">INDIRECT("'"&amp;$D$4&amp;"'!"&amp;BC$21&amp;$B73)</f>
        <v>0</v>
      </c>
      <c r="BD73" s="485" cm="1">
        <f t="array" aca="1" ref="BD73" ca="1">INDIRECT("'"&amp;$D$4&amp;"'!"&amp;BD$21&amp;$B73)</f>
        <v>0</v>
      </c>
      <c r="BE73" s="485" cm="1">
        <f t="array" aca="1" ref="BE73" ca="1">INDIRECT("'"&amp;$D$4&amp;"'!"&amp;BE$21&amp;$B73)</f>
        <v>0</v>
      </c>
      <c r="BF73" s="485" cm="1">
        <f t="array" aca="1" ref="BF73" ca="1">INDIRECT("'"&amp;$D$4&amp;"'!"&amp;BF$21&amp;$B73)</f>
        <v>0</v>
      </c>
      <c r="BG73" s="485" cm="1">
        <f t="array" aca="1" ref="BG73" ca="1">INDIRECT("'"&amp;$D$4&amp;"'!"&amp;BG$21&amp;$B73)</f>
        <v>0</v>
      </c>
      <c r="BH73" s="485" cm="1">
        <f t="array" aca="1" ref="BH73" ca="1">INDIRECT("'"&amp;$D$4&amp;"'!"&amp;BH$21&amp;$B73)</f>
        <v>0</v>
      </c>
      <c r="BI73" s="485" cm="1">
        <f t="array" aca="1" ref="BI73" ca="1">INDIRECT("'"&amp;$D$4&amp;"'!"&amp;BI$21&amp;$B73)</f>
        <v>0</v>
      </c>
      <c r="BJ73" s="485" cm="1">
        <f t="array" aca="1" ref="BJ73" ca="1">INDIRECT("'"&amp;$D$4&amp;"'!"&amp;BJ$21&amp;$B73)</f>
        <v>0</v>
      </c>
      <c r="BK73" s="485" cm="1">
        <f t="array" aca="1" ref="BK73" ca="1">INDIRECT("'"&amp;$D$4&amp;"'!"&amp;BK$21&amp;$B73)</f>
        <v>0</v>
      </c>
      <c r="BL73" s="485" cm="1">
        <f t="array" aca="1" ref="BL73" ca="1">INDIRECT("'"&amp;$D$4&amp;"'!"&amp;BL$21&amp;$B73)</f>
        <v>0</v>
      </c>
      <c r="BM73" s="485" cm="1">
        <f t="array" aca="1" ref="BM73" ca="1">INDIRECT("'"&amp;$D$4&amp;"'!"&amp;BM$21&amp;$B73)</f>
        <v>0</v>
      </c>
      <c r="BN73" s="485" cm="1">
        <f t="array" aca="1" ref="BN73" ca="1">INDIRECT("'"&amp;$D$4&amp;"'!"&amp;BN$21&amp;$B73)</f>
        <v>0</v>
      </c>
      <c r="BP73" s="851">
        <v>2048</v>
      </c>
      <c r="BQ73" s="698" cm="1">
        <f t="array" aca="1" ref="BQ73" ca="1">IFERROR(SUMIFS(INDEX($J$23:$BN$44,,MATCH($G73,$J$22:$BN$22,0)),$G$23:$G$44,BQ$48,$E$23:$E$44,$BQ$46)/INDEX($J$47:$BN$47,,MATCH($G73,$J$22:$BN$22,0)),0)</f>
        <v>0</v>
      </c>
      <c r="BR73" s="587" cm="1">
        <f t="array" aca="1" ref="BR73" ca="1">IFERROR(SUMIFS(INDEX($J$23:$BN$44,,MATCH($G73,$J$22:$BN$22,0)),$G$23:$G$44,BR$48,$E$23:$E$44,$BQ$46)/INDEX($J$47:$BN$47,,MATCH($G73,$J$22:$BN$22,0)),0)</f>
        <v>0</v>
      </c>
      <c r="BS73" s="662" cm="1">
        <f t="array" aca="1" ref="BS73" ca="1">IFERROR(SUMIFS(INDEX($J$23:$BN$44,,MATCH($G73,$J$22:$BN$22,0)),$G$23:$G$44,BS$48,$E$23:$E$44,$BQ$46)/INDEX($J$47:$BN$47,,MATCH($G73,$J$22:$BN$22,0)),0)</f>
        <v>0</v>
      </c>
      <c r="BU73" s="851">
        <v>2048</v>
      </c>
      <c r="BV73" s="1017">
        <f t="shared" ca="1" si="1"/>
        <v>0</v>
      </c>
      <c r="BW73" s="1018">
        <f t="shared" ca="1" si="2"/>
        <v>0</v>
      </c>
      <c r="BX73" s="1019">
        <f t="shared" ca="1" si="3"/>
        <v>0</v>
      </c>
      <c r="BY73" s="824">
        <f t="shared" ca="1" si="5"/>
        <v>0</v>
      </c>
      <c r="BZ73" s="851">
        <v>2048</v>
      </c>
      <c r="CA73" s="1017">
        <f ca="1">IFERROR(SUM(BQ$49:BQ73)/SUM($BQ$49:$BS73),BQ73)</f>
        <v>0</v>
      </c>
      <c r="CB73" s="1018">
        <f ca="1">IFERROR(SUM(BR$49:BR73)/SUM($BQ$49:$BS73),BR73)</f>
        <v>0</v>
      </c>
      <c r="CC73" s="1019">
        <f ca="1">IFERROR(SUM(BS$49:BS73)/SUM($BQ$49:$BS73),BS73)</f>
        <v>0</v>
      </c>
      <c r="CD73" s="824">
        <f t="shared" ca="1" si="4"/>
        <v>0</v>
      </c>
      <c r="CE73" s="700" cm="1">
        <f t="array" aca="1" ref="CE73" ca="1">_xlfn.IFNA(LOOKUP(2,1/($J73:$BN73&lt;&gt;0),$J$22:$BN$22),0)</f>
        <v>0</v>
      </c>
      <c r="CH73" s="183"/>
      <c r="CI73" s="174"/>
      <c r="CJ73" s="174"/>
      <c r="CK73" s="174"/>
      <c r="CN73" s="984"/>
      <c r="CO73" s="984"/>
      <c r="CP73" s="984"/>
      <c r="CR73" s="984"/>
      <c r="CS73" s="984"/>
      <c r="CT73" s="984"/>
      <c r="CV73" s="174"/>
      <c r="CW73" s="174"/>
      <c r="CX73" s="174"/>
    </row>
    <row r="74" spans="1:102" ht="15.95" customHeight="1">
      <c r="A74" s="1375"/>
      <c r="B74" s="180">
        <f t="shared" si="0"/>
        <v>195</v>
      </c>
      <c r="C74" s="1270"/>
      <c r="D74" s="160" t="s">
        <v>687</v>
      </c>
      <c r="F74" s="160" t="s">
        <v>950</v>
      </c>
      <c r="G74" s="830">
        <v>2049</v>
      </c>
      <c r="I74" s="437" t="s">
        <v>514</v>
      </c>
      <c r="J74" s="485" cm="1">
        <f t="array" aca="1" ref="J74" ca="1">INDIRECT("'"&amp;$D$4&amp;"'!"&amp;J$21&amp;$B74)</f>
        <v>0</v>
      </c>
      <c r="K74" s="485" cm="1">
        <f t="array" aca="1" ref="K74" ca="1">INDIRECT("'"&amp;$D$4&amp;"'!"&amp;K$21&amp;$B74)</f>
        <v>0</v>
      </c>
      <c r="L74" s="485" cm="1">
        <f t="array" aca="1" ref="L74" ca="1">INDIRECT("'"&amp;$D$4&amp;"'!"&amp;L$21&amp;$B74)</f>
        <v>0</v>
      </c>
      <c r="M74" s="485" cm="1">
        <f t="array" aca="1" ref="M74" ca="1">INDIRECT("'"&amp;$D$4&amp;"'!"&amp;M$21&amp;$B74)</f>
        <v>0</v>
      </c>
      <c r="N74" s="485" cm="1">
        <f t="array" aca="1" ref="N74" ca="1">INDIRECT("'"&amp;$D$4&amp;"'!"&amp;N$21&amp;$B74)</f>
        <v>0</v>
      </c>
      <c r="O74" s="485" cm="1">
        <f t="array" aca="1" ref="O74" ca="1">INDIRECT("'"&amp;$D$4&amp;"'!"&amp;O$21&amp;$B74)</f>
        <v>0</v>
      </c>
      <c r="P74" s="485" cm="1">
        <f t="array" aca="1" ref="P74" ca="1">INDIRECT("'"&amp;$D$4&amp;"'!"&amp;P$21&amp;$B74)</f>
        <v>0</v>
      </c>
      <c r="Q74" s="485" cm="1">
        <f t="array" aca="1" ref="Q74" ca="1">INDIRECT("'"&amp;$D$4&amp;"'!"&amp;Q$21&amp;$B74)</f>
        <v>0</v>
      </c>
      <c r="R74" s="485" cm="1">
        <f t="array" aca="1" ref="R74" ca="1">INDIRECT("'"&amp;$D$4&amp;"'!"&amp;R$21&amp;$B74)</f>
        <v>0</v>
      </c>
      <c r="S74" s="485" cm="1">
        <f t="array" aca="1" ref="S74" ca="1">INDIRECT("'"&amp;$D$4&amp;"'!"&amp;S$21&amp;$B74)</f>
        <v>0</v>
      </c>
      <c r="T74" s="485" cm="1">
        <f t="array" aca="1" ref="T74" ca="1">INDIRECT("'"&amp;$D$4&amp;"'!"&amp;T$21&amp;$B74)</f>
        <v>0</v>
      </c>
      <c r="U74" s="485" cm="1">
        <f t="array" aca="1" ref="U74" ca="1">INDIRECT("'"&amp;$D$4&amp;"'!"&amp;U$21&amp;$B74)</f>
        <v>0</v>
      </c>
      <c r="V74" s="485" cm="1">
        <f t="array" aca="1" ref="V74" ca="1">INDIRECT("'"&amp;$D$4&amp;"'!"&amp;V$21&amp;$B74)</f>
        <v>0</v>
      </c>
      <c r="W74" s="485" cm="1">
        <f t="array" aca="1" ref="W74" ca="1">INDIRECT("'"&amp;$D$4&amp;"'!"&amp;W$21&amp;$B74)</f>
        <v>0</v>
      </c>
      <c r="X74" s="485" cm="1">
        <f t="array" aca="1" ref="X74" ca="1">INDIRECT("'"&amp;$D$4&amp;"'!"&amp;X$21&amp;$B74)</f>
        <v>0</v>
      </c>
      <c r="Y74" s="485" cm="1">
        <f t="array" aca="1" ref="Y74" ca="1">INDIRECT("'"&amp;$D$4&amp;"'!"&amp;Y$21&amp;$B74)</f>
        <v>0</v>
      </c>
      <c r="Z74" s="485" cm="1">
        <f t="array" aca="1" ref="Z74" ca="1">INDIRECT("'"&amp;$D$4&amp;"'!"&amp;Z$21&amp;$B74)</f>
        <v>0</v>
      </c>
      <c r="AA74" s="485" cm="1">
        <f t="array" aca="1" ref="AA74" ca="1">INDIRECT("'"&amp;$D$4&amp;"'!"&amp;AA$21&amp;$B74)</f>
        <v>0</v>
      </c>
      <c r="AB74" s="485" cm="1">
        <f t="array" aca="1" ref="AB74" ca="1">INDIRECT("'"&amp;$D$4&amp;"'!"&amp;AB$21&amp;$B74)</f>
        <v>0</v>
      </c>
      <c r="AC74" s="485" cm="1">
        <f t="array" aca="1" ref="AC74" ca="1">INDIRECT("'"&amp;$D$4&amp;"'!"&amp;AC$21&amp;$B74)</f>
        <v>0</v>
      </c>
      <c r="AD74" s="485" cm="1">
        <f t="array" aca="1" ref="AD74" ca="1">INDIRECT("'"&amp;$D$4&amp;"'!"&amp;AD$21&amp;$B74)</f>
        <v>0</v>
      </c>
      <c r="AE74" s="485" cm="1">
        <f t="array" aca="1" ref="AE74" ca="1">INDIRECT("'"&amp;$D$4&amp;"'!"&amp;AE$21&amp;$B74)</f>
        <v>0</v>
      </c>
      <c r="AF74" s="485" cm="1">
        <f t="array" aca="1" ref="AF74" ca="1">INDIRECT("'"&amp;$D$4&amp;"'!"&amp;AF$21&amp;$B74)</f>
        <v>0</v>
      </c>
      <c r="AG74" s="485" cm="1">
        <f t="array" aca="1" ref="AG74" ca="1">INDIRECT("'"&amp;$D$4&amp;"'!"&amp;AG$21&amp;$B74)</f>
        <v>0</v>
      </c>
      <c r="AH74" s="485" cm="1">
        <f t="array" aca="1" ref="AH74" ca="1">INDIRECT("'"&amp;$D$4&amp;"'!"&amp;AH$21&amp;$B74)</f>
        <v>0</v>
      </c>
      <c r="AI74" s="485" cm="1">
        <f t="array" aca="1" ref="AI74" ca="1">INDIRECT("'"&amp;$D$4&amp;"'!"&amp;AI$21&amp;$B74)</f>
        <v>0</v>
      </c>
      <c r="AJ74" s="485" cm="1">
        <f t="array" aca="1" ref="AJ74" ca="1">INDIRECT("'"&amp;$D$4&amp;"'!"&amp;AJ$21&amp;$B74)</f>
        <v>0</v>
      </c>
      <c r="AK74" s="485" cm="1">
        <f t="array" aca="1" ref="AK74" ca="1">INDIRECT("'"&amp;$D$4&amp;"'!"&amp;AK$21&amp;$B74)</f>
        <v>0</v>
      </c>
      <c r="AL74" s="485" cm="1">
        <f t="array" aca="1" ref="AL74" ca="1">INDIRECT("'"&amp;$D$4&amp;"'!"&amp;AL$21&amp;$B74)</f>
        <v>0</v>
      </c>
      <c r="AM74" s="485" cm="1">
        <f t="array" aca="1" ref="AM74" ca="1">INDIRECT("'"&amp;$D$4&amp;"'!"&amp;AM$21&amp;$B74)</f>
        <v>0</v>
      </c>
      <c r="AN74" s="485" cm="1">
        <f t="array" aca="1" ref="AN74" ca="1">INDIRECT("'"&amp;$D$4&amp;"'!"&amp;AN$21&amp;$B74)</f>
        <v>0</v>
      </c>
      <c r="AO74" s="485" cm="1">
        <f t="array" aca="1" ref="AO74" ca="1">INDIRECT("'"&amp;$D$4&amp;"'!"&amp;AO$21&amp;$B74)</f>
        <v>0</v>
      </c>
      <c r="AP74" s="485" cm="1">
        <f t="array" aca="1" ref="AP74" ca="1">INDIRECT("'"&amp;$D$4&amp;"'!"&amp;AP$21&amp;$B74)</f>
        <v>0</v>
      </c>
      <c r="AQ74" s="485" cm="1">
        <f t="array" aca="1" ref="AQ74" ca="1">INDIRECT("'"&amp;$D$4&amp;"'!"&amp;AQ$21&amp;$B74)</f>
        <v>0</v>
      </c>
      <c r="AR74" s="485" cm="1">
        <f t="array" aca="1" ref="AR74" ca="1">INDIRECT("'"&amp;$D$4&amp;"'!"&amp;AR$21&amp;$B74)</f>
        <v>0</v>
      </c>
      <c r="AS74" s="485" cm="1">
        <f t="array" aca="1" ref="AS74" ca="1">INDIRECT("'"&amp;$D$4&amp;"'!"&amp;AS$21&amp;$B74)</f>
        <v>0</v>
      </c>
      <c r="AT74" s="485" cm="1">
        <f t="array" aca="1" ref="AT74" ca="1">INDIRECT("'"&amp;$D$4&amp;"'!"&amp;AT$21&amp;$B74)</f>
        <v>0</v>
      </c>
      <c r="AU74" s="485" cm="1">
        <f t="array" aca="1" ref="AU74" ca="1">INDIRECT("'"&amp;$D$4&amp;"'!"&amp;AU$21&amp;$B74)</f>
        <v>0</v>
      </c>
      <c r="AV74" s="485" cm="1">
        <f t="array" aca="1" ref="AV74" ca="1">INDIRECT("'"&amp;$D$4&amp;"'!"&amp;AV$21&amp;$B74)</f>
        <v>0</v>
      </c>
      <c r="AW74" s="485" cm="1">
        <f t="array" aca="1" ref="AW74" ca="1">INDIRECT("'"&amp;$D$4&amp;"'!"&amp;AW$21&amp;$B74)</f>
        <v>0</v>
      </c>
      <c r="AX74" s="485" cm="1">
        <f t="array" aca="1" ref="AX74" ca="1">INDIRECT("'"&amp;$D$4&amp;"'!"&amp;AX$21&amp;$B74)</f>
        <v>0</v>
      </c>
      <c r="AY74" s="485" cm="1">
        <f t="array" aca="1" ref="AY74" ca="1">INDIRECT("'"&amp;$D$4&amp;"'!"&amp;AY$21&amp;$B74)</f>
        <v>0</v>
      </c>
      <c r="AZ74" s="485" cm="1">
        <f t="array" aca="1" ref="AZ74" ca="1">INDIRECT("'"&amp;$D$4&amp;"'!"&amp;AZ$21&amp;$B74)</f>
        <v>0</v>
      </c>
      <c r="BA74" s="485" cm="1">
        <f t="array" aca="1" ref="BA74" ca="1">INDIRECT("'"&amp;$D$4&amp;"'!"&amp;BA$21&amp;$B74)</f>
        <v>0</v>
      </c>
      <c r="BB74" s="485" cm="1">
        <f t="array" aca="1" ref="BB74" ca="1">INDIRECT("'"&amp;$D$4&amp;"'!"&amp;BB$21&amp;$B74)</f>
        <v>0</v>
      </c>
      <c r="BC74" s="485" cm="1">
        <f t="array" aca="1" ref="BC74" ca="1">INDIRECT("'"&amp;$D$4&amp;"'!"&amp;BC$21&amp;$B74)</f>
        <v>0</v>
      </c>
      <c r="BD74" s="485" cm="1">
        <f t="array" aca="1" ref="BD74" ca="1">INDIRECT("'"&amp;$D$4&amp;"'!"&amp;BD$21&amp;$B74)</f>
        <v>0</v>
      </c>
      <c r="BE74" s="485" cm="1">
        <f t="array" aca="1" ref="BE74" ca="1">INDIRECT("'"&amp;$D$4&amp;"'!"&amp;BE$21&amp;$B74)</f>
        <v>0</v>
      </c>
      <c r="BF74" s="485" cm="1">
        <f t="array" aca="1" ref="BF74" ca="1">INDIRECT("'"&amp;$D$4&amp;"'!"&amp;BF$21&amp;$B74)</f>
        <v>0</v>
      </c>
      <c r="BG74" s="485" cm="1">
        <f t="array" aca="1" ref="BG74" ca="1">INDIRECT("'"&amp;$D$4&amp;"'!"&amp;BG$21&amp;$B74)</f>
        <v>0</v>
      </c>
      <c r="BH74" s="485" cm="1">
        <f t="array" aca="1" ref="BH74" ca="1">INDIRECT("'"&amp;$D$4&amp;"'!"&amp;BH$21&amp;$B74)</f>
        <v>0</v>
      </c>
      <c r="BI74" s="485" cm="1">
        <f t="array" aca="1" ref="BI74" ca="1">INDIRECT("'"&amp;$D$4&amp;"'!"&amp;BI$21&amp;$B74)</f>
        <v>0</v>
      </c>
      <c r="BJ74" s="485" cm="1">
        <f t="array" aca="1" ref="BJ74" ca="1">INDIRECT("'"&amp;$D$4&amp;"'!"&amp;BJ$21&amp;$B74)</f>
        <v>0</v>
      </c>
      <c r="BK74" s="485" cm="1">
        <f t="array" aca="1" ref="BK74" ca="1">INDIRECT("'"&amp;$D$4&amp;"'!"&amp;BK$21&amp;$B74)</f>
        <v>0</v>
      </c>
      <c r="BL74" s="485" cm="1">
        <f t="array" aca="1" ref="BL74" ca="1">INDIRECT("'"&amp;$D$4&amp;"'!"&amp;BL$21&amp;$B74)</f>
        <v>0</v>
      </c>
      <c r="BM74" s="485" cm="1">
        <f t="array" aca="1" ref="BM74" ca="1">INDIRECT("'"&amp;$D$4&amp;"'!"&amp;BM$21&amp;$B74)</f>
        <v>0</v>
      </c>
      <c r="BN74" s="485" cm="1">
        <f t="array" aca="1" ref="BN74" ca="1">INDIRECT("'"&amp;$D$4&amp;"'!"&amp;BN$21&amp;$B74)</f>
        <v>0</v>
      </c>
      <c r="BP74" s="851">
        <v>2049</v>
      </c>
      <c r="BQ74" s="698" cm="1">
        <f t="array" aca="1" ref="BQ74" ca="1">IFERROR(SUMIFS(INDEX($J$23:$BN$44,,MATCH($G74,$J$22:$BN$22,0)),$G$23:$G$44,BQ$48,$E$23:$E$44,$BQ$46)/INDEX($J$47:$BN$47,,MATCH($G74,$J$22:$BN$22,0)),0)</f>
        <v>0</v>
      </c>
      <c r="BR74" s="587" cm="1">
        <f t="array" aca="1" ref="BR74" ca="1">IFERROR(SUMIFS(INDEX($J$23:$BN$44,,MATCH($G74,$J$22:$BN$22,0)),$G$23:$G$44,BR$48,$E$23:$E$44,$BQ$46)/INDEX($J$47:$BN$47,,MATCH($G74,$J$22:$BN$22,0)),0)</f>
        <v>0</v>
      </c>
      <c r="BS74" s="662" cm="1">
        <f t="array" aca="1" ref="BS74" ca="1">IFERROR(SUMIFS(INDEX($J$23:$BN$44,,MATCH($G74,$J$22:$BN$22,0)),$G$23:$G$44,BS$48,$E$23:$E$44,$BQ$46)/INDEX($J$47:$BN$47,,MATCH($G74,$J$22:$BN$22,0)),0)</f>
        <v>0</v>
      </c>
      <c r="BU74" s="851">
        <v>2049</v>
      </c>
      <c r="BV74" s="1017">
        <f t="shared" ca="1" si="1"/>
        <v>0</v>
      </c>
      <c r="BW74" s="1018">
        <f t="shared" ca="1" si="2"/>
        <v>0</v>
      </c>
      <c r="BX74" s="1019">
        <f t="shared" ca="1" si="3"/>
        <v>0</v>
      </c>
      <c r="BY74" s="824">
        <f t="shared" ca="1" si="5"/>
        <v>0</v>
      </c>
      <c r="BZ74" s="851">
        <v>2049</v>
      </c>
      <c r="CA74" s="1017">
        <f ca="1">IFERROR(SUM(BQ$49:BQ74)/SUM($BQ$49:$BS74),BQ74)</f>
        <v>0</v>
      </c>
      <c r="CB74" s="1018">
        <f ca="1">IFERROR(SUM(BR$49:BR74)/SUM($BQ$49:$BS74),BR74)</f>
        <v>0</v>
      </c>
      <c r="CC74" s="1019">
        <f ca="1">IFERROR(SUM(BS$49:BS74)/SUM($BQ$49:$BS74),BS74)</f>
        <v>0</v>
      </c>
      <c r="CD74" s="824">
        <f t="shared" ca="1" si="4"/>
        <v>0</v>
      </c>
      <c r="CE74" s="700" cm="1">
        <f t="array" aca="1" ref="CE74" ca="1">_xlfn.IFNA(LOOKUP(2,1/($J74:$BN74&lt;&gt;0),$J$22:$BN$22),0)</f>
        <v>0</v>
      </c>
      <c r="CH74" s="183"/>
      <c r="CI74" s="174"/>
      <c r="CJ74" s="174"/>
      <c r="CK74" s="174"/>
      <c r="CN74" s="984"/>
      <c r="CO74" s="984"/>
      <c r="CP74" s="984"/>
      <c r="CR74" s="984"/>
      <c r="CS74" s="984"/>
      <c r="CT74" s="984"/>
      <c r="CV74" s="174"/>
      <c r="CW74" s="174"/>
      <c r="CX74" s="174"/>
    </row>
    <row r="75" spans="1:102" ht="15.95" customHeight="1">
      <c r="A75" s="1375"/>
      <c r="B75" s="180">
        <f t="shared" si="0"/>
        <v>196</v>
      </c>
      <c r="C75" s="1270"/>
      <c r="D75" s="160" t="s">
        <v>689</v>
      </c>
      <c r="F75" s="160" t="s">
        <v>951</v>
      </c>
      <c r="G75" s="830">
        <v>2050</v>
      </c>
      <c r="I75" s="437" t="s">
        <v>514</v>
      </c>
      <c r="J75" s="485" cm="1">
        <f t="array" aca="1" ref="J75" ca="1">INDIRECT("'"&amp;$D$4&amp;"'!"&amp;J$21&amp;$B75)</f>
        <v>0</v>
      </c>
      <c r="K75" s="485" cm="1">
        <f t="array" aca="1" ref="K75" ca="1">INDIRECT("'"&amp;$D$4&amp;"'!"&amp;K$21&amp;$B75)</f>
        <v>0</v>
      </c>
      <c r="L75" s="485" cm="1">
        <f t="array" aca="1" ref="L75" ca="1">INDIRECT("'"&amp;$D$4&amp;"'!"&amp;L$21&amp;$B75)</f>
        <v>0</v>
      </c>
      <c r="M75" s="485" cm="1">
        <f t="array" aca="1" ref="M75" ca="1">INDIRECT("'"&amp;$D$4&amp;"'!"&amp;M$21&amp;$B75)</f>
        <v>0</v>
      </c>
      <c r="N75" s="485" cm="1">
        <f t="array" aca="1" ref="N75" ca="1">INDIRECT("'"&amp;$D$4&amp;"'!"&amp;N$21&amp;$B75)</f>
        <v>0</v>
      </c>
      <c r="O75" s="485" cm="1">
        <f t="array" aca="1" ref="O75" ca="1">INDIRECT("'"&amp;$D$4&amp;"'!"&amp;O$21&amp;$B75)</f>
        <v>0</v>
      </c>
      <c r="P75" s="485" cm="1">
        <f t="array" aca="1" ref="P75" ca="1">INDIRECT("'"&amp;$D$4&amp;"'!"&amp;P$21&amp;$B75)</f>
        <v>0</v>
      </c>
      <c r="Q75" s="485" cm="1">
        <f t="array" aca="1" ref="Q75" ca="1">INDIRECT("'"&amp;$D$4&amp;"'!"&amp;Q$21&amp;$B75)</f>
        <v>0</v>
      </c>
      <c r="R75" s="485" cm="1">
        <f t="array" aca="1" ref="R75" ca="1">INDIRECT("'"&amp;$D$4&amp;"'!"&amp;R$21&amp;$B75)</f>
        <v>0</v>
      </c>
      <c r="S75" s="485" cm="1">
        <f t="array" aca="1" ref="S75" ca="1">INDIRECT("'"&amp;$D$4&amp;"'!"&amp;S$21&amp;$B75)</f>
        <v>0</v>
      </c>
      <c r="T75" s="485" cm="1">
        <f t="array" aca="1" ref="T75" ca="1">INDIRECT("'"&amp;$D$4&amp;"'!"&amp;T$21&amp;$B75)</f>
        <v>0</v>
      </c>
      <c r="U75" s="485" cm="1">
        <f t="array" aca="1" ref="U75" ca="1">INDIRECT("'"&amp;$D$4&amp;"'!"&amp;U$21&amp;$B75)</f>
        <v>0</v>
      </c>
      <c r="V75" s="485" cm="1">
        <f t="array" aca="1" ref="V75" ca="1">INDIRECT("'"&amp;$D$4&amp;"'!"&amp;V$21&amp;$B75)</f>
        <v>0</v>
      </c>
      <c r="W75" s="485" cm="1">
        <f t="array" aca="1" ref="W75" ca="1">INDIRECT("'"&amp;$D$4&amp;"'!"&amp;W$21&amp;$B75)</f>
        <v>0</v>
      </c>
      <c r="X75" s="485" cm="1">
        <f t="array" aca="1" ref="X75" ca="1">INDIRECT("'"&amp;$D$4&amp;"'!"&amp;X$21&amp;$B75)</f>
        <v>0</v>
      </c>
      <c r="Y75" s="485" cm="1">
        <f t="array" aca="1" ref="Y75" ca="1">INDIRECT("'"&amp;$D$4&amp;"'!"&amp;Y$21&amp;$B75)</f>
        <v>0</v>
      </c>
      <c r="Z75" s="485" cm="1">
        <f t="array" aca="1" ref="Z75" ca="1">INDIRECT("'"&amp;$D$4&amp;"'!"&amp;Z$21&amp;$B75)</f>
        <v>0</v>
      </c>
      <c r="AA75" s="485" cm="1">
        <f t="array" aca="1" ref="AA75" ca="1">INDIRECT("'"&amp;$D$4&amp;"'!"&amp;AA$21&amp;$B75)</f>
        <v>0</v>
      </c>
      <c r="AB75" s="485" cm="1">
        <f t="array" aca="1" ref="AB75" ca="1">INDIRECT("'"&amp;$D$4&amp;"'!"&amp;AB$21&amp;$B75)</f>
        <v>0</v>
      </c>
      <c r="AC75" s="485" cm="1">
        <f t="array" aca="1" ref="AC75" ca="1">INDIRECT("'"&amp;$D$4&amp;"'!"&amp;AC$21&amp;$B75)</f>
        <v>0</v>
      </c>
      <c r="AD75" s="485" cm="1">
        <f t="array" aca="1" ref="AD75" ca="1">INDIRECT("'"&amp;$D$4&amp;"'!"&amp;AD$21&amp;$B75)</f>
        <v>0</v>
      </c>
      <c r="AE75" s="485" cm="1">
        <f t="array" aca="1" ref="AE75" ca="1">INDIRECT("'"&amp;$D$4&amp;"'!"&amp;AE$21&amp;$B75)</f>
        <v>0</v>
      </c>
      <c r="AF75" s="485" cm="1">
        <f t="array" aca="1" ref="AF75" ca="1">INDIRECT("'"&amp;$D$4&amp;"'!"&amp;AF$21&amp;$B75)</f>
        <v>0</v>
      </c>
      <c r="AG75" s="485" cm="1">
        <f t="array" aca="1" ref="AG75" ca="1">INDIRECT("'"&amp;$D$4&amp;"'!"&amp;AG$21&amp;$B75)</f>
        <v>0</v>
      </c>
      <c r="AH75" s="485" cm="1">
        <f t="array" aca="1" ref="AH75" ca="1">INDIRECT("'"&amp;$D$4&amp;"'!"&amp;AH$21&amp;$B75)</f>
        <v>0</v>
      </c>
      <c r="AI75" s="485" cm="1">
        <f t="array" aca="1" ref="AI75" ca="1">INDIRECT("'"&amp;$D$4&amp;"'!"&amp;AI$21&amp;$B75)</f>
        <v>0</v>
      </c>
      <c r="AJ75" s="485" cm="1">
        <f t="array" aca="1" ref="AJ75" ca="1">INDIRECT("'"&amp;$D$4&amp;"'!"&amp;AJ$21&amp;$B75)</f>
        <v>0</v>
      </c>
      <c r="AK75" s="485" cm="1">
        <f t="array" aca="1" ref="AK75" ca="1">INDIRECT("'"&amp;$D$4&amp;"'!"&amp;AK$21&amp;$B75)</f>
        <v>0</v>
      </c>
      <c r="AL75" s="485" cm="1">
        <f t="array" aca="1" ref="AL75" ca="1">INDIRECT("'"&amp;$D$4&amp;"'!"&amp;AL$21&amp;$B75)</f>
        <v>0</v>
      </c>
      <c r="AM75" s="485" cm="1">
        <f t="array" aca="1" ref="AM75" ca="1">INDIRECT("'"&amp;$D$4&amp;"'!"&amp;AM$21&amp;$B75)</f>
        <v>0</v>
      </c>
      <c r="AN75" s="485" cm="1">
        <f t="array" aca="1" ref="AN75" ca="1">INDIRECT("'"&amp;$D$4&amp;"'!"&amp;AN$21&amp;$B75)</f>
        <v>0</v>
      </c>
      <c r="AO75" s="485" cm="1">
        <f t="array" aca="1" ref="AO75" ca="1">INDIRECT("'"&amp;$D$4&amp;"'!"&amp;AO$21&amp;$B75)</f>
        <v>0</v>
      </c>
      <c r="AP75" s="485" cm="1">
        <f t="array" aca="1" ref="AP75" ca="1">INDIRECT("'"&amp;$D$4&amp;"'!"&amp;AP$21&amp;$B75)</f>
        <v>0</v>
      </c>
      <c r="AQ75" s="485" cm="1">
        <f t="array" aca="1" ref="AQ75" ca="1">INDIRECT("'"&amp;$D$4&amp;"'!"&amp;AQ$21&amp;$B75)</f>
        <v>0</v>
      </c>
      <c r="AR75" s="485" cm="1">
        <f t="array" aca="1" ref="AR75" ca="1">INDIRECT("'"&amp;$D$4&amp;"'!"&amp;AR$21&amp;$B75)</f>
        <v>0</v>
      </c>
      <c r="AS75" s="485" cm="1">
        <f t="array" aca="1" ref="AS75" ca="1">INDIRECT("'"&amp;$D$4&amp;"'!"&amp;AS$21&amp;$B75)</f>
        <v>0</v>
      </c>
      <c r="AT75" s="485" cm="1">
        <f t="array" aca="1" ref="AT75" ca="1">INDIRECT("'"&amp;$D$4&amp;"'!"&amp;AT$21&amp;$B75)</f>
        <v>0</v>
      </c>
      <c r="AU75" s="485" cm="1">
        <f t="array" aca="1" ref="AU75" ca="1">INDIRECT("'"&amp;$D$4&amp;"'!"&amp;AU$21&amp;$B75)</f>
        <v>0</v>
      </c>
      <c r="AV75" s="485" cm="1">
        <f t="array" aca="1" ref="AV75" ca="1">INDIRECT("'"&amp;$D$4&amp;"'!"&amp;AV$21&amp;$B75)</f>
        <v>0</v>
      </c>
      <c r="AW75" s="485" cm="1">
        <f t="array" aca="1" ref="AW75" ca="1">INDIRECT("'"&amp;$D$4&amp;"'!"&amp;AW$21&amp;$B75)</f>
        <v>0</v>
      </c>
      <c r="AX75" s="485" cm="1">
        <f t="array" aca="1" ref="AX75" ca="1">INDIRECT("'"&amp;$D$4&amp;"'!"&amp;AX$21&amp;$B75)</f>
        <v>0</v>
      </c>
      <c r="AY75" s="485" cm="1">
        <f t="array" aca="1" ref="AY75" ca="1">INDIRECT("'"&amp;$D$4&amp;"'!"&amp;AY$21&amp;$B75)</f>
        <v>0</v>
      </c>
      <c r="AZ75" s="485" cm="1">
        <f t="array" aca="1" ref="AZ75" ca="1">INDIRECT("'"&amp;$D$4&amp;"'!"&amp;AZ$21&amp;$B75)</f>
        <v>0</v>
      </c>
      <c r="BA75" s="485" cm="1">
        <f t="array" aca="1" ref="BA75" ca="1">INDIRECT("'"&amp;$D$4&amp;"'!"&amp;BA$21&amp;$B75)</f>
        <v>0</v>
      </c>
      <c r="BB75" s="485" cm="1">
        <f t="array" aca="1" ref="BB75" ca="1">INDIRECT("'"&amp;$D$4&amp;"'!"&amp;BB$21&amp;$B75)</f>
        <v>0</v>
      </c>
      <c r="BC75" s="485" cm="1">
        <f t="array" aca="1" ref="BC75" ca="1">INDIRECT("'"&amp;$D$4&amp;"'!"&amp;BC$21&amp;$B75)</f>
        <v>0</v>
      </c>
      <c r="BD75" s="485" cm="1">
        <f t="array" aca="1" ref="BD75" ca="1">INDIRECT("'"&amp;$D$4&amp;"'!"&amp;BD$21&amp;$B75)</f>
        <v>0</v>
      </c>
      <c r="BE75" s="485" cm="1">
        <f t="array" aca="1" ref="BE75" ca="1">INDIRECT("'"&amp;$D$4&amp;"'!"&amp;BE$21&amp;$B75)</f>
        <v>0</v>
      </c>
      <c r="BF75" s="485" cm="1">
        <f t="array" aca="1" ref="BF75" ca="1">INDIRECT("'"&amp;$D$4&amp;"'!"&amp;BF$21&amp;$B75)</f>
        <v>0</v>
      </c>
      <c r="BG75" s="485" cm="1">
        <f t="array" aca="1" ref="BG75" ca="1">INDIRECT("'"&amp;$D$4&amp;"'!"&amp;BG$21&amp;$B75)</f>
        <v>0</v>
      </c>
      <c r="BH75" s="485" cm="1">
        <f t="array" aca="1" ref="BH75" ca="1">INDIRECT("'"&amp;$D$4&amp;"'!"&amp;BH$21&amp;$B75)</f>
        <v>0</v>
      </c>
      <c r="BI75" s="485" cm="1">
        <f t="array" aca="1" ref="BI75" ca="1">INDIRECT("'"&amp;$D$4&amp;"'!"&amp;BI$21&amp;$B75)</f>
        <v>0</v>
      </c>
      <c r="BJ75" s="485" cm="1">
        <f t="array" aca="1" ref="BJ75" ca="1">INDIRECT("'"&amp;$D$4&amp;"'!"&amp;BJ$21&amp;$B75)</f>
        <v>0</v>
      </c>
      <c r="BK75" s="485" cm="1">
        <f t="array" aca="1" ref="BK75" ca="1">INDIRECT("'"&amp;$D$4&amp;"'!"&amp;BK$21&amp;$B75)</f>
        <v>0</v>
      </c>
      <c r="BL75" s="485" cm="1">
        <f t="array" aca="1" ref="BL75" ca="1">INDIRECT("'"&amp;$D$4&amp;"'!"&amp;BL$21&amp;$B75)</f>
        <v>0</v>
      </c>
      <c r="BM75" s="485" cm="1">
        <f t="array" aca="1" ref="BM75" ca="1">INDIRECT("'"&amp;$D$4&amp;"'!"&amp;BM$21&amp;$B75)</f>
        <v>0</v>
      </c>
      <c r="BN75" s="485" cm="1">
        <f t="array" aca="1" ref="BN75" ca="1">INDIRECT("'"&amp;$D$4&amp;"'!"&amp;BN$21&amp;$B75)</f>
        <v>0</v>
      </c>
      <c r="BP75" s="851">
        <v>2050</v>
      </c>
      <c r="BQ75" s="698" cm="1">
        <f t="array" aca="1" ref="BQ75" ca="1">IFERROR(SUMIFS(INDEX($J$23:$BN$44,,MATCH($G75,$J$22:$BN$22,0)),$G$23:$G$44,BQ$48,$E$23:$E$44,$BQ$46)/INDEX($J$47:$BN$47,,MATCH($G75,$J$22:$BN$22,0)),0)</f>
        <v>0</v>
      </c>
      <c r="BR75" s="587" cm="1">
        <f t="array" aca="1" ref="BR75" ca="1">IFERROR(SUMIFS(INDEX($J$23:$BN$44,,MATCH($G75,$J$22:$BN$22,0)),$G$23:$G$44,BR$48,$E$23:$E$44,$BQ$46)/INDEX($J$47:$BN$47,,MATCH($G75,$J$22:$BN$22,0)),0)</f>
        <v>0</v>
      </c>
      <c r="BS75" s="662" cm="1">
        <f t="array" aca="1" ref="BS75" ca="1">IFERROR(SUMIFS(INDEX($J$23:$BN$44,,MATCH($G75,$J$22:$BN$22,0)),$G$23:$G$44,BS$48,$E$23:$E$44,$BQ$46)/INDEX($J$47:$BN$47,,MATCH($G75,$J$22:$BN$22,0)),0)</f>
        <v>0</v>
      </c>
      <c r="BU75" s="851">
        <v>2050</v>
      </c>
      <c r="BV75" s="1017">
        <f t="shared" ca="1" si="1"/>
        <v>0</v>
      </c>
      <c r="BW75" s="1018">
        <f t="shared" ca="1" si="2"/>
        <v>0</v>
      </c>
      <c r="BX75" s="1019">
        <f t="shared" ca="1" si="3"/>
        <v>0</v>
      </c>
      <c r="BY75" s="824">
        <f t="shared" ca="1" si="5"/>
        <v>0</v>
      </c>
      <c r="BZ75" s="851">
        <v>2050</v>
      </c>
      <c r="CA75" s="1017">
        <f ca="1">IFERROR(SUM(BQ$49:BQ75)/SUM($BQ$49:$BS75),BQ75)</f>
        <v>0</v>
      </c>
      <c r="CB75" s="1018">
        <f ca="1">IFERROR(SUM(BR$49:BR75)/SUM($BQ$49:$BS75),BR75)</f>
        <v>0</v>
      </c>
      <c r="CC75" s="1019">
        <f ca="1">IFERROR(SUM(BS$49:BS75)/SUM($BQ$49:$BS75),BS75)</f>
        <v>0</v>
      </c>
      <c r="CD75" s="824">
        <f t="shared" ca="1" si="4"/>
        <v>0</v>
      </c>
      <c r="CE75" s="700" cm="1">
        <f t="array" aca="1" ref="CE75" ca="1">_xlfn.IFNA(LOOKUP(2,1/($J75:$BN75&lt;&gt;0),$J$22:$BN$22),0)</f>
        <v>0</v>
      </c>
      <c r="CH75" s="183"/>
      <c r="CI75" s="174"/>
      <c r="CJ75" s="174"/>
      <c r="CK75" s="174"/>
      <c r="CN75" s="984"/>
      <c r="CO75" s="984"/>
      <c r="CP75" s="984"/>
      <c r="CR75" s="984"/>
      <c r="CS75" s="984"/>
      <c r="CT75" s="984"/>
      <c r="CV75" s="174"/>
      <c r="CW75" s="174"/>
      <c r="CX75" s="174"/>
    </row>
    <row r="76" spans="1:102" ht="15.95" customHeight="1">
      <c r="A76" s="1375"/>
      <c r="B76" s="180">
        <f t="shared" si="0"/>
        <v>197</v>
      </c>
      <c r="C76" s="1270"/>
      <c r="D76" s="160" t="s">
        <v>691</v>
      </c>
      <c r="F76" s="160" t="s">
        <v>952</v>
      </c>
      <c r="G76" s="830">
        <v>2051</v>
      </c>
      <c r="I76" s="437" t="s">
        <v>514</v>
      </c>
      <c r="J76" s="485" cm="1">
        <f t="array" aca="1" ref="J76" ca="1">INDIRECT("'"&amp;$D$4&amp;"'!"&amp;J$21&amp;$B76)</f>
        <v>0</v>
      </c>
      <c r="K76" s="485" cm="1">
        <f t="array" aca="1" ref="K76" ca="1">INDIRECT("'"&amp;$D$4&amp;"'!"&amp;K$21&amp;$B76)</f>
        <v>0</v>
      </c>
      <c r="L76" s="485" cm="1">
        <f t="array" aca="1" ref="L76" ca="1">INDIRECT("'"&amp;$D$4&amp;"'!"&amp;L$21&amp;$B76)</f>
        <v>0</v>
      </c>
      <c r="M76" s="485" cm="1">
        <f t="array" aca="1" ref="M76" ca="1">INDIRECT("'"&amp;$D$4&amp;"'!"&amp;M$21&amp;$B76)</f>
        <v>0</v>
      </c>
      <c r="N76" s="485" cm="1">
        <f t="array" aca="1" ref="N76" ca="1">INDIRECT("'"&amp;$D$4&amp;"'!"&amp;N$21&amp;$B76)</f>
        <v>0</v>
      </c>
      <c r="O76" s="485" cm="1">
        <f t="array" aca="1" ref="O76" ca="1">INDIRECT("'"&amp;$D$4&amp;"'!"&amp;O$21&amp;$B76)</f>
        <v>0</v>
      </c>
      <c r="P76" s="485" cm="1">
        <f t="array" aca="1" ref="P76" ca="1">INDIRECT("'"&amp;$D$4&amp;"'!"&amp;P$21&amp;$B76)</f>
        <v>0</v>
      </c>
      <c r="Q76" s="485" cm="1">
        <f t="array" aca="1" ref="Q76" ca="1">INDIRECT("'"&amp;$D$4&amp;"'!"&amp;Q$21&amp;$B76)</f>
        <v>0</v>
      </c>
      <c r="R76" s="485" cm="1">
        <f t="array" aca="1" ref="R76" ca="1">INDIRECT("'"&amp;$D$4&amp;"'!"&amp;R$21&amp;$B76)</f>
        <v>0</v>
      </c>
      <c r="S76" s="485" cm="1">
        <f t="array" aca="1" ref="S76" ca="1">INDIRECT("'"&amp;$D$4&amp;"'!"&amp;S$21&amp;$B76)</f>
        <v>0</v>
      </c>
      <c r="T76" s="485" cm="1">
        <f t="array" aca="1" ref="T76" ca="1">INDIRECT("'"&amp;$D$4&amp;"'!"&amp;T$21&amp;$B76)</f>
        <v>0</v>
      </c>
      <c r="U76" s="485" cm="1">
        <f t="array" aca="1" ref="U76" ca="1">INDIRECT("'"&amp;$D$4&amp;"'!"&amp;U$21&amp;$B76)</f>
        <v>0</v>
      </c>
      <c r="V76" s="485" cm="1">
        <f t="array" aca="1" ref="V76" ca="1">INDIRECT("'"&amp;$D$4&amp;"'!"&amp;V$21&amp;$B76)</f>
        <v>0</v>
      </c>
      <c r="W76" s="485" cm="1">
        <f t="array" aca="1" ref="W76" ca="1">INDIRECT("'"&amp;$D$4&amp;"'!"&amp;W$21&amp;$B76)</f>
        <v>0</v>
      </c>
      <c r="X76" s="485" cm="1">
        <f t="array" aca="1" ref="X76" ca="1">INDIRECT("'"&amp;$D$4&amp;"'!"&amp;X$21&amp;$B76)</f>
        <v>0</v>
      </c>
      <c r="Y76" s="485" cm="1">
        <f t="array" aca="1" ref="Y76" ca="1">INDIRECT("'"&amp;$D$4&amp;"'!"&amp;Y$21&amp;$B76)</f>
        <v>0</v>
      </c>
      <c r="Z76" s="485" cm="1">
        <f t="array" aca="1" ref="Z76" ca="1">INDIRECT("'"&amp;$D$4&amp;"'!"&amp;Z$21&amp;$B76)</f>
        <v>0</v>
      </c>
      <c r="AA76" s="485" cm="1">
        <f t="array" aca="1" ref="AA76" ca="1">INDIRECT("'"&amp;$D$4&amp;"'!"&amp;AA$21&amp;$B76)</f>
        <v>0</v>
      </c>
      <c r="AB76" s="485" cm="1">
        <f t="array" aca="1" ref="AB76" ca="1">INDIRECT("'"&amp;$D$4&amp;"'!"&amp;AB$21&amp;$B76)</f>
        <v>0</v>
      </c>
      <c r="AC76" s="485" cm="1">
        <f t="array" aca="1" ref="AC76" ca="1">INDIRECT("'"&amp;$D$4&amp;"'!"&amp;AC$21&amp;$B76)</f>
        <v>0</v>
      </c>
      <c r="AD76" s="485" cm="1">
        <f t="array" aca="1" ref="AD76" ca="1">INDIRECT("'"&amp;$D$4&amp;"'!"&amp;AD$21&amp;$B76)</f>
        <v>0</v>
      </c>
      <c r="AE76" s="485" cm="1">
        <f t="array" aca="1" ref="AE76" ca="1">INDIRECT("'"&amp;$D$4&amp;"'!"&amp;AE$21&amp;$B76)</f>
        <v>0</v>
      </c>
      <c r="AF76" s="485" cm="1">
        <f t="array" aca="1" ref="AF76" ca="1">INDIRECT("'"&amp;$D$4&amp;"'!"&amp;AF$21&amp;$B76)</f>
        <v>0</v>
      </c>
      <c r="AG76" s="485" cm="1">
        <f t="array" aca="1" ref="AG76" ca="1">INDIRECT("'"&amp;$D$4&amp;"'!"&amp;AG$21&amp;$B76)</f>
        <v>0</v>
      </c>
      <c r="AH76" s="485" cm="1">
        <f t="array" aca="1" ref="AH76" ca="1">INDIRECT("'"&amp;$D$4&amp;"'!"&amp;AH$21&amp;$B76)</f>
        <v>0</v>
      </c>
      <c r="AI76" s="485" cm="1">
        <f t="array" aca="1" ref="AI76" ca="1">INDIRECT("'"&amp;$D$4&amp;"'!"&amp;AI$21&amp;$B76)</f>
        <v>0</v>
      </c>
      <c r="AJ76" s="485" cm="1">
        <f t="array" aca="1" ref="AJ76" ca="1">INDIRECT("'"&amp;$D$4&amp;"'!"&amp;AJ$21&amp;$B76)</f>
        <v>0</v>
      </c>
      <c r="AK76" s="485" cm="1">
        <f t="array" aca="1" ref="AK76" ca="1">INDIRECT("'"&amp;$D$4&amp;"'!"&amp;AK$21&amp;$B76)</f>
        <v>0</v>
      </c>
      <c r="AL76" s="485" cm="1">
        <f t="array" aca="1" ref="AL76" ca="1">INDIRECT("'"&amp;$D$4&amp;"'!"&amp;AL$21&amp;$B76)</f>
        <v>0</v>
      </c>
      <c r="AM76" s="485" cm="1">
        <f t="array" aca="1" ref="AM76" ca="1">INDIRECT("'"&amp;$D$4&amp;"'!"&amp;AM$21&amp;$B76)</f>
        <v>0</v>
      </c>
      <c r="AN76" s="485" cm="1">
        <f t="array" aca="1" ref="AN76" ca="1">INDIRECT("'"&amp;$D$4&amp;"'!"&amp;AN$21&amp;$B76)</f>
        <v>0</v>
      </c>
      <c r="AO76" s="485" cm="1">
        <f t="array" aca="1" ref="AO76" ca="1">INDIRECT("'"&amp;$D$4&amp;"'!"&amp;AO$21&amp;$B76)</f>
        <v>0</v>
      </c>
      <c r="AP76" s="485" cm="1">
        <f t="array" aca="1" ref="AP76" ca="1">INDIRECT("'"&amp;$D$4&amp;"'!"&amp;AP$21&amp;$B76)</f>
        <v>0</v>
      </c>
      <c r="AQ76" s="485" cm="1">
        <f t="array" aca="1" ref="AQ76" ca="1">INDIRECT("'"&amp;$D$4&amp;"'!"&amp;AQ$21&amp;$B76)</f>
        <v>0</v>
      </c>
      <c r="AR76" s="485" cm="1">
        <f t="array" aca="1" ref="AR76" ca="1">INDIRECT("'"&amp;$D$4&amp;"'!"&amp;AR$21&amp;$B76)</f>
        <v>0</v>
      </c>
      <c r="AS76" s="485" cm="1">
        <f t="array" aca="1" ref="AS76" ca="1">INDIRECT("'"&amp;$D$4&amp;"'!"&amp;AS$21&amp;$B76)</f>
        <v>0</v>
      </c>
      <c r="AT76" s="485" cm="1">
        <f t="array" aca="1" ref="AT76" ca="1">INDIRECT("'"&amp;$D$4&amp;"'!"&amp;AT$21&amp;$B76)</f>
        <v>0</v>
      </c>
      <c r="AU76" s="485" cm="1">
        <f t="array" aca="1" ref="AU76" ca="1">INDIRECT("'"&amp;$D$4&amp;"'!"&amp;AU$21&amp;$B76)</f>
        <v>0</v>
      </c>
      <c r="AV76" s="485" cm="1">
        <f t="array" aca="1" ref="AV76" ca="1">INDIRECT("'"&amp;$D$4&amp;"'!"&amp;AV$21&amp;$B76)</f>
        <v>0</v>
      </c>
      <c r="AW76" s="485" cm="1">
        <f t="array" aca="1" ref="AW76" ca="1">INDIRECT("'"&amp;$D$4&amp;"'!"&amp;AW$21&amp;$B76)</f>
        <v>0</v>
      </c>
      <c r="AX76" s="485" cm="1">
        <f t="array" aca="1" ref="AX76" ca="1">INDIRECT("'"&amp;$D$4&amp;"'!"&amp;AX$21&amp;$B76)</f>
        <v>0</v>
      </c>
      <c r="AY76" s="485" cm="1">
        <f t="array" aca="1" ref="AY76" ca="1">INDIRECT("'"&amp;$D$4&amp;"'!"&amp;AY$21&amp;$B76)</f>
        <v>0</v>
      </c>
      <c r="AZ76" s="485" cm="1">
        <f t="array" aca="1" ref="AZ76" ca="1">INDIRECT("'"&amp;$D$4&amp;"'!"&amp;AZ$21&amp;$B76)</f>
        <v>0</v>
      </c>
      <c r="BA76" s="485" cm="1">
        <f t="array" aca="1" ref="BA76" ca="1">INDIRECT("'"&amp;$D$4&amp;"'!"&amp;BA$21&amp;$B76)</f>
        <v>0</v>
      </c>
      <c r="BB76" s="485" cm="1">
        <f t="array" aca="1" ref="BB76" ca="1">INDIRECT("'"&amp;$D$4&amp;"'!"&amp;BB$21&amp;$B76)</f>
        <v>0</v>
      </c>
      <c r="BC76" s="485" cm="1">
        <f t="array" aca="1" ref="BC76" ca="1">INDIRECT("'"&amp;$D$4&amp;"'!"&amp;BC$21&amp;$B76)</f>
        <v>0</v>
      </c>
      <c r="BD76" s="485" cm="1">
        <f t="array" aca="1" ref="BD76" ca="1">INDIRECT("'"&amp;$D$4&amp;"'!"&amp;BD$21&amp;$B76)</f>
        <v>0</v>
      </c>
      <c r="BE76" s="485" cm="1">
        <f t="array" aca="1" ref="BE76" ca="1">INDIRECT("'"&amp;$D$4&amp;"'!"&amp;BE$21&amp;$B76)</f>
        <v>0</v>
      </c>
      <c r="BF76" s="485" cm="1">
        <f t="array" aca="1" ref="BF76" ca="1">INDIRECT("'"&amp;$D$4&amp;"'!"&amp;BF$21&amp;$B76)</f>
        <v>0</v>
      </c>
      <c r="BG76" s="485" cm="1">
        <f t="array" aca="1" ref="BG76" ca="1">INDIRECT("'"&amp;$D$4&amp;"'!"&amp;BG$21&amp;$B76)</f>
        <v>0</v>
      </c>
      <c r="BH76" s="485" cm="1">
        <f t="array" aca="1" ref="BH76" ca="1">INDIRECT("'"&amp;$D$4&amp;"'!"&amp;BH$21&amp;$B76)</f>
        <v>0</v>
      </c>
      <c r="BI76" s="485" cm="1">
        <f t="array" aca="1" ref="BI76" ca="1">INDIRECT("'"&amp;$D$4&amp;"'!"&amp;BI$21&amp;$B76)</f>
        <v>0</v>
      </c>
      <c r="BJ76" s="485" cm="1">
        <f t="array" aca="1" ref="BJ76" ca="1">INDIRECT("'"&amp;$D$4&amp;"'!"&amp;BJ$21&amp;$B76)</f>
        <v>0</v>
      </c>
      <c r="BK76" s="485" cm="1">
        <f t="array" aca="1" ref="BK76" ca="1">INDIRECT("'"&amp;$D$4&amp;"'!"&amp;BK$21&amp;$B76)</f>
        <v>0</v>
      </c>
      <c r="BL76" s="485" cm="1">
        <f t="array" aca="1" ref="BL76" ca="1">INDIRECT("'"&amp;$D$4&amp;"'!"&amp;BL$21&amp;$B76)</f>
        <v>0</v>
      </c>
      <c r="BM76" s="485" cm="1">
        <f t="array" aca="1" ref="BM76" ca="1">INDIRECT("'"&amp;$D$4&amp;"'!"&amp;BM$21&amp;$B76)</f>
        <v>0</v>
      </c>
      <c r="BN76" s="485" cm="1">
        <f t="array" aca="1" ref="BN76" ca="1">INDIRECT("'"&amp;$D$4&amp;"'!"&amp;BN$21&amp;$B76)</f>
        <v>0</v>
      </c>
      <c r="BP76" s="851">
        <v>2051</v>
      </c>
      <c r="BQ76" s="698" cm="1">
        <f t="array" aca="1" ref="BQ76" ca="1">IFERROR(SUMIFS(INDEX($J$23:$BN$44,,MATCH($G76,$J$22:$BN$22,0)),$G$23:$G$44,BQ$48,$E$23:$E$44,$BQ$46)/INDEX($J$47:$BN$47,,MATCH($G76,$J$22:$BN$22,0)),0)</f>
        <v>0</v>
      </c>
      <c r="BR76" s="587" cm="1">
        <f t="array" aca="1" ref="BR76" ca="1">IFERROR(SUMIFS(INDEX($J$23:$BN$44,,MATCH($G76,$J$22:$BN$22,0)),$G$23:$G$44,BR$48,$E$23:$E$44,$BQ$46)/INDEX($J$47:$BN$47,,MATCH($G76,$J$22:$BN$22,0)),0)</f>
        <v>0</v>
      </c>
      <c r="BS76" s="662" cm="1">
        <f t="array" aca="1" ref="BS76" ca="1">IFERROR(SUMIFS(INDEX($J$23:$BN$44,,MATCH($G76,$J$22:$BN$22,0)),$G$23:$G$44,BS$48,$E$23:$E$44,$BQ$46)/INDEX($J$47:$BN$47,,MATCH($G76,$J$22:$BN$22,0)),0)</f>
        <v>0</v>
      </c>
      <c r="BU76" s="851">
        <v>2051</v>
      </c>
      <c r="BV76" s="1017">
        <f t="shared" ca="1" si="1"/>
        <v>0</v>
      </c>
      <c r="BW76" s="1018">
        <f t="shared" ca="1" si="2"/>
        <v>0</v>
      </c>
      <c r="BX76" s="1019">
        <f t="shared" ca="1" si="3"/>
        <v>0</v>
      </c>
      <c r="BY76" s="824">
        <f t="shared" ca="1" si="5"/>
        <v>0</v>
      </c>
      <c r="BZ76" s="851">
        <v>2051</v>
      </c>
      <c r="CA76" s="1017">
        <f ca="1">IFERROR(SUM(BQ$49:BQ76)/SUM($BQ$49:$BS76),BQ76)</f>
        <v>0</v>
      </c>
      <c r="CB76" s="1018">
        <f ca="1">IFERROR(SUM(BR$49:BR76)/SUM($BQ$49:$BS76),BR76)</f>
        <v>0</v>
      </c>
      <c r="CC76" s="1019">
        <f ca="1">IFERROR(SUM(BS$49:BS76)/SUM($BQ$49:$BS76),BS76)</f>
        <v>0</v>
      </c>
      <c r="CD76" s="824">
        <f t="shared" ca="1" si="4"/>
        <v>0</v>
      </c>
      <c r="CE76" s="700" cm="1">
        <f t="array" aca="1" ref="CE76" ca="1">_xlfn.IFNA(LOOKUP(2,1/($J76:$BN76&lt;&gt;0),$J$22:$BN$22),0)</f>
        <v>0</v>
      </c>
      <c r="CH76" s="183"/>
      <c r="CI76" s="174"/>
      <c r="CJ76" s="174"/>
      <c r="CK76" s="174"/>
      <c r="CN76" s="984"/>
      <c r="CO76" s="984"/>
      <c r="CP76" s="984"/>
      <c r="CR76" s="984"/>
      <c r="CS76" s="984"/>
      <c r="CT76" s="984"/>
      <c r="CV76" s="174"/>
      <c r="CW76" s="174"/>
      <c r="CX76" s="174"/>
    </row>
    <row r="77" spans="1:102" ht="15.95" customHeight="1">
      <c r="A77" s="1375"/>
      <c r="B77" s="180">
        <f t="shared" si="0"/>
        <v>198</v>
      </c>
      <c r="C77" s="1270"/>
      <c r="D77" s="160" t="s">
        <v>693</v>
      </c>
      <c r="F77" s="160" t="s">
        <v>953</v>
      </c>
      <c r="G77" s="830">
        <v>2052</v>
      </c>
      <c r="I77" s="437" t="s">
        <v>514</v>
      </c>
      <c r="J77" s="485" cm="1">
        <f t="array" aca="1" ref="J77" ca="1">INDIRECT("'"&amp;$D$4&amp;"'!"&amp;J$21&amp;$B77)</f>
        <v>0</v>
      </c>
      <c r="K77" s="485" cm="1">
        <f t="array" aca="1" ref="K77" ca="1">INDIRECT("'"&amp;$D$4&amp;"'!"&amp;K$21&amp;$B77)</f>
        <v>0</v>
      </c>
      <c r="L77" s="485" cm="1">
        <f t="array" aca="1" ref="L77" ca="1">INDIRECT("'"&amp;$D$4&amp;"'!"&amp;L$21&amp;$B77)</f>
        <v>0</v>
      </c>
      <c r="M77" s="485" cm="1">
        <f t="array" aca="1" ref="M77" ca="1">INDIRECT("'"&amp;$D$4&amp;"'!"&amp;M$21&amp;$B77)</f>
        <v>0</v>
      </c>
      <c r="N77" s="485" cm="1">
        <f t="array" aca="1" ref="N77" ca="1">INDIRECT("'"&amp;$D$4&amp;"'!"&amp;N$21&amp;$B77)</f>
        <v>0</v>
      </c>
      <c r="O77" s="485" cm="1">
        <f t="array" aca="1" ref="O77" ca="1">INDIRECT("'"&amp;$D$4&amp;"'!"&amp;O$21&amp;$B77)</f>
        <v>0</v>
      </c>
      <c r="P77" s="485" cm="1">
        <f t="array" aca="1" ref="P77" ca="1">INDIRECT("'"&amp;$D$4&amp;"'!"&amp;P$21&amp;$B77)</f>
        <v>0</v>
      </c>
      <c r="Q77" s="485" cm="1">
        <f t="array" aca="1" ref="Q77" ca="1">INDIRECT("'"&amp;$D$4&amp;"'!"&amp;Q$21&amp;$B77)</f>
        <v>0</v>
      </c>
      <c r="R77" s="485" cm="1">
        <f t="array" aca="1" ref="R77" ca="1">INDIRECT("'"&amp;$D$4&amp;"'!"&amp;R$21&amp;$B77)</f>
        <v>0</v>
      </c>
      <c r="S77" s="485" cm="1">
        <f t="array" aca="1" ref="S77" ca="1">INDIRECT("'"&amp;$D$4&amp;"'!"&amp;S$21&amp;$B77)</f>
        <v>0</v>
      </c>
      <c r="T77" s="485" cm="1">
        <f t="array" aca="1" ref="T77" ca="1">INDIRECT("'"&amp;$D$4&amp;"'!"&amp;T$21&amp;$B77)</f>
        <v>0</v>
      </c>
      <c r="U77" s="485" cm="1">
        <f t="array" aca="1" ref="U77" ca="1">INDIRECT("'"&amp;$D$4&amp;"'!"&amp;U$21&amp;$B77)</f>
        <v>0</v>
      </c>
      <c r="V77" s="485" cm="1">
        <f t="array" aca="1" ref="V77" ca="1">INDIRECT("'"&amp;$D$4&amp;"'!"&amp;V$21&amp;$B77)</f>
        <v>0</v>
      </c>
      <c r="W77" s="485" cm="1">
        <f t="array" aca="1" ref="W77" ca="1">INDIRECT("'"&amp;$D$4&amp;"'!"&amp;W$21&amp;$B77)</f>
        <v>0</v>
      </c>
      <c r="X77" s="485" cm="1">
        <f t="array" aca="1" ref="X77" ca="1">INDIRECT("'"&amp;$D$4&amp;"'!"&amp;X$21&amp;$B77)</f>
        <v>0</v>
      </c>
      <c r="Y77" s="485" cm="1">
        <f t="array" aca="1" ref="Y77" ca="1">INDIRECT("'"&amp;$D$4&amp;"'!"&amp;Y$21&amp;$B77)</f>
        <v>0</v>
      </c>
      <c r="Z77" s="485" cm="1">
        <f t="array" aca="1" ref="Z77" ca="1">INDIRECT("'"&amp;$D$4&amp;"'!"&amp;Z$21&amp;$B77)</f>
        <v>0</v>
      </c>
      <c r="AA77" s="485" cm="1">
        <f t="array" aca="1" ref="AA77" ca="1">INDIRECT("'"&amp;$D$4&amp;"'!"&amp;AA$21&amp;$B77)</f>
        <v>0</v>
      </c>
      <c r="AB77" s="485" cm="1">
        <f t="array" aca="1" ref="AB77" ca="1">INDIRECT("'"&amp;$D$4&amp;"'!"&amp;AB$21&amp;$B77)</f>
        <v>0</v>
      </c>
      <c r="AC77" s="485" cm="1">
        <f t="array" aca="1" ref="AC77" ca="1">INDIRECT("'"&amp;$D$4&amp;"'!"&amp;AC$21&amp;$B77)</f>
        <v>0</v>
      </c>
      <c r="AD77" s="485" cm="1">
        <f t="array" aca="1" ref="AD77" ca="1">INDIRECT("'"&amp;$D$4&amp;"'!"&amp;AD$21&amp;$B77)</f>
        <v>0</v>
      </c>
      <c r="AE77" s="485" cm="1">
        <f t="array" aca="1" ref="AE77" ca="1">INDIRECT("'"&amp;$D$4&amp;"'!"&amp;AE$21&amp;$B77)</f>
        <v>0</v>
      </c>
      <c r="AF77" s="485" cm="1">
        <f t="array" aca="1" ref="AF77" ca="1">INDIRECT("'"&amp;$D$4&amp;"'!"&amp;AF$21&amp;$B77)</f>
        <v>0</v>
      </c>
      <c r="AG77" s="485" cm="1">
        <f t="array" aca="1" ref="AG77" ca="1">INDIRECT("'"&amp;$D$4&amp;"'!"&amp;AG$21&amp;$B77)</f>
        <v>0</v>
      </c>
      <c r="AH77" s="485" cm="1">
        <f t="array" aca="1" ref="AH77" ca="1">INDIRECT("'"&amp;$D$4&amp;"'!"&amp;AH$21&amp;$B77)</f>
        <v>0</v>
      </c>
      <c r="AI77" s="485" cm="1">
        <f t="array" aca="1" ref="AI77" ca="1">INDIRECT("'"&amp;$D$4&amp;"'!"&amp;AI$21&amp;$B77)</f>
        <v>0</v>
      </c>
      <c r="AJ77" s="485" cm="1">
        <f t="array" aca="1" ref="AJ77" ca="1">INDIRECT("'"&amp;$D$4&amp;"'!"&amp;AJ$21&amp;$B77)</f>
        <v>0</v>
      </c>
      <c r="AK77" s="485" cm="1">
        <f t="array" aca="1" ref="AK77" ca="1">INDIRECT("'"&amp;$D$4&amp;"'!"&amp;AK$21&amp;$B77)</f>
        <v>0</v>
      </c>
      <c r="AL77" s="485" cm="1">
        <f t="array" aca="1" ref="AL77" ca="1">INDIRECT("'"&amp;$D$4&amp;"'!"&amp;AL$21&amp;$B77)</f>
        <v>0</v>
      </c>
      <c r="AM77" s="485" cm="1">
        <f t="array" aca="1" ref="AM77" ca="1">INDIRECT("'"&amp;$D$4&amp;"'!"&amp;AM$21&amp;$B77)</f>
        <v>0</v>
      </c>
      <c r="AN77" s="485" cm="1">
        <f t="array" aca="1" ref="AN77" ca="1">INDIRECT("'"&amp;$D$4&amp;"'!"&amp;AN$21&amp;$B77)</f>
        <v>0</v>
      </c>
      <c r="AO77" s="485" cm="1">
        <f t="array" aca="1" ref="AO77" ca="1">INDIRECT("'"&amp;$D$4&amp;"'!"&amp;AO$21&amp;$B77)</f>
        <v>0</v>
      </c>
      <c r="AP77" s="485" cm="1">
        <f t="array" aca="1" ref="AP77" ca="1">INDIRECT("'"&amp;$D$4&amp;"'!"&amp;AP$21&amp;$B77)</f>
        <v>0</v>
      </c>
      <c r="AQ77" s="485" cm="1">
        <f t="array" aca="1" ref="AQ77" ca="1">INDIRECT("'"&amp;$D$4&amp;"'!"&amp;AQ$21&amp;$B77)</f>
        <v>0</v>
      </c>
      <c r="AR77" s="485" cm="1">
        <f t="array" aca="1" ref="AR77" ca="1">INDIRECT("'"&amp;$D$4&amp;"'!"&amp;AR$21&amp;$B77)</f>
        <v>0</v>
      </c>
      <c r="AS77" s="485" cm="1">
        <f t="array" aca="1" ref="AS77" ca="1">INDIRECT("'"&amp;$D$4&amp;"'!"&amp;AS$21&amp;$B77)</f>
        <v>0</v>
      </c>
      <c r="AT77" s="485" cm="1">
        <f t="array" aca="1" ref="AT77" ca="1">INDIRECT("'"&amp;$D$4&amp;"'!"&amp;AT$21&amp;$B77)</f>
        <v>0</v>
      </c>
      <c r="AU77" s="485" cm="1">
        <f t="array" aca="1" ref="AU77" ca="1">INDIRECT("'"&amp;$D$4&amp;"'!"&amp;AU$21&amp;$B77)</f>
        <v>0</v>
      </c>
      <c r="AV77" s="485" cm="1">
        <f t="array" aca="1" ref="AV77" ca="1">INDIRECT("'"&amp;$D$4&amp;"'!"&amp;AV$21&amp;$B77)</f>
        <v>0</v>
      </c>
      <c r="AW77" s="485" cm="1">
        <f t="array" aca="1" ref="AW77" ca="1">INDIRECT("'"&amp;$D$4&amp;"'!"&amp;AW$21&amp;$B77)</f>
        <v>0</v>
      </c>
      <c r="AX77" s="485" cm="1">
        <f t="array" aca="1" ref="AX77" ca="1">INDIRECT("'"&amp;$D$4&amp;"'!"&amp;AX$21&amp;$B77)</f>
        <v>0</v>
      </c>
      <c r="AY77" s="485" cm="1">
        <f t="array" aca="1" ref="AY77" ca="1">INDIRECT("'"&amp;$D$4&amp;"'!"&amp;AY$21&amp;$B77)</f>
        <v>0</v>
      </c>
      <c r="AZ77" s="485" cm="1">
        <f t="array" aca="1" ref="AZ77" ca="1">INDIRECT("'"&amp;$D$4&amp;"'!"&amp;AZ$21&amp;$B77)</f>
        <v>0</v>
      </c>
      <c r="BA77" s="485" cm="1">
        <f t="array" aca="1" ref="BA77" ca="1">INDIRECT("'"&amp;$D$4&amp;"'!"&amp;BA$21&amp;$B77)</f>
        <v>0</v>
      </c>
      <c r="BB77" s="485" cm="1">
        <f t="array" aca="1" ref="BB77" ca="1">INDIRECT("'"&amp;$D$4&amp;"'!"&amp;BB$21&amp;$B77)</f>
        <v>0</v>
      </c>
      <c r="BC77" s="485" cm="1">
        <f t="array" aca="1" ref="BC77" ca="1">INDIRECT("'"&amp;$D$4&amp;"'!"&amp;BC$21&amp;$B77)</f>
        <v>0</v>
      </c>
      <c r="BD77" s="485" cm="1">
        <f t="array" aca="1" ref="BD77" ca="1">INDIRECT("'"&amp;$D$4&amp;"'!"&amp;BD$21&amp;$B77)</f>
        <v>0</v>
      </c>
      <c r="BE77" s="485" cm="1">
        <f t="array" aca="1" ref="BE77" ca="1">INDIRECT("'"&amp;$D$4&amp;"'!"&amp;BE$21&amp;$B77)</f>
        <v>0</v>
      </c>
      <c r="BF77" s="485" cm="1">
        <f t="array" aca="1" ref="BF77" ca="1">INDIRECT("'"&amp;$D$4&amp;"'!"&amp;BF$21&amp;$B77)</f>
        <v>0</v>
      </c>
      <c r="BG77" s="485" cm="1">
        <f t="array" aca="1" ref="BG77" ca="1">INDIRECT("'"&amp;$D$4&amp;"'!"&amp;BG$21&amp;$B77)</f>
        <v>0</v>
      </c>
      <c r="BH77" s="485" cm="1">
        <f t="array" aca="1" ref="BH77" ca="1">INDIRECT("'"&amp;$D$4&amp;"'!"&amp;BH$21&amp;$B77)</f>
        <v>0</v>
      </c>
      <c r="BI77" s="485" cm="1">
        <f t="array" aca="1" ref="BI77" ca="1">INDIRECT("'"&amp;$D$4&amp;"'!"&amp;BI$21&amp;$B77)</f>
        <v>0</v>
      </c>
      <c r="BJ77" s="485" cm="1">
        <f t="array" aca="1" ref="BJ77" ca="1">INDIRECT("'"&amp;$D$4&amp;"'!"&amp;BJ$21&amp;$B77)</f>
        <v>0</v>
      </c>
      <c r="BK77" s="485" cm="1">
        <f t="array" aca="1" ref="BK77" ca="1">INDIRECT("'"&amp;$D$4&amp;"'!"&amp;BK$21&amp;$B77)</f>
        <v>0</v>
      </c>
      <c r="BL77" s="485" cm="1">
        <f t="array" aca="1" ref="BL77" ca="1">INDIRECT("'"&amp;$D$4&amp;"'!"&amp;BL$21&amp;$B77)</f>
        <v>0</v>
      </c>
      <c r="BM77" s="485" cm="1">
        <f t="array" aca="1" ref="BM77" ca="1">INDIRECT("'"&amp;$D$4&amp;"'!"&amp;BM$21&amp;$B77)</f>
        <v>0</v>
      </c>
      <c r="BN77" s="485" cm="1">
        <f t="array" aca="1" ref="BN77" ca="1">INDIRECT("'"&amp;$D$4&amp;"'!"&amp;BN$21&amp;$B77)</f>
        <v>0</v>
      </c>
      <c r="BP77" s="851">
        <v>2052</v>
      </c>
      <c r="BQ77" s="698" cm="1">
        <f t="array" aca="1" ref="BQ77" ca="1">IFERROR(SUMIFS(INDEX($J$23:$BN$44,,MATCH($G77,$J$22:$BN$22,0)),$G$23:$G$44,BQ$48,$E$23:$E$44,$BQ$46)/INDEX($J$47:$BN$47,,MATCH($G77,$J$22:$BN$22,0)),0)</f>
        <v>0</v>
      </c>
      <c r="BR77" s="587" cm="1">
        <f t="array" aca="1" ref="BR77" ca="1">IFERROR(SUMIFS(INDEX($J$23:$BN$44,,MATCH($G77,$J$22:$BN$22,0)),$G$23:$G$44,BR$48,$E$23:$E$44,$BQ$46)/INDEX($J$47:$BN$47,,MATCH($G77,$J$22:$BN$22,0)),0)</f>
        <v>0</v>
      </c>
      <c r="BS77" s="662" cm="1">
        <f t="array" aca="1" ref="BS77" ca="1">IFERROR(SUMIFS(INDEX($J$23:$BN$44,,MATCH($G77,$J$22:$BN$22,0)),$G$23:$G$44,BS$48,$E$23:$E$44,$BQ$46)/INDEX($J$47:$BN$47,,MATCH($G77,$J$22:$BN$22,0)),0)</f>
        <v>0</v>
      </c>
      <c r="BU77" s="851">
        <v>2052</v>
      </c>
      <c r="BV77" s="1017">
        <f t="shared" ca="1" si="1"/>
        <v>0</v>
      </c>
      <c r="BW77" s="1018">
        <f t="shared" ca="1" si="2"/>
        <v>0</v>
      </c>
      <c r="BX77" s="1019">
        <f t="shared" ca="1" si="3"/>
        <v>0</v>
      </c>
      <c r="BY77" s="824">
        <f t="shared" ca="1" si="5"/>
        <v>0</v>
      </c>
      <c r="BZ77" s="851">
        <v>2052</v>
      </c>
      <c r="CA77" s="1017">
        <f ca="1">IFERROR(SUM(BQ$49:BQ77)/SUM($BQ$49:$BS77),BQ77)</f>
        <v>0</v>
      </c>
      <c r="CB77" s="1018">
        <f ca="1">IFERROR(SUM(BR$49:BR77)/SUM($BQ$49:$BS77),BR77)</f>
        <v>0</v>
      </c>
      <c r="CC77" s="1019">
        <f ca="1">IFERROR(SUM(BS$49:BS77)/SUM($BQ$49:$BS77),BS77)</f>
        <v>0</v>
      </c>
      <c r="CD77" s="824">
        <f t="shared" ca="1" si="4"/>
        <v>0</v>
      </c>
      <c r="CE77" s="700" cm="1">
        <f t="array" aca="1" ref="CE77" ca="1">_xlfn.IFNA(LOOKUP(2,1/($J77:$BN77&lt;&gt;0),$J$22:$BN$22),0)</f>
        <v>0</v>
      </c>
      <c r="CH77" s="183"/>
      <c r="CI77" s="174"/>
      <c r="CJ77" s="174"/>
      <c r="CK77" s="174"/>
      <c r="CN77" s="984"/>
      <c r="CO77" s="984"/>
      <c r="CP77" s="984"/>
      <c r="CR77" s="984"/>
      <c r="CS77" s="984"/>
      <c r="CT77" s="984"/>
      <c r="CV77" s="174"/>
      <c r="CW77" s="174"/>
      <c r="CX77" s="174"/>
    </row>
    <row r="78" spans="1:102" ht="15.95" customHeight="1">
      <c r="A78" s="1375"/>
      <c r="B78" s="180">
        <f t="shared" si="0"/>
        <v>199</v>
      </c>
      <c r="C78" s="1270"/>
      <c r="D78" s="160" t="s">
        <v>695</v>
      </c>
      <c r="F78" s="160" t="s">
        <v>954</v>
      </c>
      <c r="G78" s="830">
        <v>2053</v>
      </c>
      <c r="I78" s="437" t="s">
        <v>514</v>
      </c>
      <c r="J78" s="485" cm="1">
        <f t="array" aca="1" ref="J78" ca="1">INDIRECT("'"&amp;$D$4&amp;"'!"&amp;J$21&amp;$B78)</f>
        <v>0</v>
      </c>
      <c r="K78" s="485" cm="1">
        <f t="array" aca="1" ref="K78" ca="1">INDIRECT("'"&amp;$D$4&amp;"'!"&amp;K$21&amp;$B78)</f>
        <v>0</v>
      </c>
      <c r="L78" s="485" cm="1">
        <f t="array" aca="1" ref="L78" ca="1">INDIRECT("'"&amp;$D$4&amp;"'!"&amp;L$21&amp;$B78)</f>
        <v>0</v>
      </c>
      <c r="M78" s="485" cm="1">
        <f t="array" aca="1" ref="M78" ca="1">INDIRECT("'"&amp;$D$4&amp;"'!"&amp;M$21&amp;$B78)</f>
        <v>0</v>
      </c>
      <c r="N78" s="485" cm="1">
        <f t="array" aca="1" ref="N78" ca="1">INDIRECT("'"&amp;$D$4&amp;"'!"&amp;N$21&amp;$B78)</f>
        <v>0</v>
      </c>
      <c r="O78" s="485" cm="1">
        <f t="array" aca="1" ref="O78" ca="1">INDIRECT("'"&amp;$D$4&amp;"'!"&amp;O$21&amp;$B78)</f>
        <v>0</v>
      </c>
      <c r="P78" s="485" cm="1">
        <f t="array" aca="1" ref="P78" ca="1">INDIRECT("'"&amp;$D$4&amp;"'!"&amp;P$21&amp;$B78)</f>
        <v>0</v>
      </c>
      <c r="Q78" s="485" cm="1">
        <f t="array" aca="1" ref="Q78" ca="1">INDIRECT("'"&amp;$D$4&amp;"'!"&amp;Q$21&amp;$B78)</f>
        <v>0</v>
      </c>
      <c r="R78" s="485" cm="1">
        <f t="array" aca="1" ref="R78" ca="1">INDIRECT("'"&amp;$D$4&amp;"'!"&amp;R$21&amp;$B78)</f>
        <v>0</v>
      </c>
      <c r="S78" s="485" cm="1">
        <f t="array" aca="1" ref="S78" ca="1">INDIRECT("'"&amp;$D$4&amp;"'!"&amp;S$21&amp;$B78)</f>
        <v>0</v>
      </c>
      <c r="T78" s="485" cm="1">
        <f t="array" aca="1" ref="T78" ca="1">INDIRECT("'"&amp;$D$4&amp;"'!"&amp;T$21&amp;$B78)</f>
        <v>0</v>
      </c>
      <c r="U78" s="485" cm="1">
        <f t="array" aca="1" ref="U78" ca="1">INDIRECT("'"&amp;$D$4&amp;"'!"&amp;U$21&amp;$B78)</f>
        <v>0</v>
      </c>
      <c r="V78" s="485" cm="1">
        <f t="array" aca="1" ref="V78" ca="1">INDIRECT("'"&amp;$D$4&amp;"'!"&amp;V$21&amp;$B78)</f>
        <v>0</v>
      </c>
      <c r="W78" s="485" cm="1">
        <f t="array" aca="1" ref="W78" ca="1">INDIRECT("'"&amp;$D$4&amp;"'!"&amp;W$21&amp;$B78)</f>
        <v>0</v>
      </c>
      <c r="X78" s="485" cm="1">
        <f t="array" aca="1" ref="X78" ca="1">INDIRECT("'"&amp;$D$4&amp;"'!"&amp;X$21&amp;$B78)</f>
        <v>0</v>
      </c>
      <c r="Y78" s="485" cm="1">
        <f t="array" aca="1" ref="Y78" ca="1">INDIRECT("'"&amp;$D$4&amp;"'!"&amp;Y$21&amp;$B78)</f>
        <v>0</v>
      </c>
      <c r="Z78" s="485" cm="1">
        <f t="array" aca="1" ref="Z78" ca="1">INDIRECT("'"&amp;$D$4&amp;"'!"&amp;Z$21&amp;$B78)</f>
        <v>0</v>
      </c>
      <c r="AA78" s="485" cm="1">
        <f t="array" aca="1" ref="AA78" ca="1">INDIRECT("'"&amp;$D$4&amp;"'!"&amp;AA$21&amp;$B78)</f>
        <v>0</v>
      </c>
      <c r="AB78" s="485" cm="1">
        <f t="array" aca="1" ref="AB78" ca="1">INDIRECT("'"&amp;$D$4&amp;"'!"&amp;AB$21&amp;$B78)</f>
        <v>0</v>
      </c>
      <c r="AC78" s="485" cm="1">
        <f t="array" aca="1" ref="AC78" ca="1">INDIRECT("'"&amp;$D$4&amp;"'!"&amp;AC$21&amp;$B78)</f>
        <v>0</v>
      </c>
      <c r="AD78" s="485" cm="1">
        <f t="array" aca="1" ref="AD78" ca="1">INDIRECT("'"&amp;$D$4&amp;"'!"&amp;AD$21&amp;$B78)</f>
        <v>0</v>
      </c>
      <c r="AE78" s="485" cm="1">
        <f t="array" aca="1" ref="AE78" ca="1">INDIRECT("'"&amp;$D$4&amp;"'!"&amp;AE$21&amp;$B78)</f>
        <v>0</v>
      </c>
      <c r="AF78" s="485" cm="1">
        <f t="array" aca="1" ref="AF78" ca="1">INDIRECT("'"&amp;$D$4&amp;"'!"&amp;AF$21&amp;$B78)</f>
        <v>0</v>
      </c>
      <c r="AG78" s="485" cm="1">
        <f t="array" aca="1" ref="AG78" ca="1">INDIRECT("'"&amp;$D$4&amp;"'!"&amp;AG$21&amp;$B78)</f>
        <v>0</v>
      </c>
      <c r="AH78" s="485" cm="1">
        <f t="array" aca="1" ref="AH78" ca="1">INDIRECT("'"&amp;$D$4&amp;"'!"&amp;AH$21&amp;$B78)</f>
        <v>0</v>
      </c>
      <c r="AI78" s="485" cm="1">
        <f t="array" aca="1" ref="AI78" ca="1">INDIRECT("'"&amp;$D$4&amp;"'!"&amp;AI$21&amp;$B78)</f>
        <v>0</v>
      </c>
      <c r="AJ78" s="485" cm="1">
        <f t="array" aca="1" ref="AJ78" ca="1">INDIRECT("'"&amp;$D$4&amp;"'!"&amp;AJ$21&amp;$B78)</f>
        <v>0</v>
      </c>
      <c r="AK78" s="485" cm="1">
        <f t="array" aca="1" ref="AK78" ca="1">INDIRECT("'"&amp;$D$4&amp;"'!"&amp;AK$21&amp;$B78)</f>
        <v>0</v>
      </c>
      <c r="AL78" s="485" cm="1">
        <f t="array" aca="1" ref="AL78" ca="1">INDIRECT("'"&amp;$D$4&amp;"'!"&amp;AL$21&amp;$B78)</f>
        <v>0</v>
      </c>
      <c r="AM78" s="485" cm="1">
        <f t="array" aca="1" ref="AM78" ca="1">INDIRECT("'"&amp;$D$4&amp;"'!"&amp;AM$21&amp;$B78)</f>
        <v>0</v>
      </c>
      <c r="AN78" s="485" cm="1">
        <f t="array" aca="1" ref="AN78" ca="1">INDIRECT("'"&amp;$D$4&amp;"'!"&amp;AN$21&amp;$B78)</f>
        <v>0</v>
      </c>
      <c r="AO78" s="485" cm="1">
        <f t="array" aca="1" ref="AO78" ca="1">INDIRECT("'"&amp;$D$4&amp;"'!"&amp;AO$21&amp;$B78)</f>
        <v>0</v>
      </c>
      <c r="AP78" s="485" cm="1">
        <f t="array" aca="1" ref="AP78" ca="1">INDIRECT("'"&amp;$D$4&amp;"'!"&amp;AP$21&amp;$B78)</f>
        <v>0</v>
      </c>
      <c r="AQ78" s="485" cm="1">
        <f t="array" aca="1" ref="AQ78" ca="1">INDIRECT("'"&amp;$D$4&amp;"'!"&amp;AQ$21&amp;$B78)</f>
        <v>0</v>
      </c>
      <c r="AR78" s="485" cm="1">
        <f t="array" aca="1" ref="AR78" ca="1">INDIRECT("'"&amp;$D$4&amp;"'!"&amp;AR$21&amp;$B78)</f>
        <v>0</v>
      </c>
      <c r="AS78" s="485" cm="1">
        <f t="array" aca="1" ref="AS78" ca="1">INDIRECT("'"&amp;$D$4&amp;"'!"&amp;AS$21&amp;$B78)</f>
        <v>0</v>
      </c>
      <c r="AT78" s="485" cm="1">
        <f t="array" aca="1" ref="AT78" ca="1">INDIRECT("'"&amp;$D$4&amp;"'!"&amp;AT$21&amp;$B78)</f>
        <v>0</v>
      </c>
      <c r="AU78" s="485" cm="1">
        <f t="array" aca="1" ref="AU78" ca="1">INDIRECT("'"&amp;$D$4&amp;"'!"&amp;AU$21&amp;$B78)</f>
        <v>0</v>
      </c>
      <c r="AV78" s="485" cm="1">
        <f t="array" aca="1" ref="AV78" ca="1">INDIRECT("'"&amp;$D$4&amp;"'!"&amp;AV$21&amp;$B78)</f>
        <v>0</v>
      </c>
      <c r="AW78" s="485" cm="1">
        <f t="array" aca="1" ref="AW78" ca="1">INDIRECT("'"&amp;$D$4&amp;"'!"&amp;AW$21&amp;$B78)</f>
        <v>0</v>
      </c>
      <c r="AX78" s="485" cm="1">
        <f t="array" aca="1" ref="AX78" ca="1">INDIRECT("'"&amp;$D$4&amp;"'!"&amp;AX$21&amp;$B78)</f>
        <v>0</v>
      </c>
      <c r="AY78" s="485" cm="1">
        <f t="array" aca="1" ref="AY78" ca="1">INDIRECT("'"&amp;$D$4&amp;"'!"&amp;AY$21&amp;$B78)</f>
        <v>0</v>
      </c>
      <c r="AZ78" s="485" cm="1">
        <f t="array" aca="1" ref="AZ78" ca="1">INDIRECT("'"&amp;$D$4&amp;"'!"&amp;AZ$21&amp;$B78)</f>
        <v>0</v>
      </c>
      <c r="BA78" s="485" cm="1">
        <f t="array" aca="1" ref="BA78" ca="1">INDIRECT("'"&amp;$D$4&amp;"'!"&amp;BA$21&amp;$B78)</f>
        <v>0</v>
      </c>
      <c r="BB78" s="485" cm="1">
        <f t="array" aca="1" ref="BB78" ca="1">INDIRECT("'"&amp;$D$4&amp;"'!"&amp;BB$21&amp;$B78)</f>
        <v>0</v>
      </c>
      <c r="BC78" s="485" cm="1">
        <f t="array" aca="1" ref="BC78" ca="1">INDIRECT("'"&amp;$D$4&amp;"'!"&amp;BC$21&amp;$B78)</f>
        <v>0</v>
      </c>
      <c r="BD78" s="485" cm="1">
        <f t="array" aca="1" ref="BD78" ca="1">INDIRECT("'"&amp;$D$4&amp;"'!"&amp;BD$21&amp;$B78)</f>
        <v>0</v>
      </c>
      <c r="BE78" s="485" cm="1">
        <f t="array" aca="1" ref="BE78" ca="1">INDIRECT("'"&amp;$D$4&amp;"'!"&amp;BE$21&amp;$B78)</f>
        <v>0</v>
      </c>
      <c r="BF78" s="485" cm="1">
        <f t="array" aca="1" ref="BF78" ca="1">INDIRECT("'"&amp;$D$4&amp;"'!"&amp;BF$21&amp;$B78)</f>
        <v>0</v>
      </c>
      <c r="BG78" s="485" cm="1">
        <f t="array" aca="1" ref="BG78" ca="1">INDIRECT("'"&amp;$D$4&amp;"'!"&amp;BG$21&amp;$B78)</f>
        <v>0</v>
      </c>
      <c r="BH78" s="485" cm="1">
        <f t="array" aca="1" ref="BH78" ca="1">INDIRECT("'"&amp;$D$4&amp;"'!"&amp;BH$21&amp;$B78)</f>
        <v>0</v>
      </c>
      <c r="BI78" s="485" cm="1">
        <f t="array" aca="1" ref="BI78" ca="1">INDIRECT("'"&amp;$D$4&amp;"'!"&amp;BI$21&amp;$B78)</f>
        <v>0</v>
      </c>
      <c r="BJ78" s="485" cm="1">
        <f t="array" aca="1" ref="BJ78" ca="1">INDIRECT("'"&amp;$D$4&amp;"'!"&amp;BJ$21&amp;$B78)</f>
        <v>0</v>
      </c>
      <c r="BK78" s="485" cm="1">
        <f t="array" aca="1" ref="BK78" ca="1">INDIRECT("'"&amp;$D$4&amp;"'!"&amp;BK$21&amp;$B78)</f>
        <v>0</v>
      </c>
      <c r="BL78" s="485" cm="1">
        <f t="array" aca="1" ref="BL78" ca="1">INDIRECT("'"&amp;$D$4&amp;"'!"&amp;BL$21&amp;$B78)</f>
        <v>0</v>
      </c>
      <c r="BM78" s="485" cm="1">
        <f t="array" aca="1" ref="BM78" ca="1">INDIRECT("'"&amp;$D$4&amp;"'!"&amp;BM$21&amp;$B78)</f>
        <v>0</v>
      </c>
      <c r="BN78" s="485" cm="1">
        <f t="array" aca="1" ref="BN78" ca="1">INDIRECT("'"&amp;$D$4&amp;"'!"&amp;BN$21&amp;$B78)</f>
        <v>0</v>
      </c>
      <c r="BP78" s="851">
        <v>2053</v>
      </c>
      <c r="BQ78" s="698" cm="1">
        <f t="array" aca="1" ref="BQ78" ca="1">IFERROR(SUMIFS(INDEX($J$23:$BN$44,,MATCH($G78,$J$22:$BN$22,0)),$G$23:$G$44,BQ$48,$E$23:$E$44,$BQ$46)/INDEX($J$47:$BN$47,,MATCH($G78,$J$22:$BN$22,0)),0)</f>
        <v>0</v>
      </c>
      <c r="BR78" s="587" cm="1">
        <f t="array" aca="1" ref="BR78" ca="1">IFERROR(SUMIFS(INDEX($J$23:$BN$44,,MATCH($G78,$J$22:$BN$22,0)),$G$23:$G$44,BR$48,$E$23:$E$44,$BQ$46)/INDEX($J$47:$BN$47,,MATCH($G78,$J$22:$BN$22,0)),0)</f>
        <v>0</v>
      </c>
      <c r="BS78" s="662" cm="1">
        <f t="array" aca="1" ref="BS78" ca="1">IFERROR(SUMIFS(INDEX($J$23:$BN$44,,MATCH($G78,$J$22:$BN$22,0)),$G$23:$G$44,BS$48,$E$23:$E$44,$BQ$46)/INDEX($J$47:$BN$47,,MATCH($G78,$J$22:$BN$22,0)),0)</f>
        <v>0</v>
      </c>
      <c r="BU78" s="851">
        <v>2053</v>
      </c>
      <c r="BV78" s="1017">
        <f t="shared" ca="1" si="1"/>
        <v>0</v>
      </c>
      <c r="BW78" s="1018">
        <f t="shared" ca="1" si="2"/>
        <v>0</v>
      </c>
      <c r="BX78" s="1019">
        <f t="shared" ca="1" si="3"/>
        <v>0</v>
      </c>
      <c r="BY78" s="824">
        <f t="shared" ca="1" si="5"/>
        <v>0</v>
      </c>
      <c r="BZ78" s="851">
        <v>2053</v>
      </c>
      <c r="CA78" s="1017">
        <f ca="1">IFERROR(SUM(BQ$49:BQ78)/SUM($BQ$49:$BS78),BQ78)</f>
        <v>0</v>
      </c>
      <c r="CB78" s="1018">
        <f ca="1">IFERROR(SUM(BR$49:BR78)/SUM($BQ$49:$BS78),BR78)</f>
        <v>0</v>
      </c>
      <c r="CC78" s="1019">
        <f ca="1">IFERROR(SUM(BS$49:BS78)/SUM($BQ$49:$BS78),BS78)</f>
        <v>0</v>
      </c>
      <c r="CD78" s="824">
        <f t="shared" ca="1" si="4"/>
        <v>0</v>
      </c>
      <c r="CE78" s="700" cm="1">
        <f t="array" aca="1" ref="CE78" ca="1">_xlfn.IFNA(LOOKUP(2,1/($J78:$BN78&lt;&gt;0),$J$22:$BN$22),0)</f>
        <v>0</v>
      </c>
      <c r="CH78" s="183"/>
      <c r="CI78" s="174"/>
      <c r="CJ78" s="174"/>
      <c r="CK78" s="174"/>
      <c r="CN78" s="984"/>
      <c r="CO78" s="984"/>
      <c r="CP78" s="984"/>
      <c r="CR78" s="984"/>
      <c r="CS78" s="984"/>
      <c r="CT78" s="984"/>
      <c r="CV78" s="174"/>
      <c r="CW78" s="174"/>
      <c r="CX78" s="174"/>
    </row>
    <row r="79" spans="1:102" ht="15.95" customHeight="1">
      <c r="A79" s="1375"/>
      <c r="B79" s="180">
        <f t="shared" si="0"/>
        <v>200</v>
      </c>
      <c r="C79" s="1270"/>
      <c r="D79" s="160" t="s">
        <v>697</v>
      </c>
      <c r="F79" s="160" t="s">
        <v>955</v>
      </c>
      <c r="G79" s="830">
        <v>2054</v>
      </c>
      <c r="I79" s="437" t="s">
        <v>514</v>
      </c>
      <c r="J79" s="485" cm="1">
        <f t="array" aca="1" ref="J79" ca="1">INDIRECT("'"&amp;$D$4&amp;"'!"&amp;J$21&amp;$B79)</f>
        <v>0</v>
      </c>
      <c r="K79" s="485" cm="1">
        <f t="array" aca="1" ref="K79" ca="1">INDIRECT("'"&amp;$D$4&amp;"'!"&amp;K$21&amp;$B79)</f>
        <v>0</v>
      </c>
      <c r="L79" s="485" cm="1">
        <f t="array" aca="1" ref="L79" ca="1">INDIRECT("'"&amp;$D$4&amp;"'!"&amp;L$21&amp;$B79)</f>
        <v>0</v>
      </c>
      <c r="M79" s="485" cm="1">
        <f t="array" aca="1" ref="M79" ca="1">INDIRECT("'"&amp;$D$4&amp;"'!"&amp;M$21&amp;$B79)</f>
        <v>0</v>
      </c>
      <c r="N79" s="485" cm="1">
        <f t="array" aca="1" ref="N79" ca="1">INDIRECT("'"&amp;$D$4&amp;"'!"&amp;N$21&amp;$B79)</f>
        <v>0</v>
      </c>
      <c r="O79" s="485" cm="1">
        <f t="array" aca="1" ref="O79" ca="1">INDIRECT("'"&amp;$D$4&amp;"'!"&amp;O$21&amp;$B79)</f>
        <v>0</v>
      </c>
      <c r="P79" s="485" cm="1">
        <f t="array" aca="1" ref="P79" ca="1">INDIRECT("'"&amp;$D$4&amp;"'!"&amp;P$21&amp;$B79)</f>
        <v>0</v>
      </c>
      <c r="Q79" s="485" cm="1">
        <f t="array" aca="1" ref="Q79" ca="1">INDIRECT("'"&amp;$D$4&amp;"'!"&amp;Q$21&amp;$B79)</f>
        <v>0</v>
      </c>
      <c r="R79" s="485" cm="1">
        <f t="array" aca="1" ref="R79" ca="1">INDIRECT("'"&amp;$D$4&amp;"'!"&amp;R$21&amp;$B79)</f>
        <v>0</v>
      </c>
      <c r="S79" s="485" cm="1">
        <f t="array" aca="1" ref="S79" ca="1">INDIRECT("'"&amp;$D$4&amp;"'!"&amp;S$21&amp;$B79)</f>
        <v>0</v>
      </c>
      <c r="T79" s="485" cm="1">
        <f t="array" aca="1" ref="T79" ca="1">INDIRECT("'"&amp;$D$4&amp;"'!"&amp;T$21&amp;$B79)</f>
        <v>0</v>
      </c>
      <c r="U79" s="485" cm="1">
        <f t="array" aca="1" ref="U79" ca="1">INDIRECT("'"&amp;$D$4&amp;"'!"&amp;U$21&amp;$B79)</f>
        <v>0</v>
      </c>
      <c r="V79" s="485" cm="1">
        <f t="array" aca="1" ref="V79" ca="1">INDIRECT("'"&amp;$D$4&amp;"'!"&amp;V$21&amp;$B79)</f>
        <v>0</v>
      </c>
      <c r="W79" s="485" cm="1">
        <f t="array" aca="1" ref="W79" ca="1">INDIRECT("'"&amp;$D$4&amp;"'!"&amp;W$21&amp;$B79)</f>
        <v>0</v>
      </c>
      <c r="X79" s="485" cm="1">
        <f t="array" aca="1" ref="X79" ca="1">INDIRECT("'"&amp;$D$4&amp;"'!"&amp;X$21&amp;$B79)</f>
        <v>0</v>
      </c>
      <c r="Y79" s="485" cm="1">
        <f t="array" aca="1" ref="Y79" ca="1">INDIRECT("'"&amp;$D$4&amp;"'!"&amp;Y$21&amp;$B79)</f>
        <v>0</v>
      </c>
      <c r="Z79" s="485" cm="1">
        <f t="array" aca="1" ref="Z79" ca="1">INDIRECT("'"&amp;$D$4&amp;"'!"&amp;Z$21&amp;$B79)</f>
        <v>0</v>
      </c>
      <c r="AA79" s="485" cm="1">
        <f t="array" aca="1" ref="AA79" ca="1">INDIRECT("'"&amp;$D$4&amp;"'!"&amp;AA$21&amp;$B79)</f>
        <v>0</v>
      </c>
      <c r="AB79" s="485" cm="1">
        <f t="array" aca="1" ref="AB79" ca="1">INDIRECT("'"&amp;$D$4&amp;"'!"&amp;AB$21&amp;$B79)</f>
        <v>0</v>
      </c>
      <c r="AC79" s="485" cm="1">
        <f t="array" aca="1" ref="AC79" ca="1">INDIRECT("'"&amp;$D$4&amp;"'!"&amp;AC$21&amp;$B79)</f>
        <v>0</v>
      </c>
      <c r="AD79" s="485" cm="1">
        <f t="array" aca="1" ref="AD79" ca="1">INDIRECT("'"&amp;$D$4&amp;"'!"&amp;AD$21&amp;$B79)</f>
        <v>0</v>
      </c>
      <c r="AE79" s="485" cm="1">
        <f t="array" aca="1" ref="AE79" ca="1">INDIRECT("'"&amp;$D$4&amp;"'!"&amp;AE$21&amp;$B79)</f>
        <v>0</v>
      </c>
      <c r="AF79" s="485" cm="1">
        <f t="array" aca="1" ref="AF79" ca="1">INDIRECT("'"&amp;$D$4&amp;"'!"&amp;AF$21&amp;$B79)</f>
        <v>0</v>
      </c>
      <c r="AG79" s="485" cm="1">
        <f t="array" aca="1" ref="AG79" ca="1">INDIRECT("'"&amp;$D$4&amp;"'!"&amp;AG$21&amp;$B79)</f>
        <v>0</v>
      </c>
      <c r="AH79" s="485" cm="1">
        <f t="array" aca="1" ref="AH79" ca="1">INDIRECT("'"&amp;$D$4&amp;"'!"&amp;AH$21&amp;$B79)</f>
        <v>0</v>
      </c>
      <c r="AI79" s="485" cm="1">
        <f t="array" aca="1" ref="AI79" ca="1">INDIRECT("'"&amp;$D$4&amp;"'!"&amp;AI$21&amp;$B79)</f>
        <v>0</v>
      </c>
      <c r="AJ79" s="485" cm="1">
        <f t="array" aca="1" ref="AJ79" ca="1">INDIRECT("'"&amp;$D$4&amp;"'!"&amp;AJ$21&amp;$B79)</f>
        <v>0</v>
      </c>
      <c r="AK79" s="485" cm="1">
        <f t="array" aca="1" ref="AK79" ca="1">INDIRECT("'"&amp;$D$4&amp;"'!"&amp;AK$21&amp;$B79)</f>
        <v>0</v>
      </c>
      <c r="AL79" s="485" cm="1">
        <f t="array" aca="1" ref="AL79" ca="1">INDIRECT("'"&amp;$D$4&amp;"'!"&amp;AL$21&amp;$B79)</f>
        <v>0</v>
      </c>
      <c r="AM79" s="485" cm="1">
        <f t="array" aca="1" ref="AM79" ca="1">INDIRECT("'"&amp;$D$4&amp;"'!"&amp;AM$21&amp;$B79)</f>
        <v>0</v>
      </c>
      <c r="AN79" s="485" cm="1">
        <f t="array" aca="1" ref="AN79" ca="1">INDIRECT("'"&amp;$D$4&amp;"'!"&amp;AN$21&amp;$B79)</f>
        <v>0</v>
      </c>
      <c r="AO79" s="485" cm="1">
        <f t="array" aca="1" ref="AO79" ca="1">INDIRECT("'"&amp;$D$4&amp;"'!"&amp;AO$21&amp;$B79)</f>
        <v>0</v>
      </c>
      <c r="AP79" s="485" cm="1">
        <f t="array" aca="1" ref="AP79" ca="1">INDIRECT("'"&amp;$D$4&amp;"'!"&amp;AP$21&amp;$B79)</f>
        <v>0</v>
      </c>
      <c r="AQ79" s="485" cm="1">
        <f t="array" aca="1" ref="AQ79" ca="1">INDIRECT("'"&amp;$D$4&amp;"'!"&amp;AQ$21&amp;$B79)</f>
        <v>0</v>
      </c>
      <c r="AR79" s="485" cm="1">
        <f t="array" aca="1" ref="AR79" ca="1">INDIRECT("'"&amp;$D$4&amp;"'!"&amp;AR$21&amp;$B79)</f>
        <v>0</v>
      </c>
      <c r="AS79" s="485" cm="1">
        <f t="array" aca="1" ref="AS79" ca="1">INDIRECT("'"&amp;$D$4&amp;"'!"&amp;AS$21&amp;$B79)</f>
        <v>0</v>
      </c>
      <c r="AT79" s="485" cm="1">
        <f t="array" aca="1" ref="AT79" ca="1">INDIRECT("'"&amp;$D$4&amp;"'!"&amp;AT$21&amp;$B79)</f>
        <v>0</v>
      </c>
      <c r="AU79" s="485" cm="1">
        <f t="array" aca="1" ref="AU79" ca="1">INDIRECT("'"&amp;$D$4&amp;"'!"&amp;AU$21&amp;$B79)</f>
        <v>0</v>
      </c>
      <c r="AV79" s="485" cm="1">
        <f t="array" aca="1" ref="AV79" ca="1">INDIRECT("'"&amp;$D$4&amp;"'!"&amp;AV$21&amp;$B79)</f>
        <v>0</v>
      </c>
      <c r="AW79" s="485" cm="1">
        <f t="array" aca="1" ref="AW79" ca="1">INDIRECT("'"&amp;$D$4&amp;"'!"&amp;AW$21&amp;$B79)</f>
        <v>0</v>
      </c>
      <c r="AX79" s="485" cm="1">
        <f t="array" aca="1" ref="AX79" ca="1">INDIRECT("'"&amp;$D$4&amp;"'!"&amp;AX$21&amp;$B79)</f>
        <v>0</v>
      </c>
      <c r="AY79" s="485" cm="1">
        <f t="array" aca="1" ref="AY79" ca="1">INDIRECT("'"&amp;$D$4&amp;"'!"&amp;AY$21&amp;$B79)</f>
        <v>0</v>
      </c>
      <c r="AZ79" s="485" cm="1">
        <f t="array" aca="1" ref="AZ79" ca="1">INDIRECT("'"&amp;$D$4&amp;"'!"&amp;AZ$21&amp;$B79)</f>
        <v>0</v>
      </c>
      <c r="BA79" s="485" cm="1">
        <f t="array" aca="1" ref="BA79" ca="1">INDIRECT("'"&amp;$D$4&amp;"'!"&amp;BA$21&amp;$B79)</f>
        <v>0</v>
      </c>
      <c r="BB79" s="485" cm="1">
        <f t="array" aca="1" ref="BB79" ca="1">INDIRECT("'"&amp;$D$4&amp;"'!"&amp;BB$21&amp;$B79)</f>
        <v>0</v>
      </c>
      <c r="BC79" s="485" cm="1">
        <f t="array" aca="1" ref="BC79" ca="1">INDIRECT("'"&amp;$D$4&amp;"'!"&amp;BC$21&amp;$B79)</f>
        <v>0</v>
      </c>
      <c r="BD79" s="485" cm="1">
        <f t="array" aca="1" ref="BD79" ca="1">INDIRECT("'"&amp;$D$4&amp;"'!"&amp;BD$21&amp;$B79)</f>
        <v>0</v>
      </c>
      <c r="BE79" s="485" cm="1">
        <f t="array" aca="1" ref="BE79" ca="1">INDIRECT("'"&amp;$D$4&amp;"'!"&amp;BE$21&amp;$B79)</f>
        <v>0</v>
      </c>
      <c r="BF79" s="485" cm="1">
        <f t="array" aca="1" ref="BF79" ca="1">INDIRECT("'"&amp;$D$4&amp;"'!"&amp;BF$21&amp;$B79)</f>
        <v>0</v>
      </c>
      <c r="BG79" s="485" cm="1">
        <f t="array" aca="1" ref="BG79" ca="1">INDIRECT("'"&amp;$D$4&amp;"'!"&amp;BG$21&amp;$B79)</f>
        <v>0</v>
      </c>
      <c r="BH79" s="485" cm="1">
        <f t="array" aca="1" ref="BH79" ca="1">INDIRECT("'"&amp;$D$4&amp;"'!"&amp;BH$21&amp;$B79)</f>
        <v>0</v>
      </c>
      <c r="BI79" s="485" cm="1">
        <f t="array" aca="1" ref="BI79" ca="1">INDIRECT("'"&amp;$D$4&amp;"'!"&amp;BI$21&amp;$B79)</f>
        <v>0</v>
      </c>
      <c r="BJ79" s="485" cm="1">
        <f t="array" aca="1" ref="BJ79" ca="1">INDIRECT("'"&amp;$D$4&amp;"'!"&amp;BJ$21&amp;$B79)</f>
        <v>0</v>
      </c>
      <c r="BK79" s="485" cm="1">
        <f t="array" aca="1" ref="BK79" ca="1">INDIRECT("'"&amp;$D$4&amp;"'!"&amp;BK$21&amp;$B79)</f>
        <v>0</v>
      </c>
      <c r="BL79" s="485" cm="1">
        <f t="array" aca="1" ref="BL79" ca="1">INDIRECT("'"&amp;$D$4&amp;"'!"&amp;BL$21&amp;$B79)</f>
        <v>0</v>
      </c>
      <c r="BM79" s="485" cm="1">
        <f t="array" aca="1" ref="BM79" ca="1">INDIRECT("'"&amp;$D$4&amp;"'!"&amp;BM$21&amp;$B79)</f>
        <v>0</v>
      </c>
      <c r="BN79" s="485" cm="1">
        <f t="array" aca="1" ref="BN79" ca="1">INDIRECT("'"&amp;$D$4&amp;"'!"&amp;BN$21&amp;$B79)</f>
        <v>0</v>
      </c>
      <c r="BP79" s="851">
        <v>2054</v>
      </c>
      <c r="BQ79" s="698" cm="1">
        <f t="array" aca="1" ref="BQ79" ca="1">IFERROR(SUMIFS(INDEX($J$23:$BN$44,,MATCH($G79,$J$22:$BN$22,0)),$G$23:$G$44,BQ$48,$E$23:$E$44,$BQ$46)/INDEX($J$47:$BN$47,,MATCH($G79,$J$22:$BN$22,0)),0)</f>
        <v>0</v>
      </c>
      <c r="BR79" s="587" cm="1">
        <f t="array" aca="1" ref="BR79" ca="1">IFERROR(SUMIFS(INDEX($J$23:$BN$44,,MATCH($G79,$J$22:$BN$22,0)),$G$23:$G$44,BR$48,$E$23:$E$44,$BQ$46)/INDEX($J$47:$BN$47,,MATCH($G79,$J$22:$BN$22,0)),0)</f>
        <v>0</v>
      </c>
      <c r="BS79" s="662" cm="1">
        <f t="array" aca="1" ref="BS79" ca="1">IFERROR(SUMIFS(INDEX($J$23:$BN$44,,MATCH($G79,$J$22:$BN$22,0)),$G$23:$G$44,BS$48,$E$23:$E$44,$BQ$46)/INDEX($J$47:$BN$47,,MATCH($G79,$J$22:$BN$22,0)),0)</f>
        <v>0</v>
      </c>
      <c r="BU79" s="851">
        <v>2054</v>
      </c>
      <c r="BV79" s="1017">
        <f t="shared" ca="1" si="1"/>
        <v>0</v>
      </c>
      <c r="BW79" s="1018">
        <f t="shared" ca="1" si="2"/>
        <v>0</v>
      </c>
      <c r="BX79" s="1019">
        <f t="shared" ca="1" si="3"/>
        <v>0</v>
      </c>
      <c r="BY79" s="824">
        <f t="shared" ca="1" si="5"/>
        <v>0</v>
      </c>
      <c r="BZ79" s="851">
        <v>2054</v>
      </c>
      <c r="CA79" s="1017">
        <f ca="1">IFERROR(SUM(BQ$49:BQ79)/SUM($BQ$49:$BS79),BQ79)</f>
        <v>0</v>
      </c>
      <c r="CB79" s="1018">
        <f ca="1">IFERROR(SUM(BR$49:BR79)/SUM($BQ$49:$BS79),BR79)</f>
        <v>0</v>
      </c>
      <c r="CC79" s="1019">
        <f ca="1">IFERROR(SUM(BS$49:BS79)/SUM($BQ$49:$BS79),BS79)</f>
        <v>0</v>
      </c>
      <c r="CD79" s="824">
        <f t="shared" ca="1" si="4"/>
        <v>0</v>
      </c>
      <c r="CE79" s="700" cm="1">
        <f t="array" aca="1" ref="CE79" ca="1">_xlfn.IFNA(LOOKUP(2,1/($J79:$BN79&lt;&gt;0),$J$22:$BN$22),0)</f>
        <v>0</v>
      </c>
      <c r="CH79" s="183"/>
      <c r="CI79" s="174"/>
      <c r="CJ79" s="174"/>
      <c r="CK79" s="174"/>
      <c r="CN79" s="984"/>
      <c r="CO79" s="984"/>
      <c r="CP79" s="984"/>
      <c r="CR79" s="984"/>
      <c r="CS79" s="984"/>
      <c r="CT79" s="984"/>
      <c r="CV79" s="174"/>
      <c r="CW79" s="174"/>
      <c r="CX79" s="174"/>
    </row>
    <row r="80" spans="1:102" ht="15.95" customHeight="1">
      <c r="A80" s="1375"/>
      <c r="B80" s="180">
        <f t="shared" si="0"/>
        <v>201</v>
      </c>
      <c r="C80" s="1270"/>
      <c r="D80" s="160" t="s">
        <v>699</v>
      </c>
      <c r="F80" s="160" t="s">
        <v>956</v>
      </c>
      <c r="G80" s="830">
        <v>2055</v>
      </c>
      <c r="I80" s="437" t="s">
        <v>514</v>
      </c>
      <c r="J80" s="485" cm="1">
        <f t="array" aca="1" ref="J80" ca="1">INDIRECT("'"&amp;$D$4&amp;"'!"&amp;J$21&amp;$B80)</f>
        <v>0</v>
      </c>
      <c r="K80" s="485" cm="1">
        <f t="array" aca="1" ref="K80" ca="1">INDIRECT("'"&amp;$D$4&amp;"'!"&amp;K$21&amp;$B80)</f>
        <v>0</v>
      </c>
      <c r="L80" s="485" cm="1">
        <f t="array" aca="1" ref="L80" ca="1">INDIRECT("'"&amp;$D$4&amp;"'!"&amp;L$21&amp;$B80)</f>
        <v>0</v>
      </c>
      <c r="M80" s="485" cm="1">
        <f t="array" aca="1" ref="M80" ca="1">INDIRECT("'"&amp;$D$4&amp;"'!"&amp;M$21&amp;$B80)</f>
        <v>0</v>
      </c>
      <c r="N80" s="485" cm="1">
        <f t="array" aca="1" ref="N80" ca="1">INDIRECT("'"&amp;$D$4&amp;"'!"&amp;N$21&amp;$B80)</f>
        <v>0</v>
      </c>
      <c r="O80" s="485" cm="1">
        <f t="array" aca="1" ref="O80" ca="1">INDIRECT("'"&amp;$D$4&amp;"'!"&amp;O$21&amp;$B80)</f>
        <v>0</v>
      </c>
      <c r="P80" s="485" cm="1">
        <f t="array" aca="1" ref="P80" ca="1">INDIRECT("'"&amp;$D$4&amp;"'!"&amp;P$21&amp;$B80)</f>
        <v>0</v>
      </c>
      <c r="Q80" s="485" cm="1">
        <f t="array" aca="1" ref="Q80" ca="1">INDIRECT("'"&amp;$D$4&amp;"'!"&amp;Q$21&amp;$B80)</f>
        <v>0</v>
      </c>
      <c r="R80" s="485" cm="1">
        <f t="array" aca="1" ref="R80" ca="1">INDIRECT("'"&amp;$D$4&amp;"'!"&amp;R$21&amp;$B80)</f>
        <v>0</v>
      </c>
      <c r="S80" s="485" cm="1">
        <f t="array" aca="1" ref="S80" ca="1">INDIRECT("'"&amp;$D$4&amp;"'!"&amp;S$21&amp;$B80)</f>
        <v>0</v>
      </c>
      <c r="T80" s="485" cm="1">
        <f t="array" aca="1" ref="T80" ca="1">INDIRECT("'"&amp;$D$4&amp;"'!"&amp;T$21&amp;$B80)</f>
        <v>0</v>
      </c>
      <c r="U80" s="485" cm="1">
        <f t="array" aca="1" ref="U80" ca="1">INDIRECT("'"&amp;$D$4&amp;"'!"&amp;U$21&amp;$B80)</f>
        <v>0</v>
      </c>
      <c r="V80" s="485" cm="1">
        <f t="array" aca="1" ref="V80" ca="1">INDIRECT("'"&amp;$D$4&amp;"'!"&amp;V$21&amp;$B80)</f>
        <v>0</v>
      </c>
      <c r="W80" s="485" cm="1">
        <f t="array" aca="1" ref="W80" ca="1">INDIRECT("'"&amp;$D$4&amp;"'!"&amp;W$21&amp;$B80)</f>
        <v>0</v>
      </c>
      <c r="X80" s="485" cm="1">
        <f t="array" aca="1" ref="X80" ca="1">INDIRECT("'"&amp;$D$4&amp;"'!"&amp;X$21&amp;$B80)</f>
        <v>0</v>
      </c>
      <c r="Y80" s="485" cm="1">
        <f t="array" aca="1" ref="Y80" ca="1">INDIRECT("'"&amp;$D$4&amp;"'!"&amp;Y$21&amp;$B80)</f>
        <v>0</v>
      </c>
      <c r="Z80" s="485" cm="1">
        <f t="array" aca="1" ref="Z80" ca="1">INDIRECT("'"&amp;$D$4&amp;"'!"&amp;Z$21&amp;$B80)</f>
        <v>0</v>
      </c>
      <c r="AA80" s="485" cm="1">
        <f t="array" aca="1" ref="AA80" ca="1">INDIRECT("'"&amp;$D$4&amp;"'!"&amp;AA$21&amp;$B80)</f>
        <v>0</v>
      </c>
      <c r="AB80" s="485" cm="1">
        <f t="array" aca="1" ref="AB80" ca="1">INDIRECT("'"&amp;$D$4&amp;"'!"&amp;AB$21&amp;$B80)</f>
        <v>0</v>
      </c>
      <c r="AC80" s="485" cm="1">
        <f t="array" aca="1" ref="AC80" ca="1">INDIRECT("'"&amp;$D$4&amp;"'!"&amp;AC$21&amp;$B80)</f>
        <v>0</v>
      </c>
      <c r="AD80" s="485" cm="1">
        <f t="array" aca="1" ref="AD80" ca="1">INDIRECT("'"&amp;$D$4&amp;"'!"&amp;AD$21&amp;$B80)</f>
        <v>0</v>
      </c>
      <c r="AE80" s="485" cm="1">
        <f t="array" aca="1" ref="AE80" ca="1">INDIRECT("'"&amp;$D$4&amp;"'!"&amp;AE$21&amp;$B80)</f>
        <v>0</v>
      </c>
      <c r="AF80" s="485" cm="1">
        <f t="array" aca="1" ref="AF80" ca="1">INDIRECT("'"&amp;$D$4&amp;"'!"&amp;AF$21&amp;$B80)</f>
        <v>0</v>
      </c>
      <c r="AG80" s="485" cm="1">
        <f t="array" aca="1" ref="AG80" ca="1">INDIRECT("'"&amp;$D$4&amp;"'!"&amp;AG$21&amp;$B80)</f>
        <v>0</v>
      </c>
      <c r="AH80" s="485" cm="1">
        <f t="array" aca="1" ref="AH80" ca="1">INDIRECT("'"&amp;$D$4&amp;"'!"&amp;AH$21&amp;$B80)</f>
        <v>0</v>
      </c>
      <c r="AI80" s="485" cm="1">
        <f t="array" aca="1" ref="AI80" ca="1">INDIRECT("'"&amp;$D$4&amp;"'!"&amp;AI$21&amp;$B80)</f>
        <v>0</v>
      </c>
      <c r="AJ80" s="485" cm="1">
        <f t="array" aca="1" ref="AJ80" ca="1">INDIRECT("'"&amp;$D$4&amp;"'!"&amp;AJ$21&amp;$B80)</f>
        <v>0</v>
      </c>
      <c r="AK80" s="485" cm="1">
        <f t="array" aca="1" ref="AK80" ca="1">INDIRECT("'"&amp;$D$4&amp;"'!"&amp;AK$21&amp;$B80)</f>
        <v>0</v>
      </c>
      <c r="AL80" s="485" cm="1">
        <f t="array" aca="1" ref="AL80" ca="1">INDIRECT("'"&amp;$D$4&amp;"'!"&amp;AL$21&amp;$B80)</f>
        <v>0</v>
      </c>
      <c r="AM80" s="485" cm="1">
        <f t="array" aca="1" ref="AM80" ca="1">INDIRECT("'"&amp;$D$4&amp;"'!"&amp;AM$21&amp;$B80)</f>
        <v>0</v>
      </c>
      <c r="AN80" s="485" cm="1">
        <f t="array" aca="1" ref="AN80" ca="1">INDIRECT("'"&amp;$D$4&amp;"'!"&amp;AN$21&amp;$B80)</f>
        <v>0</v>
      </c>
      <c r="AO80" s="485" cm="1">
        <f t="array" aca="1" ref="AO80" ca="1">INDIRECT("'"&amp;$D$4&amp;"'!"&amp;AO$21&amp;$B80)</f>
        <v>0</v>
      </c>
      <c r="AP80" s="485" cm="1">
        <f t="array" aca="1" ref="AP80" ca="1">INDIRECT("'"&amp;$D$4&amp;"'!"&amp;AP$21&amp;$B80)</f>
        <v>0</v>
      </c>
      <c r="AQ80" s="485" cm="1">
        <f t="array" aca="1" ref="AQ80" ca="1">INDIRECT("'"&amp;$D$4&amp;"'!"&amp;AQ$21&amp;$B80)</f>
        <v>0</v>
      </c>
      <c r="AR80" s="485" cm="1">
        <f t="array" aca="1" ref="AR80" ca="1">INDIRECT("'"&amp;$D$4&amp;"'!"&amp;AR$21&amp;$B80)</f>
        <v>0</v>
      </c>
      <c r="AS80" s="485" cm="1">
        <f t="array" aca="1" ref="AS80" ca="1">INDIRECT("'"&amp;$D$4&amp;"'!"&amp;AS$21&amp;$B80)</f>
        <v>0</v>
      </c>
      <c r="AT80" s="485" cm="1">
        <f t="array" aca="1" ref="AT80" ca="1">INDIRECT("'"&amp;$D$4&amp;"'!"&amp;AT$21&amp;$B80)</f>
        <v>0</v>
      </c>
      <c r="AU80" s="485" cm="1">
        <f t="array" aca="1" ref="AU80" ca="1">INDIRECT("'"&amp;$D$4&amp;"'!"&amp;AU$21&amp;$B80)</f>
        <v>0</v>
      </c>
      <c r="AV80" s="485" cm="1">
        <f t="array" aca="1" ref="AV80" ca="1">INDIRECT("'"&amp;$D$4&amp;"'!"&amp;AV$21&amp;$B80)</f>
        <v>0</v>
      </c>
      <c r="AW80" s="485" cm="1">
        <f t="array" aca="1" ref="AW80" ca="1">INDIRECT("'"&amp;$D$4&amp;"'!"&amp;AW$21&amp;$B80)</f>
        <v>0</v>
      </c>
      <c r="AX80" s="485" cm="1">
        <f t="array" aca="1" ref="AX80" ca="1">INDIRECT("'"&amp;$D$4&amp;"'!"&amp;AX$21&amp;$B80)</f>
        <v>0</v>
      </c>
      <c r="AY80" s="485" cm="1">
        <f t="array" aca="1" ref="AY80" ca="1">INDIRECT("'"&amp;$D$4&amp;"'!"&amp;AY$21&amp;$B80)</f>
        <v>0</v>
      </c>
      <c r="AZ80" s="485" cm="1">
        <f t="array" aca="1" ref="AZ80" ca="1">INDIRECT("'"&amp;$D$4&amp;"'!"&amp;AZ$21&amp;$B80)</f>
        <v>0</v>
      </c>
      <c r="BA80" s="485" cm="1">
        <f t="array" aca="1" ref="BA80" ca="1">INDIRECT("'"&amp;$D$4&amp;"'!"&amp;BA$21&amp;$B80)</f>
        <v>0</v>
      </c>
      <c r="BB80" s="485" cm="1">
        <f t="array" aca="1" ref="BB80" ca="1">INDIRECT("'"&amp;$D$4&amp;"'!"&amp;BB$21&amp;$B80)</f>
        <v>0</v>
      </c>
      <c r="BC80" s="485" cm="1">
        <f t="array" aca="1" ref="BC80" ca="1">INDIRECT("'"&amp;$D$4&amp;"'!"&amp;BC$21&amp;$B80)</f>
        <v>0</v>
      </c>
      <c r="BD80" s="485" cm="1">
        <f t="array" aca="1" ref="BD80" ca="1">INDIRECT("'"&amp;$D$4&amp;"'!"&amp;BD$21&amp;$B80)</f>
        <v>0</v>
      </c>
      <c r="BE80" s="485" cm="1">
        <f t="array" aca="1" ref="BE80" ca="1">INDIRECT("'"&amp;$D$4&amp;"'!"&amp;BE$21&amp;$B80)</f>
        <v>0</v>
      </c>
      <c r="BF80" s="485" cm="1">
        <f t="array" aca="1" ref="BF80" ca="1">INDIRECT("'"&amp;$D$4&amp;"'!"&amp;BF$21&amp;$B80)</f>
        <v>0</v>
      </c>
      <c r="BG80" s="485" cm="1">
        <f t="array" aca="1" ref="BG80" ca="1">INDIRECT("'"&amp;$D$4&amp;"'!"&amp;BG$21&amp;$B80)</f>
        <v>0</v>
      </c>
      <c r="BH80" s="485" cm="1">
        <f t="array" aca="1" ref="BH80" ca="1">INDIRECT("'"&amp;$D$4&amp;"'!"&amp;BH$21&amp;$B80)</f>
        <v>0</v>
      </c>
      <c r="BI80" s="485" cm="1">
        <f t="array" aca="1" ref="BI80" ca="1">INDIRECT("'"&amp;$D$4&amp;"'!"&amp;BI$21&amp;$B80)</f>
        <v>0</v>
      </c>
      <c r="BJ80" s="485" cm="1">
        <f t="array" aca="1" ref="BJ80" ca="1">INDIRECT("'"&amp;$D$4&amp;"'!"&amp;BJ$21&amp;$B80)</f>
        <v>0</v>
      </c>
      <c r="BK80" s="485" cm="1">
        <f t="array" aca="1" ref="BK80" ca="1">INDIRECT("'"&amp;$D$4&amp;"'!"&amp;BK$21&amp;$B80)</f>
        <v>0</v>
      </c>
      <c r="BL80" s="485" cm="1">
        <f t="array" aca="1" ref="BL80" ca="1">INDIRECT("'"&amp;$D$4&amp;"'!"&amp;BL$21&amp;$B80)</f>
        <v>0</v>
      </c>
      <c r="BM80" s="485" cm="1">
        <f t="array" aca="1" ref="BM80" ca="1">INDIRECT("'"&amp;$D$4&amp;"'!"&amp;BM$21&amp;$B80)</f>
        <v>0</v>
      </c>
      <c r="BN80" s="485" cm="1">
        <f t="array" aca="1" ref="BN80" ca="1">INDIRECT("'"&amp;$D$4&amp;"'!"&amp;BN$21&amp;$B80)</f>
        <v>0</v>
      </c>
      <c r="BP80" s="851">
        <v>2055</v>
      </c>
      <c r="BQ80" s="698" cm="1">
        <f t="array" aca="1" ref="BQ80" ca="1">IFERROR(SUMIFS(INDEX($J$23:$BN$44,,MATCH($G80,$J$22:$BN$22,0)),$G$23:$G$44,BQ$48,$E$23:$E$44,$BQ$46)/INDEX($J$47:$BN$47,,MATCH($G80,$J$22:$BN$22,0)),0)</f>
        <v>0</v>
      </c>
      <c r="BR80" s="587" cm="1">
        <f t="array" aca="1" ref="BR80" ca="1">IFERROR(SUMIFS(INDEX($J$23:$BN$44,,MATCH($G80,$J$22:$BN$22,0)),$G$23:$G$44,BR$48,$E$23:$E$44,$BQ$46)/INDEX($J$47:$BN$47,,MATCH($G80,$J$22:$BN$22,0)),0)</f>
        <v>0</v>
      </c>
      <c r="BS80" s="662" cm="1">
        <f t="array" aca="1" ref="BS80" ca="1">IFERROR(SUMIFS(INDEX($J$23:$BN$44,,MATCH($G80,$J$22:$BN$22,0)),$G$23:$G$44,BS$48,$E$23:$E$44,$BQ$46)/INDEX($J$47:$BN$47,,MATCH($G80,$J$22:$BN$22,0)),0)</f>
        <v>0</v>
      </c>
      <c r="BU80" s="851">
        <v>2055</v>
      </c>
      <c r="BV80" s="1017">
        <f t="shared" ca="1" si="1"/>
        <v>0</v>
      </c>
      <c r="BW80" s="1018">
        <f t="shared" ca="1" si="2"/>
        <v>0</v>
      </c>
      <c r="BX80" s="1019">
        <f t="shared" ca="1" si="3"/>
        <v>0</v>
      </c>
      <c r="BY80" s="824">
        <f t="shared" ca="1" si="5"/>
        <v>0</v>
      </c>
      <c r="BZ80" s="851">
        <v>2055</v>
      </c>
      <c r="CA80" s="1017">
        <f ca="1">IFERROR(SUM(BQ$49:BQ80)/SUM($BQ$49:$BS80),BQ80)</f>
        <v>0</v>
      </c>
      <c r="CB80" s="1018">
        <f ca="1">IFERROR(SUM(BR$49:BR80)/SUM($BQ$49:$BS80),BR80)</f>
        <v>0</v>
      </c>
      <c r="CC80" s="1019">
        <f ca="1">IFERROR(SUM(BS$49:BS80)/SUM($BQ$49:$BS80),BS80)</f>
        <v>0</v>
      </c>
      <c r="CD80" s="824">
        <f t="shared" ca="1" si="4"/>
        <v>0</v>
      </c>
      <c r="CE80" s="700" cm="1">
        <f t="array" aca="1" ref="CE80" ca="1">_xlfn.IFNA(LOOKUP(2,1/($J80:$BN80&lt;&gt;0),$J$22:$BN$22),0)</f>
        <v>0</v>
      </c>
      <c r="CH80" s="183"/>
      <c r="CI80" s="174"/>
      <c r="CJ80" s="174"/>
      <c r="CK80" s="174"/>
      <c r="CN80" s="984"/>
      <c r="CO80" s="984"/>
      <c r="CP80" s="984"/>
      <c r="CR80" s="984"/>
      <c r="CS80" s="984"/>
      <c r="CT80" s="984"/>
      <c r="CV80" s="174"/>
      <c r="CW80" s="174"/>
      <c r="CX80" s="174"/>
    </row>
    <row r="81" spans="1:102" ht="15.95" customHeight="1">
      <c r="A81" s="1375"/>
      <c r="B81" s="180">
        <f t="shared" si="0"/>
        <v>202</v>
      </c>
      <c r="C81" s="1270"/>
      <c r="D81" s="160" t="s">
        <v>701</v>
      </c>
      <c r="F81" s="160" t="s">
        <v>957</v>
      </c>
      <c r="G81" s="830">
        <v>2056</v>
      </c>
      <c r="I81" s="437" t="s">
        <v>514</v>
      </c>
      <c r="J81" s="485" cm="1">
        <f t="array" aca="1" ref="J81" ca="1">INDIRECT("'"&amp;$D$4&amp;"'!"&amp;J$21&amp;$B81)</f>
        <v>0</v>
      </c>
      <c r="K81" s="485" cm="1">
        <f t="array" aca="1" ref="K81" ca="1">INDIRECT("'"&amp;$D$4&amp;"'!"&amp;K$21&amp;$B81)</f>
        <v>0</v>
      </c>
      <c r="L81" s="485" cm="1">
        <f t="array" aca="1" ref="L81" ca="1">INDIRECT("'"&amp;$D$4&amp;"'!"&amp;L$21&amp;$B81)</f>
        <v>0</v>
      </c>
      <c r="M81" s="485" cm="1">
        <f t="array" aca="1" ref="M81" ca="1">INDIRECT("'"&amp;$D$4&amp;"'!"&amp;M$21&amp;$B81)</f>
        <v>0</v>
      </c>
      <c r="N81" s="485" cm="1">
        <f t="array" aca="1" ref="N81" ca="1">INDIRECT("'"&amp;$D$4&amp;"'!"&amp;N$21&amp;$B81)</f>
        <v>0</v>
      </c>
      <c r="O81" s="485" cm="1">
        <f t="array" aca="1" ref="O81" ca="1">INDIRECT("'"&amp;$D$4&amp;"'!"&amp;O$21&amp;$B81)</f>
        <v>0</v>
      </c>
      <c r="P81" s="485" cm="1">
        <f t="array" aca="1" ref="P81" ca="1">INDIRECT("'"&amp;$D$4&amp;"'!"&amp;P$21&amp;$B81)</f>
        <v>0</v>
      </c>
      <c r="Q81" s="485" cm="1">
        <f t="array" aca="1" ref="Q81" ca="1">INDIRECT("'"&amp;$D$4&amp;"'!"&amp;Q$21&amp;$B81)</f>
        <v>0</v>
      </c>
      <c r="R81" s="485" cm="1">
        <f t="array" aca="1" ref="R81" ca="1">INDIRECT("'"&amp;$D$4&amp;"'!"&amp;R$21&amp;$B81)</f>
        <v>0</v>
      </c>
      <c r="S81" s="485" cm="1">
        <f t="array" aca="1" ref="S81" ca="1">INDIRECT("'"&amp;$D$4&amp;"'!"&amp;S$21&amp;$B81)</f>
        <v>0</v>
      </c>
      <c r="T81" s="485" cm="1">
        <f t="array" aca="1" ref="T81" ca="1">INDIRECT("'"&amp;$D$4&amp;"'!"&amp;T$21&amp;$B81)</f>
        <v>0</v>
      </c>
      <c r="U81" s="485" cm="1">
        <f t="array" aca="1" ref="U81" ca="1">INDIRECT("'"&amp;$D$4&amp;"'!"&amp;U$21&amp;$B81)</f>
        <v>0</v>
      </c>
      <c r="V81" s="485" cm="1">
        <f t="array" aca="1" ref="V81" ca="1">INDIRECT("'"&amp;$D$4&amp;"'!"&amp;V$21&amp;$B81)</f>
        <v>0</v>
      </c>
      <c r="W81" s="485" cm="1">
        <f t="array" aca="1" ref="W81" ca="1">INDIRECT("'"&amp;$D$4&amp;"'!"&amp;W$21&amp;$B81)</f>
        <v>0</v>
      </c>
      <c r="X81" s="485" cm="1">
        <f t="array" aca="1" ref="X81" ca="1">INDIRECT("'"&amp;$D$4&amp;"'!"&amp;X$21&amp;$B81)</f>
        <v>0</v>
      </c>
      <c r="Y81" s="485" cm="1">
        <f t="array" aca="1" ref="Y81" ca="1">INDIRECT("'"&amp;$D$4&amp;"'!"&amp;Y$21&amp;$B81)</f>
        <v>0</v>
      </c>
      <c r="Z81" s="485" cm="1">
        <f t="array" aca="1" ref="Z81" ca="1">INDIRECT("'"&amp;$D$4&amp;"'!"&amp;Z$21&amp;$B81)</f>
        <v>0</v>
      </c>
      <c r="AA81" s="485" cm="1">
        <f t="array" aca="1" ref="AA81" ca="1">INDIRECT("'"&amp;$D$4&amp;"'!"&amp;AA$21&amp;$B81)</f>
        <v>0</v>
      </c>
      <c r="AB81" s="485" cm="1">
        <f t="array" aca="1" ref="AB81" ca="1">INDIRECT("'"&amp;$D$4&amp;"'!"&amp;AB$21&amp;$B81)</f>
        <v>0</v>
      </c>
      <c r="AC81" s="485" cm="1">
        <f t="array" aca="1" ref="AC81" ca="1">INDIRECT("'"&amp;$D$4&amp;"'!"&amp;AC$21&amp;$B81)</f>
        <v>0</v>
      </c>
      <c r="AD81" s="485" cm="1">
        <f t="array" aca="1" ref="AD81" ca="1">INDIRECT("'"&amp;$D$4&amp;"'!"&amp;AD$21&amp;$B81)</f>
        <v>0</v>
      </c>
      <c r="AE81" s="485" cm="1">
        <f t="array" aca="1" ref="AE81" ca="1">INDIRECT("'"&amp;$D$4&amp;"'!"&amp;AE$21&amp;$B81)</f>
        <v>0</v>
      </c>
      <c r="AF81" s="485" cm="1">
        <f t="array" aca="1" ref="AF81" ca="1">INDIRECT("'"&amp;$D$4&amp;"'!"&amp;AF$21&amp;$B81)</f>
        <v>0</v>
      </c>
      <c r="AG81" s="485" cm="1">
        <f t="array" aca="1" ref="AG81" ca="1">INDIRECT("'"&amp;$D$4&amp;"'!"&amp;AG$21&amp;$B81)</f>
        <v>0</v>
      </c>
      <c r="AH81" s="485" cm="1">
        <f t="array" aca="1" ref="AH81" ca="1">INDIRECT("'"&amp;$D$4&amp;"'!"&amp;AH$21&amp;$B81)</f>
        <v>0</v>
      </c>
      <c r="AI81" s="485" cm="1">
        <f t="array" aca="1" ref="AI81" ca="1">INDIRECT("'"&amp;$D$4&amp;"'!"&amp;AI$21&amp;$B81)</f>
        <v>0</v>
      </c>
      <c r="AJ81" s="485" cm="1">
        <f t="array" aca="1" ref="AJ81" ca="1">INDIRECT("'"&amp;$D$4&amp;"'!"&amp;AJ$21&amp;$B81)</f>
        <v>0</v>
      </c>
      <c r="AK81" s="485" cm="1">
        <f t="array" aca="1" ref="AK81" ca="1">INDIRECT("'"&amp;$D$4&amp;"'!"&amp;AK$21&amp;$B81)</f>
        <v>0</v>
      </c>
      <c r="AL81" s="485" cm="1">
        <f t="array" aca="1" ref="AL81" ca="1">INDIRECT("'"&amp;$D$4&amp;"'!"&amp;AL$21&amp;$B81)</f>
        <v>0</v>
      </c>
      <c r="AM81" s="485" cm="1">
        <f t="array" aca="1" ref="AM81" ca="1">INDIRECT("'"&amp;$D$4&amp;"'!"&amp;AM$21&amp;$B81)</f>
        <v>0</v>
      </c>
      <c r="AN81" s="485" cm="1">
        <f t="array" aca="1" ref="AN81" ca="1">INDIRECT("'"&amp;$D$4&amp;"'!"&amp;AN$21&amp;$B81)</f>
        <v>0</v>
      </c>
      <c r="AO81" s="485" cm="1">
        <f t="array" aca="1" ref="AO81" ca="1">INDIRECT("'"&amp;$D$4&amp;"'!"&amp;AO$21&amp;$B81)</f>
        <v>0</v>
      </c>
      <c r="AP81" s="485" cm="1">
        <f t="array" aca="1" ref="AP81" ca="1">INDIRECT("'"&amp;$D$4&amp;"'!"&amp;AP$21&amp;$B81)</f>
        <v>0</v>
      </c>
      <c r="AQ81" s="485" cm="1">
        <f t="array" aca="1" ref="AQ81" ca="1">INDIRECT("'"&amp;$D$4&amp;"'!"&amp;AQ$21&amp;$B81)</f>
        <v>0</v>
      </c>
      <c r="AR81" s="485" cm="1">
        <f t="array" aca="1" ref="AR81" ca="1">INDIRECT("'"&amp;$D$4&amp;"'!"&amp;AR$21&amp;$B81)</f>
        <v>0</v>
      </c>
      <c r="AS81" s="485" cm="1">
        <f t="array" aca="1" ref="AS81" ca="1">INDIRECT("'"&amp;$D$4&amp;"'!"&amp;AS$21&amp;$B81)</f>
        <v>0</v>
      </c>
      <c r="AT81" s="485" cm="1">
        <f t="array" aca="1" ref="AT81" ca="1">INDIRECT("'"&amp;$D$4&amp;"'!"&amp;AT$21&amp;$B81)</f>
        <v>0</v>
      </c>
      <c r="AU81" s="485" cm="1">
        <f t="array" aca="1" ref="AU81" ca="1">INDIRECT("'"&amp;$D$4&amp;"'!"&amp;AU$21&amp;$B81)</f>
        <v>0</v>
      </c>
      <c r="AV81" s="485" cm="1">
        <f t="array" aca="1" ref="AV81" ca="1">INDIRECT("'"&amp;$D$4&amp;"'!"&amp;AV$21&amp;$B81)</f>
        <v>0</v>
      </c>
      <c r="AW81" s="485" cm="1">
        <f t="array" aca="1" ref="AW81" ca="1">INDIRECT("'"&amp;$D$4&amp;"'!"&amp;AW$21&amp;$B81)</f>
        <v>0</v>
      </c>
      <c r="AX81" s="485" cm="1">
        <f t="array" aca="1" ref="AX81" ca="1">INDIRECT("'"&amp;$D$4&amp;"'!"&amp;AX$21&amp;$B81)</f>
        <v>0</v>
      </c>
      <c r="AY81" s="485" cm="1">
        <f t="array" aca="1" ref="AY81" ca="1">INDIRECT("'"&amp;$D$4&amp;"'!"&amp;AY$21&amp;$B81)</f>
        <v>0</v>
      </c>
      <c r="AZ81" s="485" cm="1">
        <f t="array" aca="1" ref="AZ81" ca="1">INDIRECT("'"&amp;$D$4&amp;"'!"&amp;AZ$21&amp;$B81)</f>
        <v>0</v>
      </c>
      <c r="BA81" s="485" cm="1">
        <f t="array" aca="1" ref="BA81" ca="1">INDIRECT("'"&amp;$D$4&amp;"'!"&amp;BA$21&amp;$B81)</f>
        <v>0</v>
      </c>
      <c r="BB81" s="485" cm="1">
        <f t="array" aca="1" ref="BB81" ca="1">INDIRECT("'"&amp;$D$4&amp;"'!"&amp;BB$21&amp;$B81)</f>
        <v>0</v>
      </c>
      <c r="BC81" s="485" cm="1">
        <f t="array" aca="1" ref="BC81" ca="1">INDIRECT("'"&amp;$D$4&amp;"'!"&amp;BC$21&amp;$B81)</f>
        <v>0</v>
      </c>
      <c r="BD81" s="485" cm="1">
        <f t="array" aca="1" ref="BD81" ca="1">INDIRECT("'"&amp;$D$4&amp;"'!"&amp;BD$21&amp;$B81)</f>
        <v>0</v>
      </c>
      <c r="BE81" s="485" cm="1">
        <f t="array" aca="1" ref="BE81" ca="1">INDIRECT("'"&amp;$D$4&amp;"'!"&amp;BE$21&amp;$B81)</f>
        <v>0</v>
      </c>
      <c r="BF81" s="485" cm="1">
        <f t="array" aca="1" ref="BF81" ca="1">INDIRECT("'"&amp;$D$4&amp;"'!"&amp;BF$21&amp;$B81)</f>
        <v>0</v>
      </c>
      <c r="BG81" s="485" cm="1">
        <f t="array" aca="1" ref="BG81" ca="1">INDIRECT("'"&amp;$D$4&amp;"'!"&amp;BG$21&amp;$B81)</f>
        <v>0</v>
      </c>
      <c r="BH81" s="485" cm="1">
        <f t="array" aca="1" ref="BH81" ca="1">INDIRECT("'"&amp;$D$4&amp;"'!"&amp;BH$21&amp;$B81)</f>
        <v>0</v>
      </c>
      <c r="BI81" s="485" cm="1">
        <f t="array" aca="1" ref="BI81" ca="1">INDIRECT("'"&amp;$D$4&amp;"'!"&amp;BI$21&amp;$B81)</f>
        <v>0</v>
      </c>
      <c r="BJ81" s="485" cm="1">
        <f t="array" aca="1" ref="BJ81" ca="1">INDIRECT("'"&amp;$D$4&amp;"'!"&amp;BJ$21&amp;$B81)</f>
        <v>0</v>
      </c>
      <c r="BK81" s="485" cm="1">
        <f t="array" aca="1" ref="BK81" ca="1">INDIRECT("'"&amp;$D$4&amp;"'!"&amp;BK$21&amp;$B81)</f>
        <v>0</v>
      </c>
      <c r="BL81" s="485" cm="1">
        <f t="array" aca="1" ref="BL81" ca="1">INDIRECT("'"&amp;$D$4&amp;"'!"&amp;BL$21&amp;$B81)</f>
        <v>0</v>
      </c>
      <c r="BM81" s="485" cm="1">
        <f t="array" aca="1" ref="BM81" ca="1">INDIRECT("'"&amp;$D$4&amp;"'!"&amp;BM$21&amp;$B81)</f>
        <v>0</v>
      </c>
      <c r="BN81" s="485" cm="1">
        <f t="array" aca="1" ref="BN81" ca="1">INDIRECT("'"&amp;$D$4&amp;"'!"&amp;BN$21&amp;$B81)</f>
        <v>0</v>
      </c>
      <c r="BP81" s="851">
        <v>2056</v>
      </c>
      <c r="BQ81" s="698" cm="1">
        <f t="array" aca="1" ref="BQ81" ca="1">IFERROR(SUMIFS(INDEX($J$23:$BN$44,,MATCH($G81,$J$22:$BN$22,0)),$G$23:$G$44,BQ$48,$E$23:$E$44,$BQ$46)/INDEX($J$47:$BN$47,,MATCH($G81,$J$22:$BN$22,0)),0)</f>
        <v>0</v>
      </c>
      <c r="BR81" s="587" cm="1">
        <f t="array" aca="1" ref="BR81" ca="1">IFERROR(SUMIFS(INDEX($J$23:$BN$44,,MATCH($G81,$J$22:$BN$22,0)),$G$23:$G$44,BR$48,$E$23:$E$44,$BQ$46)/INDEX($J$47:$BN$47,,MATCH($G81,$J$22:$BN$22,0)),0)</f>
        <v>0</v>
      </c>
      <c r="BS81" s="662" cm="1">
        <f t="array" aca="1" ref="BS81" ca="1">IFERROR(SUMIFS(INDEX($J$23:$BN$44,,MATCH($G81,$J$22:$BN$22,0)),$G$23:$G$44,BS$48,$E$23:$E$44,$BQ$46)/INDEX($J$47:$BN$47,,MATCH($G81,$J$22:$BN$22,0)),0)</f>
        <v>0</v>
      </c>
      <c r="BU81" s="851">
        <v>2056</v>
      </c>
      <c r="BV81" s="1017">
        <f t="shared" ref="BV81:BV103" ca="1" si="6">IF(ABS(SUM(INDEX($J$49:$BN$104,,MATCH($BP81,$J$22:$BN$22,0))))&lt;0.0000001,BQ81,(SUMPRODUCT(INDEX($J$49:$BN$104,,MATCH($BP81,$J$22:$BN$22,0)),BQ$49:BQ$104))/SUM(INDEX($J$49:$BN$104,,MATCH($BP81,$J$22:$BN$22,0))))</f>
        <v>0</v>
      </c>
      <c r="BW81" s="1018">
        <f t="shared" ref="BW81:BW104" ca="1" si="7">IF(ABS(SUM(INDEX($J$49:$BN$104,,MATCH($BP81,$J$22:$BN$22,0))))&lt;0.0000001,BR81,(SUMPRODUCT(INDEX($J$49:$BN$104,,MATCH($BP81,$J$22:$BN$22,0)),BR$49:BR$104))/SUM(INDEX($J$49:$BN$104,,MATCH($BP81,$J$22:$BN$22,0))))</f>
        <v>0</v>
      </c>
      <c r="BX81" s="1019">
        <f t="shared" ref="BX81:BX104" ca="1" si="8">IF(ABS(SUM(INDEX($J$49:$BN$104,,MATCH($BP81,$J$22:$BN$22,0))))&lt;0.0000001,BS81,(SUMPRODUCT(INDEX($J$49:$BN$104,,MATCH($BP81,$J$22:$BN$22,0)),BS$49:BS$104))/SUM(INDEX($J$49:$BN$104,,MATCH($BP81,$J$22:$BN$22,0))))</f>
        <v>0</v>
      </c>
      <c r="BY81" s="824">
        <f t="shared" ca="1" si="5"/>
        <v>0</v>
      </c>
      <c r="BZ81" s="851">
        <v>2056</v>
      </c>
      <c r="CA81" s="1017">
        <f ca="1">IFERROR(SUM(BQ$49:BQ81)/SUM($BQ$49:$BS81),BQ81)</f>
        <v>0</v>
      </c>
      <c r="CB81" s="1018">
        <f ca="1">IFERROR(SUM(BR$49:BR81)/SUM($BQ$49:$BS81),BR81)</f>
        <v>0</v>
      </c>
      <c r="CC81" s="1019">
        <f ca="1">IFERROR(SUM(BS$49:BS81)/SUM($BQ$49:$BS81),BS81)</f>
        <v>0</v>
      </c>
      <c r="CD81" s="824">
        <f t="shared" ref="CD81:CD105" ca="1" si="9">SUM(CA81:CC81)</f>
        <v>0</v>
      </c>
      <c r="CE81" s="700" cm="1">
        <f t="array" aca="1" ref="CE81" ca="1">_xlfn.IFNA(LOOKUP(2,1/($J81:$BN81&lt;&gt;0),$J$22:$BN$22),0)</f>
        <v>0</v>
      </c>
      <c r="CH81" s="183"/>
      <c r="CI81" s="174"/>
      <c r="CJ81" s="174"/>
      <c r="CK81" s="174"/>
      <c r="CN81" s="984"/>
      <c r="CO81" s="984"/>
      <c r="CP81" s="984"/>
      <c r="CR81" s="984"/>
      <c r="CS81" s="984"/>
      <c r="CT81" s="984"/>
      <c r="CV81" s="174"/>
      <c r="CW81" s="174"/>
      <c r="CX81" s="174"/>
    </row>
    <row r="82" spans="1:102" ht="15.95" customHeight="1">
      <c r="A82" s="1375"/>
      <c r="B82" s="180">
        <f t="shared" si="0"/>
        <v>203</v>
      </c>
      <c r="C82" s="1270"/>
      <c r="D82" s="160" t="s">
        <v>703</v>
      </c>
      <c r="F82" s="160" t="s">
        <v>958</v>
      </c>
      <c r="G82" s="830">
        <v>2057</v>
      </c>
      <c r="I82" s="437" t="s">
        <v>514</v>
      </c>
      <c r="J82" s="485" cm="1">
        <f t="array" aca="1" ref="J82" ca="1">INDIRECT("'"&amp;$D$4&amp;"'!"&amp;J$21&amp;$B82)</f>
        <v>0</v>
      </c>
      <c r="K82" s="485" cm="1">
        <f t="array" aca="1" ref="K82" ca="1">INDIRECT("'"&amp;$D$4&amp;"'!"&amp;K$21&amp;$B82)</f>
        <v>0</v>
      </c>
      <c r="L82" s="485" cm="1">
        <f t="array" aca="1" ref="L82" ca="1">INDIRECT("'"&amp;$D$4&amp;"'!"&amp;L$21&amp;$B82)</f>
        <v>0</v>
      </c>
      <c r="M82" s="485" cm="1">
        <f t="array" aca="1" ref="M82" ca="1">INDIRECT("'"&amp;$D$4&amp;"'!"&amp;M$21&amp;$B82)</f>
        <v>0</v>
      </c>
      <c r="N82" s="485" cm="1">
        <f t="array" aca="1" ref="N82" ca="1">INDIRECT("'"&amp;$D$4&amp;"'!"&amp;N$21&amp;$B82)</f>
        <v>0</v>
      </c>
      <c r="O82" s="485" cm="1">
        <f t="array" aca="1" ref="O82" ca="1">INDIRECT("'"&amp;$D$4&amp;"'!"&amp;O$21&amp;$B82)</f>
        <v>0</v>
      </c>
      <c r="P82" s="485" cm="1">
        <f t="array" aca="1" ref="P82" ca="1">INDIRECT("'"&amp;$D$4&amp;"'!"&amp;P$21&amp;$B82)</f>
        <v>0</v>
      </c>
      <c r="Q82" s="485" cm="1">
        <f t="array" aca="1" ref="Q82" ca="1">INDIRECT("'"&amp;$D$4&amp;"'!"&amp;Q$21&amp;$B82)</f>
        <v>0</v>
      </c>
      <c r="R82" s="485" cm="1">
        <f t="array" aca="1" ref="R82" ca="1">INDIRECT("'"&amp;$D$4&amp;"'!"&amp;R$21&amp;$B82)</f>
        <v>0</v>
      </c>
      <c r="S82" s="485" cm="1">
        <f t="array" aca="1" ref="S82" ca="1">INDIRECT("'"&amp;$D$4&amp;"'!"&amp;S$21&amp;$B82)</f>
        <v>0</v>
      </c>
      <c r="T82" s="485" cm="1">
        <f t="array" aca="1" ref="T82" ca="1">INDIRECT("'"&amp;$D$4&amp;"'!"&amp;T$21&amp;$B82)</f>
        <v>0</v>
      </c>
      <c r="U82" s="485" cm="1">
        <f t="array" aca="1" ref="U82" ca="1">INDIRECT("'"&amp;$D$4&amp;"'!"&amp;U$21&amp;$B82)</f>
        <v>0</v>
      </c>
      <c r="V82" s="485" cm="1">
        <f t="array" aca="1" ref="V82" ca="1">INDIRECT("'"&amp;$D$4&amp;"'!"&amp;V$21&amp;$B82)</f>
        <v>0</v>
      </c>
      <c r="W82" s="485" cm="1">
        <f t="array" aca="1" ref="W82" ca="1">INDIRECT("'"&amp;$D$4&amp;"'!"&amp;W$21&amp;$B82)</f>
        <v>0</v>
      </c>
      <c r="X82" s="485" cm="1">
        <f t="array" aca="1" ref="X82" ca="1">INDIRECT("'"&amp;$D$4&amp;"'!"&amp;X$21&amp;$B82)</f>
        <v>0</v>
      </c>
      <c r="Y82" s="485" cm="1">
        <f t="array" aca="1" ref="Y82" ca="1">INDIRECT("'"&amp;$D$4&amp;"'!"&amp;Y$21&amp;$B82)</f>
        <v>0</v>
      </c>
      <c r="Z82" s="485" cm="1">
        <f t="array" aca="1" ref="Z82" ca="1">INDIRECT("'"&amp;$D$4&amp;"'!"&amp;Z$21&amp;$B82)</f>
        <v>0</v>
      </c>
      <c r="AA82" s="485" cm="1">
        <f t="array" aca="1" ref="AA82" ca="1">INDIRECT("'"&amp;$D$4&amp;"'!"&amp;AA$21&amp;$B82)</f>
        <v>0</v>
      </c>
      <c r="AB82" s="485" cm="1">
        <f t="array" aca="1" ref="AB82" ca="1">INDIRECT("'"&amp;$D$4&amp;"'!"&amp;AB$21&amp;$B82)</f>
        <v>0</v>
      </c>
      <c r="AC82" s="485" cm="1">
        <f t="array" aca="1" ref="AC82" ca="1">INDIRECT("'"&amp;$D$4&amp;"'!"&amp;AC$21&amp;$B82)</f>
        <v>0</v>
      </c>
      <c r="AD82" s="485" cm="1">
        <f t="array" aca="1" ref="AD82" ca="1">INDIRECT("'"&amp;$D$4&amp;"'!"&amp;AD$21&amp;$B82)</f>
        <v>0</v>
      </c>
      <c r="AE82" s="485" cm="1">
        <f t="array" aca="1" ref="AE82" ca="1">INDIRECT("'"&amp;$D$4&amp;"'!"&amp;AE$21&amp;$B82)</f>
        <v>0</v>
      </c>
      <c r="AF82" s="485" cm="1">
        <f t="array" aca="1" ref="AF82" ca="1">INDIRECT("'"&amp;$D$4&amp;"'!"&amp;AF$21&amp;$B82)</f>
        <v>0</v>
      </c>
      <c r="AG82" s="485" cm="1">
        <f t="array" aca="1" ref="AG82" ca="1">INDIRECT("'"&amp;$D$4&amp;"'!"&amp;AG$21&amp;$B82)</f>
        <v>0</v>
      </c>
      <c r="AH82" s="485" cm="1">
        <f t="array" aca="1" ref="AH82" ca="1">INDIRECT("'"&amp;$D$4&amp;"'!"&amp;AH$21&amp;$B82)</f>
        <v>0</v>
      </c>
      <c r="AI82" s="485" cm="1">
        <f t="array" aca="1" ref="AI82" ca="1">INDIRECT("'"&amp;$D$4&amp;"'!"&amp;AI$21&amp;$B82)</f>
        <v>0</v>
      </c>
      <c r="AJ82" s="485" cm="1">
        <f t="array" aca="1" ref="AJ82" ca="1">INDIRECT("'"&amp;$D$4&amp;"'!"&amp;AJ$21&amp;$B82)</f>
        <v>0</v>
      </c>
      <c r="AK82" s="485" cm="1">
        <f t="array" aca="1" ref="AK82" ca="1">INDIRECT("'"&amp;$D$4&amp;"'!"&amp;AK$21&amp;$B82)</f>
        <v>0</v>
      </c>
      <c r="AL82" s="485" cm="1">
        <f t="array" aca="1" ref="AL82" ca="1">INDIRECT("'"&amp;$D$4&amp;"'!"&amp;AL$21&amp;$B82)</f>
        <v>0</v>
      </c>
      <c r="AM82" s="485" cm="1">
        <f t="array" aca="1" ref="AM82" ca="1">INDIRECT("'"&amp;$D$4&amp;"'!"&amp;AM$21&amp;$B82)</f>
        <v>0</v>
      </c>
      <c r="AN82" s="485" cm="1">
        <f t="array" aca="1" ref="AN82" ca="1">INDIRECT("'"&amp;$D$4&amp;"'!"&amp;AN$21&amp;$B82)</f>
        <v>0</v>
      </c>
      <c r="AO82" s="485" cm="1">
        <f t="array" aca="1" ref="AO82" ca="1">INDIRECT("'"&amp;$D$4&amp;"'!"&amp;AO$21&amp;$B82)</f>
        <v>0</v>
      </c>
      <c r="AP82" s="485" cm="1">
        <f t="array" aca="1" ref="AP82" ca="1">INDIRECT("'"&amp;$D$4&amp;"'!"&amp;AP$21&amp;$B82)</f>
        <v>0</v>
      </c>
      <c r="AQ82" s="485" cm="1">
        <f t="array" aca="1" ref="AQ82" ca="1">INDIRECT("'"&amp;$D$4&amp;"'!"&amp;AQ$21&amp;$B82)</f>
        <v>0</v>
      </c>
      <c r="AR82" s="485" cm="1">
        <f t="array" aca="1" ref="AR82" ca="1">INDIRECT("'"&amp;$D$4&amp;"'!"&amp;AR$21&amp;$B82)</f>
        <v>0</v>
      </c>
      <c r="AS82" s="485" cm="1">
        <f t="array" aca="1" ref="AS82" ca="1">INDIRECT("'"&amp;$D$4&amp;"'!"&amp;AS$21&amp;$B82)</f>
        <v>0</v>
      </c>
      <c r="AT82" s="485" cm="1">
        <f t="array" aca="1" ref="AT82" ca="1">INDIRECT("'"&amp;$D$4&amp;"'!"&amp;AT$21&amp;$B82)</f>
        <v>0</v>
      </c>
      <c r="AU82" s="485" cm="1">
        <f t="array" aca="1" ref="AU82" ca="1">INDIRECT("'"&amp;$D$4&amp;"'!"&amp;AU$21&amp;$B82)</f>
        <v>0</v>
      </c>
      <c r="AV82" s="485" cm="1">
        <f t="array" aca="1" ref="AV82" ca="1">INDIRECT("'"&amp;$D$4&amp;"'!"&amp;AV$21&amp;$B82)</f>
        <v>0</v>
      </c>
      <c r="AW82" s="485" cm="1">
        <f t="array" aca="1" ref="AW82" ca="1">INDIRECT("'"&amp;$D$4&amp;"'!"&amp;AW$21&amp;$B82)</f>
        <v>0</v>
      </c>
      <c r="AX82" s="485" cm="1">
        <f t="array" aca="1" ref="AX82" ca="1">INDIRECT("'"&amp;$D$4&amp;"'!"&amp;AX$21&amp;$B82)</f>
        <v>0</v>
      </c>
      <c r="AY82" s="485" cm="1">
        <f t="array" aca="1" ref="AY82" ca="1">INDIRECT("'"&amp;$D$4&amp;"'!"&amp;AY$21&amp;$B82)</f>
        <v>0</v>
      </c>
      <c r="AZ82" s="485" cm="1">
        <f t="array" aca="1" ref="AZ82" ca="1">INDIRECT("'"&amp;$D$4&amp;"'!"&amp;AZ$21&amp;$B82)</f>
        <v>0</v>
      </c>
      <c r="BA82" s="485" cm="1">
        <f t="array" aca="1" ref="BA82" ca="1">INDIRECT("'"&amp;$D$4&amp;"'!"&amp;BA$21&amp;$B82)</f>
        <v>0</v>
      </c>
      <c r="BB82" s="485" cm="1">
        <f t="array" aca="1" ref="BB82" ca="1">INDIRECT("'"&amp;$D$4&amp;"'!"&amp;BB$21&amp;$B82)</f>
        <v>0</v>
      </c>
      <c r="BC82" s="485" cm="1">
        <f t="array" aca="1" ref="BC82" ca="1">INDIRECT("'"&amp;$D$4&amp;"'!"&amp;BC$21&amp;$B82)</f>
        <v>0</v>
      </c>
      <c r="BD82" s="485" cm="1">
        <f t="array" aca="1" ref="BD82" ca="1">INDIRECT("'"&amp;$D$4&amp;"'!"&amp;BD$21&amp;$B82)</f>
        <v>0</v>
      </c>
      <c r="BE82" s="485" cm="1">
        <f t="array" aca="1" ref="BE82" ca="1">INDIRECT("'"&amp;$D$4&amp;"'!"&amp;BE$21&amp;$B82)</f>
        <v>0</v>
      </c>
      <c r="BF82" s="485" cm="1">
        <f t="array" aca="1" ref="BF82" ca="1">INDIRECT("'"&amp;$D$4&amp;"'!"&amp;BF$21&amp;$B82)</f>
        <v>0</v>
      </c>
      <c r="BG82" s="485" cm="1">
        <f t="array" aca="1" ref="BG82" ca="1">INDIRECT("'"&amp;$D$4&amp;"'!"&amp;BG$21&amp;$B82)</f>
        <v>0</v>
      </c>
      <c r="BH82" s="485" cm="1">
        <f t="array" aca="1" ref="BH82" ca="1">INDIRECT("'"&amp;$D$4&amp;"'!"&amp;BH$21&amp;$B82)</f>
        <v>0</v>
      </c>
      <c r="BI82" s="485" cm="1">
        <f t="array" aca="1" ref="BI82" ca="1">INDIRECT("'"&amp;$D$4&amp;"'!"&amp;BI$21&amp;$B82)</f>
        <v>0</v>
      </c>
      <c r="BJ82" s="485" cm="1">
        <f t="array" aca="1" ref="BJ82" ca="1">INDIRECT("'"&amp;$D$4&amp;"'!"&amp;BJ$21&amp;$B82)</f>
        <v>0</v>
      </c>
      <c r="BK82" s="485" cm="1">
        <f t="array" aca="1" ref="BK82" ca="1">INDIRECT("'"&amp;$D$4&amp;"'!"&amp;BK$21&amp;$B82)</f>
        <v>0</v>
      </c>
      <c r="BL82" s="485" cm="1">
        <f t="array" aca="1" ref="BL82" ca="1">INDIRECT("'"&amp;$D$4&amp;"'!"&amp;BL$21&amp;$B82)</f>
        <v>0</v>
      </c>
      <c r="BM82" s="485" cm="1">
        <f t="array" aca="1" ref="BM82" ca="1">INDIRECT("'"&amp;$D$4&amp;"'!"&amp;BM$21&amp;$B82)</f>
        <v>0</v>
      </c>
      <c r="BN82" s="485" cm="1">
        <f t="array" aca="1" ref="BN82" ca="1">INDIRECT("'"&amp;$D$4&amp;"'!"&amp;BN$21&amp;$B82)</f>
        <v>0</v>
      </c>
      <c r="BP82" s="851">
        <v>2057</v>
      </c>
      <c r="BQ82" s="698" cm="1">
        <f t="array" aca="1" ref="BQ82" ca="1">IFERROR(SUMIFS(INDEX($J$23:$BN$44,,MATCH($G82,$J$22:$BN$22,0)),$G$23:$G$44,BQ$48,$E$23:$E$44,$BQ$46)/INDEX($J$47:$BN$47,,MATCH($G82,$J$22:$BN$22,0)),0)</f>
        <v>0</v>
      </c>
      <c r="BR82" s="587" cm="1">
        <f t="array" aca="1" ref="BR82" ca="1">IFERROR(SUMIFS(INDEX($J$23:$BN$44,,MATCH($G82,$J$22:$BN$22,0)),$G$23:$G$44,BR$48,$E$23:$E$44,$BQ$46)/INDEX($J$47:$BN$47,,MATCH($G82,$J$22:$BN$22,0)),0)</f>
        <v>0</v>
      </c>
      <c r="BS82" s="662" cm="1">
        <f t="array" aca="1" ref="BS82" ca="1">IFERROR(SUMIFS(INDEX($J$23:$BN$44,,MATCH($G82,$J$22:$BN$22,0)),$G$23:$G$44,BS$48,$E$23:$E$44,$BQ$46)/INDEX($J$47:$BN$47,,MATCH($G82,$J$22:$BN$22,0)),0)</f>
        <v>0</v>
      </c>
      <c r="BU82" s="851">
        <v>2057</v>
      </c>
      <c r="BV82" s="1017">
        <f t="shared" ca="1" si="6"/>
        <v>0</v>
      </c>
      <c r="BW82" s="1018">
        <f t="shared" ca="1" si="7"/>
        <v>0</v>
      </c>
      <c r="BX82" s="1019">
        <f t="shared" ca="1" si="8"/>
        <v>0</v>
      </c>
      <c r="BY82" s="824">
        <f t="shared" ca="1" si="5"/>
        <v>0</v>
      </c>
      <c r="BZ82" s="851">
        <v>2057</v>
      </c>
      <c r="CA82" s="1017">
        <f ca="1">IFERROR(SUM(BQ$49:BQ82)/SUM($BQ$49:$BS82),BQ82)</f>
        <v>0</v>
      </c>
      <c r="CB82" s="1018">
        <f ca="1">IFERROR(SUM(BR$49:BR82)/SUM($BQ$49:$BS82),BR82)</f>
        <v>0</v>
      </c>
      <c r="CC82" s="1019">
        <f ca="1">IFERROR(SUM(BS$49:BS82)/SUM($BQ$49:$BS82),BS82)</f>
        <v>0</v>
      </c>
      <c r="CD82" s="824">
        <f t="shared" ca="1" si="9"/>
        <v>0</v>
      </c>
      <c r="CE82" s="700" cm="1">
        <f t="array" aca="1" ref="CE82" ca="1">_xlfn.IFNA(LOOKUP(2,1/($J82:$BN82&lt;&gt;0),$J$22:$BN$22),0)</f>
        <v>0</v>
      </c>
      <c r="CH82" s="183"/>
      <c r="CI82" s="174"/>
      <c r="CJ82" s="174"/>
      <c r="CK82" s="174"/>
      <c r="CN82" s="984"/>
      <c r="CO82" s="984"/>
      <c r="CP82" s="984"/>
      <c r="CR82" s="984"/>
      <c r="CS82" s="984"/>
      <c r="CT82" s="984"/>
      <c r="CV82" s="174"/>
      <c r="CW82" s="174"/>
      <c r="CX82" s="174"/>
    </row>
    <row r="83" spans="1:102" ht="15.95" customHeight="1">
      <c r="A83" s="1375"/>
      <c r="B83" s="180">
        <f t="shared" si="0"/>
        <v>204</v>
      </c>
      <c r="C83" s="1270"/>
      <c r="D83" s="160" t="s">
        <v>705</v>
      </c>
      <c r="F83" s="160" t="s">
        <v>959</v>
      </c>
      <c r="G83" s="830">
        <v>2058</v>
      </c>
      <c r="I83" s="437" t="s">
        <v>514</v>
      </c>
      <c r="J83" s="485" cm="1">
        <f t="array" aca="1" ref="J83" ca="1">INDIRECT("'"&amp;$D$4&amp;"'!"&amp;J$21&amp;$B83)</f>
        <v>0</v>
      </c>
      <c r="K83" s="485" cm="1">
        <f t="array" aca="1" ref="K83" ca="1">INDIRECT("'"&amp;$D$4&amp;"'!"&amp;K$21&amp;$B83)</f>
        <v>0</v>
      </c>
      <c r="L83" s="485" cm="1">
        <f t="array" aca="1" ref="L83" ca="1">INDIRECT("'"&amp;$D$4&amp;"'!"&amp;L$21&amp;$B83)</f>
        <v>0</v>
      </c>
      <c r="M83" s="485" cm="1">
        <f t="array" aca="1" ref="M83" ca="1">INDIRECT("'"&amp;$D$4&amp;"'!"&amp;M$21&amp;$B83)</f>
        <v>0</v>
      </c>
      <c r="N83" s="485" cm="1">
        <f t="array" aca="1" ref="N83" ca="1">INDIRECT("'"&amp;$D$4&amp;"'!"&amp;N$21&amp;$B83)</f>
        <v>0</v>
      </c>
      <c r="O83" s="485" cm="1">
        <f t="array" aca="1" ref="O83" ca="1">INDIRECT("'"&amp;$D$4&amp;"'!"&amp;O$21&amp;$B83)</f>
        <v>0</v>
      </c>
      <c r="P83" s="485" cm="1">
        <f t="array" aca="1" ref="P83" ca="1">INDIRECT("'"&amp;$D$4&amp;"'!"&amp;P$21&amp;$B83)</f>
        <v>0</v>
      </c>
      <c r="Q83" s="485" cm="1">
        <f t="array" aca="1" ref="Q83" ca="1">INDIRECT("'"&amp;$D$4&amp;"'!"&amp;Q$21&amp;$B83)</f>
        <v>0</v>
      </c>
      <c r="R83" s="485" cm="1">
        <f t="array" aca="1" ref="R83" ca="1">INDIRECT("'"&amp;$D$4&amp;"'!"&amp;R$21&amp;$B83)</f>
        <v>0</v>
      </c>
      <c r="S83" s="485" cm="1">
        <f t="array" aca="1" ref="S83" ca="1">INDIRECT("'"&amp;$D$4&amp;"'!"&amp;S$21&amp;$B83)</f>
        <v>0</v>
      </c>
      <c r="T83" s="485" cm="1">
        <f t="array" aca="1" ref="T83" ca="1">INDIRECT("'"&amp;$D$4&amp;"'!"&amp;T$21&amp;$B83)</f>
        <v>0</v>
      </c>
      <c r="U83" s="485" cm="1">
        <f t="array" aca="1" ref="U83" ca="1">INDIRECT("'"&amp;$D$4&amp;"'!"&amp;U$21&amp;$B83)</f>
        <v>0</v>
      </c>
      <c r="V83" s="485" cm="1">
        <f t="array" aca="1" ref="V83" ca="1">INDIRECT("'"&amp;$D$4&amp;"'!"&amp;V$21&amp;$B83)</f>
        <v>0</v>
      </c>
      <c r="W83" s="485" cm="1">
        <f t="array" aca="1" ref="W83" ca="1">INDIRECT("'"&amp;$D$4&amp;"'!"&amp;W$21&amp;$B83)</f>
        <v>0</v>
      </c>
      <c r="X83" s="485" cm="1">
        <f t="array" aca="1" ref="X83" ca="1">INDIRECT("'"&amp;$D$4&amp;"'!"&amp;X$21&amp;$B83)</f>
        <v>0</v>
      </c>
      <c r="Y83" s="485" cm="1">
        <f t="array" aca="1" ref="Y83" ca="1">INDIRECT("'"&amp;$D$4&amp;"'!"&amp;Y$21&amp;$B83)</f>
        <v>0</v>
      </c>
      <c r="Z83" s="485" cm="1">
        <f t="array" aca="1" ref="Z83" ca="1">INDIRECT("'"&amp;$D$4&amp;"'!"&amp;Z$21&amp;$B83)</f>
        <v>0</v>
      </c>
      <c r="AA83" s="485" cm="1">
        <f t="array" aca="1" ref="AA83" ca="1">INDIRECT("'"&amp;$D$4&amp;"'!"&amp;AA$21&amp;$B83)</f>
        <v>0</v>
      </c>
      <c r="AB83" s="485" cm="1">
        <f t="array" aca="1" ref="AB83" ca="1">INDIRECT("'"&amp;$D$4&amp;"'!"&amp;AB$21&amp;$B83)</f>
        <v>0</v>
      </c>
      <c r="AC83" s="485" cm="1">
        <f t="array" aca="1" ref="AC83" ca="1">INDIRECT("'"&amp;$D$4&amp;"'!"&amp;AC$21&amp;$B83)</f>
        <v>0</v>
      </c>
      <c r="AD83" s="485" cm="1">
        <f t="array" aca="1" ref="AD83" ca="1">INDIRECT("'"&amp;$D$4&amp;"'!"&amp;AD$21&amp;$B83)</f>
        <v>0</v>
      </c>
      <c r="AE83" s="485" cm="1">
        <f t="array" aca="1" ref="AE83" ca="1">INDIRECT("'"&amp;$D$4&amp;"'!"&amp;AE$21&amp;$B83)</f>
        <v>0</v>
      </c>
      <c r="AF83" s="485" cm="1">
        <f t="array" aca="1" ref="AF83" ca="1">INDIRECT("'"&amp;$D$4&amp;"'!"&amp;AF$21&amp;$B83)</f>
        <v>0</v>
      </c>
      <c r="AG83" s="485" cm="1">
        <f t="array" aca="1" ref="AG83" ca="1">INDIRECT("'"&amp;$D$4&amp;"'!"&amp;AG$21&amp;$B83)</f>
        <v>0</v>
      </c>
      <c r="AH83" s="485" cm="1">
        <f t="array" aca="1" ref="AH83" ca="1">INDIRECT("'"&amp;$D$4&amp;"'!"&amp;AH$21&amp;$B83)</f>
        <v>0</v>
      </c>
      <c r="AI83" s="485" cm="1">
        <f t="array" aca="1" ref="AI83" ca="1">INDIRECT("'"&amp;$D$4&amp;"'!"&amp;AI$21&amp;$B83)</f>
        <v>0</v>
      </c>
      <c r="AJ83" s="485" cm="1">
        <f t="array" aca="1" ref="AJ83" ca="1">INDIRECT("'"&amp;$D$4&amp;"'!"&amp;AJ$21&amp;$B83)</f>
        <v>0</v>
      </c>
      <c r="AK83" s="485" cm="1">
        <f t="array" aca="1" ref="AK83" ca="1">INDIRECT("'"&amp;$D$4&amp;"'!"&amp;AK$21&amp;$B83)</f>
        <v>0</v>
      </c>
      <c r="AL83" s="485" cm="1">
        <f t="array" aca="1" ref="AL83" ca="1">INDIRECT("'"&amp;$D$4&amp;"'!"&amp;AL$21&amp;$B83)</f>
        <v>0</v>
      </c>
      <c r="AM83" s="485" cm="1">
        <f t="array" aca="1" ref="AM83" ca="1">INDIRECT("'"&amp;$D$4&amp;"'!"&amp;AM$21&amp;$B83)</f>
        <v>0</v>
      </c>
      <c r="AN83" s="485" cm="1">
        <f t="array" aca="1" ref="AN83" ca="1">INDIRECT("'"&amp;$D$4&amp;"'!"&amp;AN$21&amp;$B83)</f>
        <v>0</v>
      </c>
      <c r="AO83" s="485" cm="1">
        <f t="array" aca="1" ref="AO83" ca="1">INDIRECT("'"&amp;$D$4&amp;"'!"&amp;AO$21&amp;$B83)</f>
        <v>0</v>
      </c>
      <c r="AP83" s="485" cm="1">
        <f t="array" aca="1" ref="AP83" ca="1">INDIRECT("'"&amp;$D$4&amp;"'!"&amp;AP$21&amp;$B83)</f>
        <v>0</v>
      </c>
      <c r="AQ83" s="485" cm="1">
        <f t="array" aca="1" ref="AQ83" ca="1">INDIRECT("'"&amp;$D$4&amp;"'!"&amp;AQ$21&amp;$B83)</f>
        <v>0</v>
      </c>
      <c r="AR83" s="485" cm="1">
        <f t="array" aca="1" ref="AR83" ca="1">INDIRECT("'"&amp;$D$4&amp;"'!"&amp;AR$21&amp;$B83)</f>
        <v>0</v>
      </c>
      <c r="AS83" s="485" cm="1">
        <f t="array" aca="1" ref="AS83" ca="1">INDIRECT("'"&amp;$D$4&amp;"'!"&amp;AS$21&amp;$B83)</f>
        <v>0</v>
      </c>
      <c r="AT83" s="485" cm="1">
        <f t="array" aca="1" ref="AT83" ca="1">INDIRECT("'"&amp;$D$4&amp;"'!"&amp;AT$21&amp;$B83)</f>
        <v>0</v>
      </c>
      <c r="AU83" s="485" cm="1">
        <f t="array" aca="1" ref="AU83" ca="1">INDIRECT("'"&amp;$D$4&amp;"'!"&amp;AU$21&amp;$B83)</f>
        <v>0</v>
      </c>
      <c r="AV83" s="485" cm="1">
        <f t="array" aca="1" ref="AV83" ca="1">INDIRECT("'"&amp;$D$4&amp;"'!"&amp;AV$21&amp;$B83)</f>
        <v>0</v>
      </c>
      <c r="AW83" s="485" cm="1">
        <f t="array" aca="1" ref="AW83" ca="1">INDIRECT("'"&amp;$D$4&amp;"'!"&amp;AW$21&amp;$B83)</f>
        <v>0</v>
      </c>
      <c r="AX83" s="485" cm="1">
        <f t="array" aca="1" ref="AX83" ca="1">INDIRECT("'"&amp;$D$4&amp;"'!"&amp;AX$21&amp;$B83)</f>
        <v>0</v>
      </c>
      <c r="AY83" s="485" cm="1">
        <f t="array" aca="1" ref="AY83" ca="1">INDIRECT("'"&amp;$D$4&amp;"'!"&amp;AY$21&amp;$B83)</f>
        <v>0</v>
      </c>
      <c r="AZ83" s="485" cm="1">
        <f t="array" aca="1" ref="AZ83" ca="1">INDIRECT("'"&amp;$D$4&amp;"'!"&amp;AZ$21&amp;$B83)</f>
        <v>0</v>
      </c>
      <c r="BA83" s="485" cm="1">
        <f t="array" aca="1" ref="BA83" ca="1">INDIRECT("'"&amp;$D$4&amp;"'!"&amp;BA$21&amp;$B83)</f>
        <v>0</v>
      </c>
      <c r="BB83" s="485" cm="1">
        <f t="array" aca="1" ref="BB83" ca="1">INDIRECT("'"&amp;$D$4&amp;"'!"&amp;BB$21&amp;$B83)</f>
        <v>0</v>
      </c>
      <c r="BC83" s="485" cm="1">
        <f t="array" aca="1" ref="BC83" ca="1">INDIRECT("'"&amp;$D$4&amp;"'!"&amp;BC$21&amp;$B83)</f>
        <v>0</v>
      </c>
      <c r="BD83" s="485" cm="1">
        <f t="array" aca="1" ref="BD83" ca="1">INDIRECT("'"&amp;$D$4&amp;"'!"&amp;BD$21&amp;$B83)</f>
        <v>0</v>
      </c>
      <c r="BE83" s="485" cm="1">
        <f t="array" aca="1" ref="BE83" ca="1">INDIRECT("'"&amp;$D$4&amp;"'!"&amp;BE$21&amp;$B83)</f>
        <v>0</v>
      </c>
      <c r="BF83" s="485" cm="1">
        <f t="array" aca="1" ref="BF83" ca="1">INDIRECT("'"&amp;$D$4&amp;"'!"&amp;BF$21&amp;$B83)</f>
        <v>0</v>
      </c>
      <c r="BG83" s="485" cm="1">
        <f t="array" aca="1" ref="BG83" ca="1">INDIRECT("'"&amp;$D$4&amp;"'!"&amp;BG$21&amp;$B83)</f>
        <v>0</v>
      </c>
      <c r="BH83" s="485" cm="1">
        <f t="array" aca="1" ref="BH83" ca="1">INDIRECT("'"&amp;$D$4&amp;"'!"&amp;BH$21&amp;$B83)</f>
        <v>0</v>
      </c>
      <c r="BI83" s="485" cm="1">
        <f t="array" aca="1" ref="BI83" ca="1">INDIRECT("'"&amp;$D$4&amp;"'!"&amp;BI$21&amp;$B83)</f>
        <v>0</v>
      </c>
      <c r="BJ83" s="485" cm="1">
        <f t="array" aca="1" ref="BJ83" ca="1">INDIRECT("'"&amp;$D$4&amp;"'!"&amp;BJ$21&amp;$B83)</f>
        <v>0</v>
      </c>
      <c r="BK83" s="485" cm="1">
        <f t="array" aca="1" ref="BK83" ca="1">INDIRECT("'"&amp;$D$4&amp;"'!"&amp;BK$21&amp;$B83)</f>
        <v>0</v>
      </c>
      <c r="BL83" s="485" cm="1">
        <f t="array" aca="1" ref="BL83" ca="1">INDIRECT("'"&amp;$D$4&amp;"'!"&amp;BL$21&amp;$B83)</f>
        <v>0</v>
      </c>
      <c r="BM83" s="485" cm="1">
        <f t="array" aca="1" ref="BM83" ca="1">INDIRECT("'"&amp;$D$4&amp;"'!"&amp;BM$21&amp;$B83)</f>
        <v>0</v>
      </c>
      <c r="BN83" s="485" cm="1">
        <f t="array" aca="1" ref="BN83" ca="1">INDIRECT("'"&amp;$D$4&amp;"'!"&amp;BN$21&amp;$B83)</f>
        <v>0</v>
      </c>
      <c r="BP83" s="851">
        <v>2058</v>
      </c>
      <c r="BQ83" s="698" cm="1">
        <f t="array" aca="1" ref="BQ83" ca="1">IFERROR(SUMIFS(INDEX($J$23:$BN$44,,MATCH($G83,$J$22:$BN$22,0)),$G$23:$G$44,BQ$48,$E$23:$E$44,$BQ$46)/INDEX($J$47:$BN$47,,MATCH($G83,$J$22:$BN$22,0)),0)</f>
        <v>0</v>
      </c>
      <c r="BR83" s="587" cm="1">
        <f t="array" aca="1" ref="BR83" ca="1">IFERROR(SUMIFS(INDEX($J$23:$BN$44,,MATCH($G83,$J$22:$BN$22,0)),$G$23:$G$44,BR$48,$E$23:$E$44,$BQ$46)/INDEX($J$47:$BN$47,,MATCH($G83,$J$22:$BN$22,0)),0)</f>
        <v>0</v>
      </c>
      <c r="BS83" s="662" cm="1">
        <f t="array" aca="1" ref="BS83" ca="1">IFERROR(SUMIFS(INDEX($J$23:$BN$44,,MATCH($G83,$J$22:$BN$22,0)),$G$23:$G$44,BS$48,$E$23:$E$44,$BQ$46)/INDEX($J$47:$BN$47,,MATCH($G83,$J$22:$BN$22,0)),0)</f>
        <v>0</v>
      </c>
      <c r="BU83" s="851">
        <v>2058</v>
      </c>
      <c r="BV83" s="1017">
        <f t="shared" ca="1" si="6"/>
        <v>0</v>
      </c>
      <c r="BW83" s="1018">
        <f t="shared" ca="1" si="7"/>
        <v>0</v>
      </c>
      <c r="BX83" s="1019">
        <f t="shared" ca="1" si="8"/>
        <v>0</v>
      </c>
      <c r="BY83" s="824">
        <f t="shared" ca="1" si="5"/>
        <v>0</v>
      </c>
      <c r="BZ83" s="851">
        <v>2058</v>
      </c>
      <c r="CA83" s="1017">
        <f ca="1">IFERROR(SUM(BQ$49:BQ83)/SUM($BQ$49:$BS83),BQ83)</f>
        <v>0</v>
      </c>
      <c r="CB83" s="1018">
        <f ca="1">IFERROR(SUM(BR$49:BR83)/SUM($BQ$49:$BS83),BR83)</f>
        <v>0</v>
      </c>
      <c r="CC83" s="1019">
        <f ca="1">IFERROR(SUM(BS$49:BS83)/SUM($BQ$49:$BS83),BS83)</f>
        <v>0</v>
      </c>
      <c r="CD83" s="824">
        <f t="shared" ca="1" si="9"/>
        <v>0</v>
      </c>
      <c r="CE83" s="700" cm="1">
        <f t="array" aca="1" ref="CE83" ca="1">_xlfn.IFNA(LOOKUP(2,1/($J83:$BN83&lt;&gt;0),$J$22:$BN$22),0)</f>
        <v>0</v>
      </c>
      <c r="CH83" s="183"/>
      <c r="CI83" s="174"/>
      <c r="CJ83" s="174"/>
      <c r="CK83" s="174"/>
      <c r="CN83" s="984"/>
      <c r="CO83" s="984"/>
      <c r="CP83" s="984"/>
      <c r="CR83" s="984"/>
      <c r="CS83" s="984"/>
      <c r="CT83" s="984"/>
      <c r="CV83" s="174"/>
      <c r="CW83" s="174"/>
      <c r="CX83" s="174"/>
    </row>
    <row r="84" spans="1:102" ht="15.95" customHeight="1">
      <c r="A84" s="1375"/>
      <c r="B84" s="180">
        <f t="shared" si="0"/>
        <v>205</v>
      </c>
      <c r="C84" s="1270"/>
      <c r="D84" s="160" t="s">
        <v>707</v>
      </c>
      <c r="F84" s="160" t="s">
        <v>960</v>
      </c>
      <c r="G84" s="830">
        <v>2059</v>
      </c>
      <c r="I84" s="437" t="s">
        <v>514</v>
      </c>
      <c r="J84" s="485" cm="1">
        <f t="array" aca="1" ref="J84" ca="1">INDIRECT("'"&amp;$D$4&amp;"'!"&amp;J$21&amp;$B84)</f>
        <v>0</v>
      </c>
      <c r="K84" s="485" cm="1">
        <f t="array" aca="1" ref="K84" ca="1">INDIRECT("'"&amp;$D$4&amp;"'!"&amp;K$21&amp;$B84)</f>
        <v>0</v>
      </c>
      <c r="L84" s="485" cm="1">
        <f t="array" aca="1" ref="L84" ca="1">INDIRECT("'"&amp;$D$4&amp;"'!"&amp;L$21&amp;$B84)</f>
        <v>0</v>
      </c>
      <c r="M84" s="485" cm="1">
        <f t="array" aca="1" ref="M84" ca="1">INDIRECT("'"&amp;$D$4&amp;"'!"&amp;M$21&amp;$B84)</f>
        <v>0</v>
      </c>
      <c r="N84" s="485" cm="1">
        <f t="array" aca="1" ref="N84" ca="1">INDIRECT("'"&amp;$D$4&amp;"'!"&amp;N$21&amp;$B84)</f>
        <v>0</v>
      </c>
      <c r="O84" s="485" cm="1">
        <f t="array" aca="1" ref="O84" ca="1">INDIRECT("'"&amp;$D$4&amp;"'!"&amp;O$21&amp;$B84)</f>
        <v>0</v>
      </c>
      <c r="P84" s="485" cm="1">
        <f t="array" aca="1" ref="P84" ca="1">INDIRECT("'"&amp;$D$4&amp;"'!"&amp;P$21&amp;$B84)</f>
        <v>0</v>
      </c>
      <c r="Q84" s="485" cm="1">
        <f t="array" aca="1" ref="Q84" ca="1">INDIRECT("'"&amp;$D$4&amp;"'!"&amp;Q$21&amp;$B84)</f>
        <v>0</v>
      </c>
      <c r="R84" s="485" cm="1">
        <f t="array" aca="1" ref="R84" ca="1">INDIRECT("'"&amp;$D$4&amp;"'!"&amp;R$21&amp;$B84)</f>
        <v>0</v>
      </c>
      <c r="S84" s="485" cm="1">
        <f t="array" aca="1" ref="S84" ca="1">INDIRECT("'"&amp;$D$4&amp;"'!"&amp;S$21&amp;$B84)</f>
        <v>0</v>
      </c>
      <c r="T84" s="485" cm="1">
        <f t="array" aca="1" ref="T84" ca="1">INDIRECT("'"&amp;$D$4&amp;"'!"&amp;T$21&amp;$B84)</f>
        <v>0</v>
      </c>
      <c r="U84" s="485" cm="1">
        <f t="array" aca="1" ref="U84" ca="1">INDIRECT("'"&amp;$D$4&amp;"'!"&amp;U$21&amp;$B84)</f>
        <v>0</v>
      </c>
      <c r="V84" s="485" cm="1">
        <f t="array" aca="1" ref="V84" ca="1">INDIRECT("'"&amp;$D$4&amp;"'!"&amp;V$21&amp;$B84)</f>
        <v>0</v>
      </c>
      <c r="W84" s="485" cm="1">
        <f t="array" aca="1" ref="W84" ca="1">INDIRECT("'"&amp;$D$4&amp;"'!"&amp;W$21&amp;$B84)</f>
        <v>0</v>
      </c>
      <c r="X84" s="485" cm="1">
        <f t="array" aca="1" ref="X84" ca="1">INDIRECT("'"&amp;$D$4&amp;"'!"&amp;X$21&amp;$B84)</f>
        <v>0</v>
      </c>
      <c r="Y84" s="485" cm="1">
        <f t="array" aca="1" ref="Y84" ca="1">INDIRECT("'"&amp;$D$4&amp;"'!"&amp;Y$21&amp;$B84)</f>
        <v>0</v>
      </c>
      <c r="Z84" s="485" cm="1">
        <f t="array" aca="1" ref="Z84" ca="1">INDIRECT("'"&amp;$D$4&amp;"'!"&amp;Z$21&amp;$B84)</f>
        <v>0</v>
      </c>
      <c r="AA84" s="485" cm="1">
        <f t="array" aca="1" ref="AA84" ca="1">INDIRECT("'"&amp;$D$4&amp;"'!"&amp;AA$21&amp;$B84)</f>
        <v>0</v>
      </c>
      <c r="AB84" s="485" cm="1">
        <f t="array" aca="1" ref="AB84" ca="1">INDIRECT("'"&amp;$D$4&amp;"'!"&amp;AB$21&amp;$B84)</f>
        <v>0</v>
      </c>
      <c r="AC84" s="485" cm="1">
        <f t="array" aca="1" ref="AC84" ca="1">INDIRECT("'"&amp;$D$4&amp;"'!"&amp;AC$21&amp;$B84)</f>
        <v>0</v>
      </c>
      <c r="AD84" s="485" cm="1">
        <f t="array" aca="1" ref="AD84" ca="1">INDIRECT("'"&amp;$D$4&amp;"'!"&amp;AD$21&amp;$B84)</f>
        <v>0</v>
      </c>
      <c r="AE84" s="485" cm="1">
        <f t="array" aca="1" ref="AE84" ca="1">INDIRECT("'"&amp;$D$4&amp;"'!"&amp;AE$21&amp;$B84)</f>
        <v>0</v>
      </c>
      <c r="AF84" s="485" cm="1">
        <f t="array" aca="1" ref="AF84" ca="1">INDIRECT("'"&amp;$D$4&amp;"'!"&amp;AF$21&amp;$B84)</f>
        <v>0</v>
      </c>
      <c r="AG84" s="485" cm="1">
        <f t="array" aca="1" ref="AG84" ca="1">INDIRECT("'"&amp;$D$4&amp;"'!"&amp;AG$21&amp;$B84)</f>
        <v>0</v>
      </c>
      <c r="AH84" s="485" cm="1">
        <f t="array" aca="1" ref="AH84" ca="1">INDIRECT("'"&amp;$D$4&amp;"'!"&amp;AH$21&amp;$B84)</f>
        <v>0</v>
      </c>
      <c r="AI84" s="485" cm="1">
        <f t="array" aca="1" ref="AI84" ca="1">INDIRECT("'"&amp;$D$4&amp;"'!"&amp;AI$21&amp;$B84)</f>
        <v>0</v>
      </c>
      <c r="AJ84" s="485" cm="1">
        <f t="array" aca="1" ref="AJ84" ca="1">INDIRECT("'"&amp;$D$4&amp;"'!"&amp;AJ$21&amp;$B84)</f>
        <v>0</v>
      </c>
      <c r="AK84" s="485" cm="1">
        <f t="array" aca="1" ref="AK84" ca="1">INDIRECT("'"&amp;$D$4&amp;"'!"&amp;AK$21&amp;$B84)</f>
        <v>0</v>
      </c>
      <c r="AL84" s="485" cm="1">
        <f t="array" aca="1" ref="AL84" ca="1">INDIRECT("'"&amp;$D$4&amp;"'!"&amp;AL$21&amp;$B84)</f>
        <v>0</v>
      </c>
      <c r="AM84" s="485" cm="1">
        <f t="array" aca="1" ref="AM84" ca="1">INDIRECT("'"&amp;$D$4&amp;"'!"&amp;AM$21&amp;$B84)</f>
        <v>0</v>
      </c>
      <c r="AN84" s="485" cm="1">
        <f t="array" aca="1" ref="AN84" ca="1">INDIRECT("'"&amp;$D$4&amp;"'!"&amp;AN$21&amp;$B84)</f>
        <v>0</v>
      </c>
      <c r="AO84" s="485" cm="1">
        <f t="array" aca="1" ref="AO84" ca="1">INDIRECT("'"&amp;$D$4&amp;"'!"&amp;AO$21&amp;$B84)</f>
        <v>0</v>
      </c>
      <c r="AP84" s="485" cm="1">
        <f t="array" aca="1" ref="AP84" ca="1">INDIRECT("'"&amp;$D$4&amp;"'!"&amp;AP$21&amp;$B84)</f>
        <v>0</v>
      </c>
      <c r="AQ84" s="485" cm="1">
        <f t="array" aca="1" ref="AQ84" ca="1">INDIRECT("'"&amp;$D$4&amp;"'!"&amp;AQ$21&amp;$B84)</f>
        <v>0</v>
      </c>
      <c r="AR84" s="485" cm="1">
        <f t="array" aca="1" ref="AR84" ca="1">INDIRECT("'"&amp;$D$4&amp;"'!"&amp;AR$21&amp;$B84)</f>
        <v>0</v>
      </c>
      <c r="AS84" s="485" cm="1">
        <f t="array" aca="1" ref="AS84" ca="1">INDIRECT("'"&amp;$D$4&amp;"'!"&amp;AS$21&amp;$B84)</f>
        <v>0</v>
      </c>
      <c r="AT84" s="485" cm="1">
        <f t="array" aca="1" ref="AT84" ca="1">INDIRECT("'"&amp;$D$4&amp;"'!"&amp;AT$21&amp;$B84)</f>
        <v>0</v>
      </c>
      <c r="AU84" s="485" cm="1">
        <f t="array" aca="1" ref="AU84" ca="1">INDIRECT("'"&amp;$D$4&amp;"'!"&amp;AU$21&amp;$B84)</f>
        <v>0</v>
      </c>
      <c r="AV84" s="485" cm="1">
        <f t="array" aca="1" ref="AV84" ca="1">INDIRECT("'"&amp;$D$4&amp;"'!"&amp;AV$21&amp;$B84)</f>
        <v>0</v>
      </c>
      <c r="AW84" s="485" cm="1">
        <f t="array" aca="1" ref="AW84" ca="1">INDIRECT("'"&amp;$D$4&amp;"'!"&amp;AW$21&amp;$B84)</f>
        <v>0</v>
      </c>
      <c r="AX84" s="485" cm="1">
        <f t="array" aca="1" ref="AX84" ca="1">INDIRECT("'"&amp;$D$4&amp;"'!"&amp;AX$21&amp;$B84)</f>
        <v>0</v>
      </c>
      <c r="AY84" s="485" cm="1">
        <f t="array" aca="1" ref="AY84" ca="1">INDIRECT("'"&amp;$D$4&amp;"'!"&amp;AY$21&amp;$B84)</f>
        <v>0</v>
      </c>
      <c r="AZ84" s="485" cm="1">
        <f t="array" aca="1" ref="AZ84" ca="1">INDIRECT("'"&amp;$D$4&amp;"'!"&amp;AZ$21&amp;$B84)</f>
        <v>0</v>
      </c>
      <c r="BA84" s="485" cm="1">
        <f t="array" aca="1" ref="BA84" ca="1">INDIRECT("'"&amp;$D$4&amp;"'!"&amp;BA$21&amp;$B84)</f>
        <v>0</v>
      </c>
      <c r="BB84" s="485" cm="1">
        <f t="array" aca="1" ref="BB84" ca="1">INDIRECT("'"&amp;$D$4&amp;"'!"&amp;BB$21&amp;$B84)</f>
        <v>0</v>
      </c>
      <c r="BC84" s="485" cm="1">
        <f t="array" aca="1" ref="BC84" ca="1">INDIRECT("'"&amp;$D$4&amp;"'!"&amp;BC$21&amp;$B84)</f>
        <v>0</v>
      </c>
      <c r="BD84" s="485" cm="1">
        <f t="array" aca="1" ref="BD84" ca="1">INDIRECT("'"&amp;$D$4&amp;"'!"&amp;BD$21&amp;$B84)</f>
        <v>0</v>
      </c>
      <c r="BE84" s="485" cm="1">
        <f t="array" aca="1" ref="BE84" ca="1">INDIRECT("'"&amp;$D$4&amp;"'!"&amp;BE$21&amp;$B84)</f>
        <v>0</v>
      </c>
      <c r="BF84" s="485" cm="1">
        <f t="array" aca="1" ref="BF84" ca="1">INDIRECT("'"&amp;$D$4&amp;"'!"&amp;BF$21&amp;$B84)</f>
        <v>0</v>
      </c>
      <c r="BG84" s="485" cm="1">
        <f t="array" aca="1" ref="BG84" ca="1">INDIRECT("'"&amp;$D$4&amp;"'!"&amp;BG$21&amp;$B84)</f>
        <v>0</v>
      </c>
      <c r="BH84" s="485" cm="1">
        <f t="array" aca="1" ref="BH84" ca="1">INDIRECT("'"&amp;$D$4&amp;"'!"&amp;BH$21&amp;$B84)</f>
        <v>0</v>
      </c>
      <c r="BI84" s="485" cm="1">
        <f t="array" aca="1" ref="BI84" ca="1">INDIRECT("'"&amp;$D$4&amp;"'!"&amp;BI$21&amp;$B84)</f>
        <v>0</v>
      </c>
      <c r="BJ84" s="485" cm="1">
        <f t="array" aca="1" ref="BJ84" ca="1">INDIRECT("'"&amp;$D$4&amp;"'!"&amp;BJ$21&amp;$B84)</f>
        <v>0</v>
      </c>
      <c r="BK84" s="485" cm="1">
        <f t="array" aca="1" ref="BK84" ca="1">INDIRECT("'"&amp;$D$4&amp;"'!"&amp;BK$21&amp;$B84)</f>
        <v>0</v>
      </c>
      <c r="BL84" s="485" cm="1">
        <f t="array" aca="1" ref="BL84" ca="1">INDIRECT("'"&amp;$D$4&amp;"'!"&amp;BL$21&amp;$B84)</f>
        <v>0</v>
      </c>
      <c r="BM84" s="485" cm="1">
        <f t="array" aca="1" ref="BM84" ca="1">INDIRECT("'"&amp;$D$4&amp;"'!"&amp;BM$21&amp;$B84)</f>
        <v>0</v>
      </c>
      <c r="BN84" s="485" cm="1">
        <f t="array" aca="1" ref="BN84" ca="1">INDIRECT("'"&amp;$D$4&amp;"'!"&amp;BN$21&amp;$B84)</f>
        <v>0</v>
      </c>
      <c r="BP84" s="851">
        <v>2059</v>
      </c>
      <c r="BQ84" s="698" cm="1">
        <f t="array" aca="1" ref="BQ84" ca="1">IFERROR(SUMIFS(INDEX($J$23:$BN$44,,MATCH($G84,$J$22:$BN$22,0)),$G$23:$G$44,BQ$48,$E$23:$E$44,$BQ$46)/INDEX($J$47:$BN$47,,MATCH($G84,$J$22:$BN$22,0)),0)</f>
        <v>0</v>
      </c>
      <c r="BR84" s="587" cm="1">
        <f t="array" aca="1" ref="BR84" ca="1">IFERROR(SUMIFS(INDEX($J$23:$BN$44,,MATCH($G84,$J$22:$BN$22,0)),$G$23:$G$44,BR$48,$E$23:$E$44,$BQ$46)/INDEX($J$47:$BN$47,,MATCH($G84,$J$22:$BN$22,0)),0)</f>
        <v>0</v>
      </c>
      <c r="BS84" s="662" cm="1">
        <f t="array" aca="1" ref="BS84" ca="1">IFERROR(SUMIFS(INDEX($J$23:$BN$44,,MATCH($G84,$J$22:$BN$22,0)),$G$23:$G$44,BS$48,$E$23:$E$44,$BQ$46)/INDEX($J$47:$BN$47,,MATCH($G84,$J$22:$BN$22,0)),0)</f>
        <v>0</v>
      </c>
      <c r="BU84" s="851">
        <v>2059</v>
      </c>
      <c r="BV84" s="1017">
        <f t="shared" ca="1" si="6"/>
        <v>0</v>
      </c>
      <c r="BW84" s="1018">
        <f t="shared" ca="1" si="7"/>
        <v>0</v>
      </c>
      <c r="BX84" s="1019">
        <f t="shared" ca="1" si="8"/>
        <v>0</v>
      </c>
      <c r="BY84" s="824">
        <f t="shared" ca="1" si="5"/>
        <v>0</v>
      </c>
      <c r="BZ84" s="851">
        <v>2059</v>
      </c>
      <c r="CA84" s="1017">
        <f ca="1">IFERROR(SUM(BQ$49:BQ84)/SUM($BQ$49:$BS84),BQ84)</f>
        <v>0</v>
      </c>
      <c r="CB84" s="1018">
        <f ca="1">IFERROR(SUM(BR$49:BR84)/SUM($BQ$49:$BS84),BR84)</f>
        <v>0</v>
      </c>
      <c r="CC84" s="1019">
        <f ca="1">IFERROR(SUM(BS$49:BS84)/SUM($BQ$49:$BS84),BS84)</f>
        <v>0</v>
      </c>
      <c r="CD84" s="824">
        <f t="shared" ca="1" si="9"/>
        <v>0</v>
      </c>
      <c r="CE84" s="700" cm="1">
        <f t="array" aca="1" ref="CE84" ca="1">_xlfn.IFNA(LOOKUP(2,1/($J84:$BN84&lt;&gt;0),$J$22:$BN$22),0)</f>
        <v>0</v>
      </c>
      <c r="CH84" s="183"/>
      <c r="CI84" s="174"/>
      <c r="CJ84" s="174"/>
      <c r="CK84" s="174"/>
      <c r="CN84" s="984"/>
      <c r="CO84" s="984"/>
      <c r="CP84" s="984"/>
      <c r="CR84" s="984"/>
      <c r="CS84" s="984"/>
      <c r="CT84" s="984"/>
      <c r="CV84" s="174"/>
      <c r="CW84" s="174"/>
      <c r="CX84" s="174"/>
    </row>
    <row r="85" spans="1:102" ht="15.95" customHeight="1">
      <c r="A85" s="1375"/>
      <c r="B85" s="180">
        <f t="shared" si="0"/>
        <v>206</v>
      </c>
      <c r="C85" s="1270"/>
      <c r="D85" s="160" t="s">
        <v>709</v>
      </c>
      <c r="F85" s="160" t="s">
        <v>961</v>
      </c>
      <c r="G85" s="830">
        <v>2060</v>
      </c>
      <c r="I85" s="437" t="s">
        <v>514</v>
      </c>
      <c r="J85" s="485" cm="1">
        <f t="array" aca="1" ref="J85" ca="1">INDIRECT("'"&amp;$D$4&amp;"'!"&amp;J$21&amp;$B85)</f>
        <v>0</v>
      </c>
      <c r="K85" s="485" cm="1">
        <f t="array" aca="1" ref="K85" ca="1">INDIRECT("'"&amp;$D$4&amp;"'!"&amp;K$21&amp;$B85)</f>
        <v>0</v>
      </c>
      <c r="L85" s="485" cm="1">
        <f t="array" aca="1" ref="L85" ca="1">INDIRECT("'"&amp;$D$4&amp;"'!"&amp;L$21&amp;$B85)</f>
        <v>0</v>
      </c>
      <c r="M85" s="485" cm="1">
        <f t="array" aca="1" ref="M85" ca="1">INDIRECT("'"&amp;$D$4&amp;"'!"&amp;M$21&amp;$B85)</f>
        <v>0</v>
      </c>
      <c r="N85" s="485" cm="1">
        <f t="array" aca="1" ref="N85" ca="1">INDIRECT("'"&amp;$D$4&amp;"'!"&amp;N$21&amp;$B85)</f>
        <v>0</v>
      </c>
      <c r="O85" s="485" cm="1">
        <f t="array" aca="1" ref="O85" ca="1">INDIRECT("'"&amp;$D$4&amp;"'!"&amp;O$21&amp;$B85)</f>
        <v>0</v>
      </c>
      <c r="P85" s="485" cm="1">
        <f t="array" aca="1" ref="P85" ca="1">INDIRECT("'"&amp;$D$4&amp;"'!"&amp;P$21&amp;$B85)</f>
        <v>0</v>
      </c>
      <c r="Q85" s="485" cm="1">
        <f t="array" aca="1" ref="Q85" ca="1">INDIRECT("'"&amp;$D$4&amp;"'!"&amp;Q$21&amp;$B85)</f>
        <v>0</v>
      </c>
      <c r="R85" s="485" cm="1">
        <f t="array" aca="1" ref="R85" ca="1">INDIRECT("'"&amp;$D$4&amp;"'!"&amp;R$21&amp;$B85)</f>
        <v>0</v>
      </c>
      <c r="S85" s="485" cm="1">
        <f t="array" aca="1" ref="S85" ca="1">INDIRECT("'"&amp;$D$4&amp;"'!"&amp;S$21&amp;$B85)</f>
        <v>0</v>
      </c>
      <c r="T85" s="485" cm="1">
        <f t="array" aca="1" ref="T85" ca="1">INDIRECT("'"&amp;$D$4&amp;"'!"&amp;T$21&amp;$B85)</f>
        <v>0</v>
      </c>
      <c r="U85" s="485" cm="1">
        <f t="array" aca="1" ref="U85" ca="1">INDIRECT("'"&amp;$D$4&amp;"'!"&amp;U$21&amp;$B85)</f>
        <v>0</v>
      </c>
      <c r="V85" s="485" cm="1">
        <f t="array" aca="1" ref="V85" ca="1">INDIRECT("'"&amp;$D$4&amp;"'!"&amp;V$21&amp;$B85)</f>
        <v>0</v>
      </c>
      <c r="W85" s="485" cm="1">
        <f t="array" aca="1" ref="W85" ca="1">INDIRECT("'"&amp;$D$4&amp;"'!"&amp;W$21&amp;$B85)</f>
        <v>0</v>
      </c>
      <c r="X85" s="485" cm="1">
        <f t="array" aca="1" ref="X85" ca="1">INDIRECT("'"&amp;$D$4&amp;"'!"&amp;X$21&amp;$B85)</f>
        <v>0</v>
      </c>
      <c r="Y85" s="485" cm="1">
        <f t="array" aca="1" ref="Y85" ca="1">INDIRECT("'"&amp;$D$4&amp;"'!"&amp;Y$21&amp;$B85)</f>
        <v>0</v>
      </c>
      <c r="Z85" s="485" cm="1">
        <f t="array" aca="1" ref="Z85" ca="1">INDIRECT("'"&amp;$D$4&amp;"'!"&amp;Z$21&amp;$B85)</f>
        <v>0</v>
      </c>
      <c r="AA85" s="485" cm="1">
        <f t="array" aca="1" ref="AA85" ca="1">INDIRECT("'"&amp;$D$4&amp;"'!"&amp;AA$21&amp;$B85)</f>
        <v>0</v>
      </c>
      <c r="AB85" s="485" cm="1">
        <f t="array" aca="1" ref="AB85" ca="1">INDIRECT("'"&amp;$D$4&amp;"'!"&amp;AB$21&amp;$B85)</f>
        <v>0</v>
      </c>
      <c r="AC85" s="485" cm="1">
        <f t="array" aca="1" ref="AC85" ca="1">INDIRECT("'"&amp;$D$4&amp;"'!"&amp;AC$21&amp;$B85)</f>
        <v>0</v>
      </c>
      <c r="AD85" s="485" cm="1">
        <f t="array" aca="1" ref="AD85" ca="1">INDIRECT("'"&amp;$D$4&amp;"'!"&amp;AD$21&amp;$B85)</f>
        <v>0</v>
      </c>
      <c r="AE85" s="485" cm="1">
        <f t="array" aca="1" ref="AE85" ca="1">INDIRECT("'"&amp;$D$4&amp;"'!"&amp;AE$21&amp;$B85)</f>
        <v>0</v>
      </c>
      <c r="AF85" s="485" cm="1">
        <f t="array" aca="1" ref="AF85" ca="1">INDIRECT("'"&amp;$D$4&amp;"'!"&amp;AF$21&amp;$B85)</f>
        <v>0</v>
      </c>
      <c r="AG85" s="485" cm="1">
        <f t="array" aca="1" ref="AG85" ca="1">INDIRECT("'"&amp;$D$4&amp;"'!"&amp;AG$21&amp;$B85)</f>
        <v>0</v>
      </c>
      <c r="AH85" s="485" cm="1">
        <f t="array" aca="1" ref="AH85" ca="1">INDIRECT("'"&amp;$D$4&amp;"'!"&amp;AH$21&amp;$B85)</f>
        <v>0</v>
      </c>
      <c r="AI85" s="485" cm="1">
        <f t="array" aca="1" ref="AI85" ca="1">INDIRECT("'"&amp;$D$4&amp;"'!"&amp;AI$21&amp;$B85)</f>
        <v>0</v>
      </c>
      <c r="AJ85" s="485" cm="1">
        <f t="array" aca="1" ref="AJ85" ca="1">INDIRECT("'"&amp;$D$4&amp;"'!"&amp;AJ$21&amp;$B85)</f>
        <v>0</v>
      </c>
      <c r="AK85" s="485" cm="1">
        <f t="array" aca="1" ref="AK85" ca="1">INDIRECT("'"&amp;$D$4&amp;"'!"&amp;AK$21&amp;$B85)</f>
        <v>0</v>
      </c>
      <c r="AL85" s="485" cm="1">
        <f t="array" aca="1" ref="AL85" ca="1">INDIRECT("'"&amp;$D$4&amp;"'!"&amp;AL$21&amp;$B85)</f>
        <v>0</v>
      </c>
      <c r="AM85" s="485" cm="1">
        <f t="array" aca="1" ref="AM85" ca="1">INDIRECT("'"&amp;$D$4&amp;"'!"&amp;AM$21&amp;$B85)</f>
        <v>0</v>
      </c>
      <c r="AN85" s="485" cm="1">
        <f t="array" aca="1" ref="AN85" ca="1">INDIRECT("'"&amp;$D$4&amp;"'!"&amp;AN$21&amp;$B85)</f>
        <v>0</v>
      </c>
      <c r="AO85" s="485" cm="1">
        <f t="array" aca="1" ref="AO85" ca="1">INDIRECT("'"&amp;$D$4&amp;"'!"&amp;AO$21&amp;$B85)</f>
        <v>0</v>
      </c>
      <c r="AP85" s="485" cm="1">
        <f t="array" aca="1" ref="AP85" ca="1">INDIRECT("'"&amp;$D$4&amp;"'!"&amp;AP$21&amp;$B85)</f>
        <v>0</v>
      </c>
      <c r="AQ85" s="485" cm="1">
        <f t="array" aca="1" ref="AQ85" ca="1">INDIRECT("'"&amp;$D$4&amp;"'!"&amp;AQ$21&amp;$B85)</f>
        <v>0</v>
      </c>
      <c r="AR85" s="485" cm="1">
        <f t="array" aca="1" ref="AR85" ca="1">INDIRECT("'"&amp;$D$4&amp;"'!"&amp;AR$21&amp;$B85)</f>
        <v>0</v>
      </c>
      <c r="AS85" s="485" cm="1">
        <f t="array" aca="1" ref="AS85" ca="1">INDIRECT("'"&amp;$D$4&amp;"'!"&amp;AS$21&amp;$B85)</f>
        <v>0</v>
      </c>
      <c r="AT85" s="485" cm="1">
        <f t="array" aca="1" ref="AT85" ca="1">INDIRECT("'"&amp;$D$4&amp;"'!"&amp;AT$21&amp;$B85)</f>
        <v>0</v>
      </c>
      <c r="AU85" s="485" cm="1">
        <f t="array" aca="1" ref="AU85" ca="1">INDIRECT("'"&amp;$D$4&amp;"'!"&amp;AU$21&amp;$B85)</f>
        <v>0</v>
      </c>
      <c r="AV85" s="485" cm="1">
        <f t="array" aca="1" ref="AV85" ca="1">INDIRECT("'"&amp;$D$4&amp;"'!"&amp;AV$21&amp;$B85)</f>
        <v>0</v>
      </c>
      <c r="AW85" s="485" cm="1">
        <f t="array" aca="1" ref="AW85" ca="1">INDIRECT("'"&amp;$D$4&amp;"'!"&amp;AW$21&amp;$B85)</f>
        <v>0</v>
      </c>
      <c r="AX85" s="485" cm="1">
        <f t="array" aca="1" ref="AX85" ca="1">INDIRECT("'"&amp;$D$4&amp;"'!"&amp;AX$21&amp;$B85)</f>
        <v>0</v>
      </c>
      <c r="AY85" s="485" cm="1">
        <f t="array" aca="1" ref="AY85" ca="1">INDIRECT("'"&amp;$D$4&amp;"'!"&amp;AY$21&amp;$B85)</f>
        <v>0</v>
      </c>
      <c r="AZ85" s="485" cm="1">
        <f t="array" aca="1" ref="AZ85" ca="1">INDIRECT("'"&amp;$D$4&amp;"'!"&amp;AZ$21&amp;$B85)</f>
        <v>0</v>
      </c>
      <c r="BA85" s="485" cm="1">
        <f t="array" aca="1" ref="BA85" ca="1">INDIRECT("'"&amp;$D$4&amp;"'!"&amp;BA$21&amp;$B85)</f>
        <v>0</v>
      </c>
      <c r="BB85" s="485" cm="1">
        <f t="array" aca="1" ref="BB85" ca="1">INDIRECT("'"&amp;$D$4&amp;"'!"&amp;BB$21&amp;$B85)</f>
        <v>0</v>
      </c>
      <c r="BC85" s="485" cm="1">
        <f t="array" aca="1" ref="BC85" ca="1">INDIRECT("'"&amp;$D$4&amp;"'!"&amp;BC$21&amp;$B85)</f>
        <v>0</v>
      </c>
      <c r="BD85" s="485" cm="1">
        <f t="array" aca="1" ref="BD85" ca="1">INDIRECT("'"&amp;$D$4&amp;"'!"&amp;BD$21&amp;$B85)</f>
        <v>0</v>
      </c>
      <c r="BE85" s="485" cm="1">
        <f t="array" aca="1" ref="BE85" ca="1">INDIRECT("'"&amp;$D$4&amp;"'!"&amp;BE$21&amp;$B85)</f>
        <v>0</v>
      </c>
      <c r="BF85" s="485" cm="1">
        <f t="array" aca="1" ref="BF85" ca="1">INDIRECT("'"&amp;$D$4&amp;"'!"&amp;BF$21&amp;$B85)</f>
        <v>0</v>
      </c>
      <c r="BG85" s="485" cm="1">
        <f t="array" aca="1" ref="BG85" ca="1">INDIRECT("'"&amp;$D$4&amp;"'!"&amp;BG$21&amp;$B85)</f>
        <v>0</v>
      </c>
      <c r="BH85" s="485" cm="1">
        <f t="array" aca="1" ref="BH85" ca="1">INDIRECT("'"&amp;$D$4&amp;"'!"&amp;BH$21&amp;$B85)</f>
        <v>0</v>
      </c>
      <c r="BI85" s="485" cm="1">
        <f t="array" aca="1" ref="BI85" ca="1">INDIRECT("'"&amp;$D$4&amp;"'!"&amp;BI$21&amp;$B85)</f>
        <v>0</v>
      </c>
      <c r="BJ85" s="485" cm="1">
        <f t="array" aca="1" ref="BJ85" ca="1">INDIRECT("'"&amp;$D$4&amp;"'!"&amp;BJ$21&amp;$B85)</f>
        <v>0</v>
      </c>
      <c r="BK85" s="485" cm="1">
        <f t="array" aca="1" ref="BK85" ca="1">INDIRECT("'"&amp;$D$4&amp;"'!"&amp;BK$21&amp;$B85)</f>
        <v>0</v>
      </c>
      <c r="BL85" s="485" cm="1">
        <f t="array" aca="1" ref="BL85" ca="1">INDIRECT("'"&amp;$D$4&amp;"'!"&amp;BL$21&amp;$B85)</f>
        <v>0</v>
      </c>
      <c r="BM85" s="485" cm="1">
        <f t="array" aca="1" ref="BM85" ca="1">INDIRECT("'"&amp;$D$4&amp;"'!"&amp;BM$21&amp;$B85)</f>
        <v>0</v>
      </c>
      <c r="BN85" s="485" cm="1">
        <f t="array" aca="1" ref="BN85" ca="1">INDIRECT("'"&amp;$D$4&amp;"'!"&amp;BN$21&amp;$B85)</f>
        <v>0</v>
      </c>
      <c r="BP85" s="851">
        <v>2060</v>
      </c>
      <c r="BQ85" s="698" cm="1">
        <f t="array" aca="1" ref="BQ85" ca="1">IFERROR(SUMIFS(INDEX($J$23:$BN$44,,MATCH($G85,$J$22:$BN$22,0)),$G$23:$G$44,BQ$48,$E$23:$E$44,$BQ$46)/INDEX($J$47:$BN$47,,MATCH($G85,$J$22:$BN$22,0)),0)</f>
        <v>0</v>
      </c>
      <c r="BR85" s="587" cm="1">
        <f t="array" aca="1" ref="BR85" ca="1">IFERROR(SUMIFS(INDEX($J$23:$BN$44,,MATCH($G85,$J$22:$BN$22,0)),$G$23:$G$44,BR$48,$E$23:$E$44,$BQ$46)/INDEX($J$47:$BN$47,,MATCH($G85,$J$22:$BN$22,0)),0)</f>
        <v>0</v>
      </c>
      <c r="BS85" s="662" cm="1">
        <f t="array" aca="1" ref="BS85" ca="1">IFERROR(SUMIFS(INDEX($J$23:$BN$44,,MATCH($G85,$J$22:$BN$22,0)),$G$23:$G$44,BS$48,$E$23:$E$44,$BQ$46)/INDEX($J$47:$BN$47,,MATCH($G85,$J$22:$BN$22,0)),0)</f>
        <v>0</v>
      </c>
      <c r="BU85" s="851">
        <v>2060</v>
      </c>
      <c r="BV85" s="1017">
        <f t="shared" ca="1" si="6"/>
        <v>0</v>
      </c>
      <c r="BW85" s="1018">
        <f t="shared" ca="1" si="7"/>
        <v>0</v>
      </c>
      <c r="BX85" s="1019">
        <f t="shared" ca="1" si="8"/>
        <v>0</v>
      </c>
      <c r="BY85" s="824">
        <f t="shared" ca="1" si="5"/>
        <v>0</v>
      </c>
      <c r="BZ85" s="851">
        <v>2060</v>
      </c>
      <c r="CA85" s="1017">
        <f ca="1">IFERROR(SUM(BQ$49:BQ85)/SUM($BQ$49:$BS85),BQ85)</f>
        <v>0</v>
      </c>
      <c r="CB85" s="1018">
        <f ca="1">IFERROR(SUM(BR$49:BR85)/SUM($BQ$49:$BS85),BR85)</f>
        <v>0</v>
      </c>
      <c r="CC85" s="1019">
        <f ca="1">IFERROR(SUM(BS$49:BS85)/SUM($BQ$49:$BS85),BS85)</f>
        <v>0</v>
      </c>
      <c r="CD85" s="824">
        <f t="shared" ca="1" si="9"/>
        <v>0</v>
      </c>
      <c r="CE85" s="700" cm="1">
        <f t="array" aca="1" ref="CE85" ca="1">_xlfn.IFNA(LOOKUP(2,1/($J85:$BN85&lt;&gt;0),$J$22:$BN$22),0)</f>
        <v>0</v>
      </c>
      <c r="CH85" s="183"/>
      <c r="CI85" s="174"/>
      <c r="CJ85" s="174"/>
      <c r="CK85" s="174"/>
      <c r="CN85" s="984"/>
      <c r="CO85" s="984"/>
      <c r="CP85" s="984"/>
      <c r="CR85" s="984"/>
      <c r="CS85" s="984"/>
      <c r="CT85" s="984"/>
      <c r="CV85" s="174"/>
      <c r="CW85" s="174"/>
      <c r="CX85" s="174"/>
    </row>
    <row r="86" spans="1:102" ht="15.95" customHeight="1">
      <c r="A86" s="1375"/>
      <c r="B86" s="180">
        <f t="shared" si="0"/>
        <v>207</v>
      </c>
      <c r="C86" s="1270"/>
      <c r="D86" s="160" t="s">
        <v>711</v>
      </c>
      <c r="F86" s="160" t="s">
        <v>962</v>
      </c>
      <c r="G86" s="830">
        <v>2061</v>
      </c>
      <c r="I86" s="437" t="s">
        <v>514</v>
      </c>
      <c r="J86" s="485" cm="1">
        <f t="array" aca="1" ref="J86" ca="1">INDIRECT("'"&amp;$D$4&amp;"'!"&amp;J$21&amp;$B86)</f>
        <v>0</v>
      </c>
      <c r="K86" s="485" cm="1">
        <f t="array" aca="1" ref="K86" ca="1">INDIRECT("'"&amp;$D$4&amp;"'!"&amp;K$21&amp;$B86)</f>
        <v>0</v>
      </c>
      <c r="L86" s="485" cm="1">
        <f t="array" aca="1" ref="L86" ca="1">INDIRECT("'"&amp;$D$4&amp;"'!"&amp;L$21&amp;$B86)</f>
        <v>0</v>
      </c>
      <c r="M86" s="485" cm="1">
        <f t="array" aca="1" ref="M86" ca="1">INDIRECT("'"&amp;$D$4&amp;"'!"&amp;M$21&amp;$B86)</f>
        <v>0</v>
      </c>
      <c r="N86" s="485" cm="1">
        <f t="array" aca="1" ref="N86" ca="1">INDIRECT("'"&amp;$D$4&amp;"'!"&amp;N$21&amp;$B86)</f>
        <v>0</v>
      </c>
      <c r="O86" s="485" cm="1">
        <f t="array" aca="1" ref="O86" ca="1">INDIRECT("'"&amp;$D$4&amp;"'!"&amp;O$21&amp;$B86)</f>
        <v>0</v>
      </c>
      <c r="P86" s="485" cm="1">
        <f t="array" aca="1" ref="P86" ca="1">INDIRECT("'"&amp;$D$4&amp;"'!"&amp;P$21&amp;$B86)</f>
        <v>0</v>
      </c>
      <c r="Q86" s="485" cm="1">
        <f t="array" aca="1" ref="Q86" ca="1">INDIRECT("'"&amp;$D$4&amp;"'!"&amp;Q$21&amp;$B86)</f>
        <v>0</v>
      </c>
      <c r="R86" s="485" cm="1">
        <f t="array" aca="1" ref="R86" ca="1">INDIRECT("'"&amp;$D$4&amp;"'!"&amp;R$21&amp;$B86)</f>
        <v>0</v>
      </c>
      <c r="S86" s="485" cm="1">
        <f t="array" aca="1" ref="S86" ca="1">INDIRECT("'"&amp;$D$4&amp;"'!"&amp;S$21&amp;$B86)</f>
        <v>0</v>
      </c>
      <c r="T86" s="485" cm="1">
        <f t="array" aca="1" ref="T86" ca="1">INDIRECT("'"&amp;$D$4&amp;"'!"&amp;T$21&amp;$B86)</f>
        <v>0</v>
      </c>
      <c r="U86" s="485" cm="1">
        <f t="array" aca="1" ref="U86" ca="1">INDIRECT("'"&amp;$D$4&amp;"'!"&amp;U$21&amp;$B86)</f>
        <v>0</v>
      </c>
      <c r="V86" s="485" cm="1">
        <f t="array" aca="1" ref="V86" ca="1">INDIRECT("'"&amp;$D$4&amp;"'!"&amp;V$21&amp;$B86)</f>
        <v>0</v>
      </c>
      <c r="W86" s="485" cm="1">
        <f t="array" aca="1" ref="W86" ca="1">INDIRECT("'"&amp;$D$4&amp;"'!"&amp;W$21&amp;$B86)</f>
        <v>0</v>
      </c>
      <c r="X86" s="485" cm="1">
        <f t="array" aca="1" ref="X86" ca="1">INDIRECT("'"&amp;$D$4&amp;"'!"&amp;X$21&amp;$B86)</f>
        <v>0</v>
      </c>
      <c r="Y86" s="485" cm="1">
        <f t="array" aca="1" ref="Y86" ca="1">INDIRECT("'"&amp;$D$4&amp;"'!"&amp;Y$21&amp;$B86)</f>
        <v>0</v>
      </c>
      <c r="Z86" s="485" cm="1">
        <f t="array" aca="1" ref="Z86" ca="1">INDIRECT("'"&amp;$D$4&amp;"'!"&amp;Z$21&amp;$B86)</f>
        <v>0</v>
      </c>
      <c r="AA86" s="485" cm="1">
        <f t="array" aca="1" ref="AA86" ca="1">INDIRECT("'"&amp;$D$4&amp;"'!"&amp;AA$21&amp;$B86)</f>
        <v>0</v>
      </c>
      <c r="AB86" s="485" cm="1">
        <f t="array" aca="1" ref="AB86" ca="1">INDIRECT("'"&amp;$D$4&amp;"'!"&amp;AB$21&amp;$B86)</f>
        <v>0</v>
      </c>
      <c r="AC86" s="485" cm="1">
        <f t="array" aca="1" ref="AC86" ca="1">INDIRECT("'"&amp;$D$4&amp;"'!"&amp;AC$21&amp;$B86)</f>
        <v>0</v>
      </c>
      <c r="AD86" s="485" cm="1">
        <f t="array" aca="1" ref="AD86" ca="1">INDIRECT("'"&amp;$D$4&amp;"'!"&amp;AD$21&amp;$B86)</f>
        <v>0</v>
      </c>
      <c r="AE86" s="485" cm="1">
        <f t="array" aca="1" ref="AE86" ca="1">INDIRECT("'"&amp;$D$4&amp;"'!"&amp;AE$21&amp;$B86)</f>
        <v>0</v>
      </c>
      <c r="AF86" s="485" cm="1">
        <f t="array" aca="1" ref="AF86" ca="1">INDIRECT("'"&amp;$D$4&amp;"'!"&amp;AF$21&amp;$B86)</f>
        <v>0</v>
      </c>
      <c r="AG86" s="485" cm="1">
        <f t="array" aca="1" ref="AG86" ca="1">INDIRECT("'"&amp;$D$4&amp;"'!"&amp;AG$21&amp;$B86)</f>
        <v>0</v>
      </c>
      <c r="AH86" s="485" cm="1">
        <f t="array" aca="1" ref="AH86" ca="1">INDIRECT("'"&amp;$D$4&amp;"'!"&amp;AH$21&amp;$B86)</f>
        <v>0</v>
      </c>
      <c r="AI86" s="485" cm="1">
        <f t="array" aca="1" ref="AI86" ca="1">INDIRECT("'"&amp;$D$4&amp;"'!"&amp;AI$21&amp;$B86)</f>
        <v>0</v>
      </c>
      <c r="AJ86" s="485" cm="1">
        <f t="array" aca="1" ref="AJ86" ca="1">INDIRECT("'"&amp;$D$4&amp;"'!"&amp;AJ$21&amp;$B86)</f>
        <v>0</v>
      </c>
      <c r="AK86" s="485" cm="1">
        <f t="array" aca="1" ref="AK86" ca="1">INDIRECT("'"&amp;$D$4&amp;"'!"&amp;AK$21&amp;$B86)</f>
        <v>0</v>
      </c>
      <c r="AL86" s="485" cm="1">
        <f t="array" aca="1" ref="AL86" ca="1">INDIRECT("'"&amp;$D$4&amp;"'!"&amp;AL$21&amp;$B86)</f>
        <v>0</v>
      </c>
      <c r="AM86" s="485" cm="1">
        <f t="array" aca="1" ref="AM86" ca="1">INDIRECT("'"&amp;$D$4&amp;"'!"&amp;AM$21&amp;$B86)</f>
        <v>0</v>
      </c>
      <c r="AN86" s="485" cm="1">
        <f t="array" aca="1" ref="AN86" ca="1">INDIRECT("'"&amp;$D$4&amp;"'!"&amp;AN$21&amp;$B86)</f>
        <v>0</v>
      </c>
      <c r="AO86" s="485" cm="1">
        <f t="array" aca="1" ref="AO86" ca="1">INDIRECT("'"&amp;$D$4&amp;"'!"&amp;AO$21&amp;$B86)</f>
        <v>0</v>
      </c>
      <c r="AP86" s="485" cm="1">
        <f t="array" aca="1" ref="AP86" ca="1">INDIRECT("'"&amp;$D$4&amp;"'!"&amp;AP$21&amp;$B86)</f>
        <v>0</v>
      </c>
      <c r="AQ86" s="485" cm="1">
        <f t="array" aca="1" ref="AQ86" ca="1">INDIRECT("'"&amp;$D$4&amp;"'!"&amp;AQ$21&amp;$B86)</f>
        <v>0</v>
      </c>
      <c r="AR86" s="485" cm="1">
        <f t="array" aca="1" ref="AR86" ca="1">INDIRECT("'"&amp;$D$4&amp;"'!"&amp;AR$21&amp;$B86)</f>
        <v>0</v>
      </c>
      <c r="AS86" s="485" cm="1">
        <f t="array" aca="1" ref="AS86" ca="1">INDIRECT("'"&amp;$D$4&amp;"'!"&amp;AS$21&amp;$B86)</f>
        <v>0</v>
      </c>
      <c r="AT86" s="485" cm="1">
        <f t="array" aca="1" ref="AT86" ca="1">INDIRECT("'"&amp;$D$4&amp;"'!"&amp;AT$21&amp;$B86)</f>
        <v>0</v>
      </c>
      <c r="AU86" s="485" cm="1">
        <f t="array" aca="1" ref="AU86" ca="1">INDIRECT("'"&amp;$D$4&amp;"'!"&amp;AU$21&amp;$B86)</f>
        <v>0</v>
      </c>
      <c r="AV86" s="485" cm="1">
        <f t="array" aca="1" ref="AV86" ca="1">INDIRECT("'"&amp;$D$4&amp;"'!"&amp;AV$21&amp;$B86)</f>
        <v>0</v>
      </c>
      <c r="AW86" s="485" cm="1">
        <f t="array" aca="1" ref="AW86" ca="1">INDIRECT("'"&amp;$D$4&amp;"'!"&amp;AW$21&amp;$B86)</f>
        <v>0</v>
      </c>
      <c r="AX86" s="485" cm="1">
        <f t="array" aca="1" ref="AX86" ca="1">INDIRECT("'"&amp;$D$4&amp;"'!"&amp;AX$21&amp;$B86)</f>
        <v>0</v>
      </c>
      <c r="AY86" s="485" cm="1">
        <f t="array" aca="1" ref="AY86" ca="1">INDIRECT("'"&amp;$D$4&amp;"'!"&amp;AY$21&amp;$B86)</f>
        <v>0</v>
      </c>
      <c r="AZ86" s="485" cm="1">
        <f t="array" aca="1" ref="AZ86" ca="1">INDIRECT("'"&amp;$D$4&amp;"'!"&amp;AZ$21&amp;$B86)</f>
        <v>0</v>
      </c>
      <c r="BA86" s="485" cm="1">
        <f t="array" aca="1" ref="BA86" ca="1">INDIRECT("'"&amp;$D$4&amp;"'!"&amp;BA$21&amp;$B86)</f>
        <v>0</v>
      </c>
      <c r="BB86" s="485" cm="1">
        <f t="array" aca="1" ref="BB86" ca="1">INDIRECT("'"&amp;$D$4&amp;"'!"&amp;BB$21&amp;$B86)</f>
        <v>0</v>
      </c>
      <c r="BC86" s="485" cm="1">
        <f t="array" aca="1" ref="BC86" ca="1">INDIRECT("'"&amp;$D$4&amp;"'!"&amp;BC$21&amp;$B86)</f>
        <v>0</v>
      </c>
      <c r="BD86" s="485" cm="1">
        <f t="array" aca="1" ref="BD86" ca="1">INDIRECT("'"&amp;$D$4&amp;"'!"&amp;BD$21&amp;$B86)</f>
        <v>0</v>
      </c>
      <c r="BE86" s="485" cm="1">
        <f t="array" aca="1" ref="BE86" ca="1">INDIRECT("'"&amp;$D$4&amp;"'!"&amp;BE$21&amp;$B86)</f>
        <v>0</v>
      </c>
      <c r="BF86" s="485" cm="1">
        <f t="array" aca="1" ref="BF86" ca="1">INDIRECT("'"&amp;$D$4&amp;"'!"&amp;BF$21&amp;$B86)</f>
        <v>0</v>
      </c>
      <c r="BG86" s="485" cm="1">
        <f t="array" aca="1" ref="BG86" ca="1">INDIRECT("'"&amp;$D$4&amp;"'!"&amp;BG$21&amp;$B86)</f>
        <v>0</v>
      </c>
      <c r="BH86" s="485" cm="1">
        <f t="array" aca="1" ref="BH86" ca="1">INDIRECT("'"&amp;$D$4&amp;"'!"&amp;BH$21&amp;$B86)</f>
        <v>0</v>
      </c>
      <c r="BI86" s="485" cm="1">
        <f t="array" aca="1" ref="BI86" ca="1">INDIRECT("'"&amp;$D$4&amp;"'!"&amp;BI$21&amp;$B86)</f>
        <v>0</v>
      </c>
      <c r="BJ86" s="485" cm="1">
        <f t="array" aca="1" ref="BJ86" ca="1">INDIRECT("'"&amp;$D$4&amp;"'!"&amp;BJ$21&amp;$B86)</f>
        <v>0</v>
      </c>
      <c r="BK86" s="485" cm="1">
        <f t="array" aca="1" ref="BK86" ca="1">INDIRECT("'"&amp;$D$4&amp;"'!"&amp;BK$21&amp;$B86)</f>
        <v>0</v>
      </c>
      <c r="BL86" s="485" cm="1">
        <f t="array" aca="1" ref="BL86" ca="1">INDIRECT("'"&amp;$D$4&amp;"'!"&amp;BL$21&amp;$B86)</f>
        <v>0</v>
      </c>
      <c r="BM86" s="485" cm="1">
        <f t="array" aca="1" ref="BM86" ca="1">INDIRECT("'"&amp;$D$4&amp;"'!"&amp;BM$21&amp;$B86)</f>
        <v>0</v>
      </c>
      <c r="BN86" s="485" cm="1">
        <f t="array" aca="1" ref="BN86" ca="1">INDIRECT("'"&amp;$D$4&amp;"'!"&amp;BN$21&amp;$B86)</f>
        <v>0</v>
      </c>
      <c r="BP86" s="851">
        <v>2061</v>
      </c>
      <c r="BQ86" s="698" cm="1">
        <f t="array" aca="1" ref="BQ86" ca="1">IFERROR(SUMIFS(INDEX($J$23:$BN$44,,MATCH($G86,$J$22:$BN$22,0)),$G$23:$G$44,BQ$48,$E$23:$E$44,$BQ$46)/INDEX($J$47:$BN$47,,MATCH($G86,$J$22:$BN$22,0)),0)</f>
        <v>0</v>
      </c>
      <c r="BR86" s="587" cm="1">
        <f t="array" aca="1" ref="BR86" ca="1">IFERROR(SUMIFS(INDEX($J$23:$BN$44,,MATCH($G86,$J$22:$BN$22,0)),$G$23:$G$44,BR$48,$E$23:$E$44,$BQ$46)/INDEX($J$47:$BN$47,,MATCH($G86,$J$22:$BN$22,0)),0)</f>
        <v>0</v>
      </c>
      <c r="BS86" s="662" cm="1">
        <f t="array" aca="1" ref="BS86" ca="1">IFERROR(SUMIFS(INDEX($J$23:$BN$44,,MATCH($G86,$J$22:$BN$22,0)),$G$23:$G$44,BS$48,$E$23:$E$44,$BQ$46)/INDEX($J$47:$BN$47,,MATCH($G86,$J$22:$BN$22,0)),0)</f>
        <v>0</v>
      </c>
      <c r="BU86" s="851">
        <v>2061</v>
      </c>
      <c r="BV86" s="1017">
        <f t="shared" ca="1" si="6"/>
        <v>0</v>
      </c>
      <c r="BW86" s="1018">
        <f t="shared" ca="1" si="7"/>
        <v>0</v>
      </c>
      <c r="BX86" s="1019">
        <f t="shared" ca="1" si="8"/>
        <v>0</v>
      </c>
      <c r="BY86" s="824">
        <f t="shared" ca="1" si="5"/>
        <v>0</v>
      </c>
      <c r="BZ86" s="851">
        <v>2061</v>
      </c>
      <c r="CA86" s="1017">
        <f ca="1">IFERROR(SUM(BQ$49:BQ86)/SUM($BQ$49:$BS86),BQ86)</f>
        <v>0</v>
      </c>
      <c r="CB86" s="1018">
        <f ca="1">IFERROR(SUM(BR$49:BR86)/SUM($BQ$49:$BS86),BR86)</f>
        <v>0</v>
      </c>
      <c r="CC86" s="1019">
        <f ca="1">IFERROR(SUM(BS$49:BS86)/SUM($BQ$49:$BS86),BS86)</f>
        <v>0</v>
      </c>
      <c r="CD86" s="824">
        <f t="shared" ca="1" si="9"/>
        <v>0</v>
      </c>
      <c r="CE86" s="700" cm="1">
        <f t="array" aca="1" ref="CE86" ca="1">_xlfn.IFNA(LOOKUP(2,1/($J86:$BN86&lt;&gt;0),$J$22:$BN$22),0)</f>
        <v>0</v>
      </c>
      <c r="CH86" s="183"/>
      <c r="CI86" s="174"/>
      <c r="CJ86" s="174"/>
      <c r="CK86" s="174"/>
      <c r="CN86" s="984"/>
      <c r="CO86" s="984"/>
      <c r="CP86" s="984"/>
      <c r="CR86" s="984"/>
      <c r="CS86" s="984"/>
      <c r="CT86" s="984"/>
      <c r="CV86" s="174"/>
      <c r="CW86" s="174"/>
      <c r="CX86" s="174"/>
    </row>
    <row r="87" spans="1:102" ht="15.95" customHeight="1">
      <c r="A87" s="1375"/>
      <c r="B87" s="180">
        <f t="shared" si="0"/>
        <v>208</v>
      </c>
      <c r="C87" s="1270"/>
      <c r="D87" s="160" t="s">
        <v>713</v>
      </c>
      <c r="F87" s="160" t="s">
        <v>963</v>
      </c>
      <c r="G87" s="830">
        <v>2062</v>
      </c>
      <c r="I87" s="437" t="s">
        <v>514</v>
      </c>
      <c r="J87" s="485" cm="1">
        <f t="array" aca="1" ref="J87" ca="1">INDIRECT("'"&amp;$D$4&amp;"'!"&amp;J$21&amp;$B87)</f>
        <v>0</v>
      </c>
      <c r="K87" s="485" cm="1">
        <f t="array" aca="1" ref="K87" ca="1">INDIRECT("'"&amp;$D$4&amp;"'!"&amp;K$21&amp;$B87)</f>
        <v>0</v>
      </c>
      <c r="L87" s="485" cm="1">
        <f t="array" aca="1" ref="L87" ca="1">INDIRECT("'"&amp;$D$4&amp;"'!"&amp;L$21&amp;$B87)</f>
        <v>0</v>
      </c>
      <c r="M87" s="485" cm="1">
        <f t="array" aca="1" ref="M87" ca="1">INDIRECT("'"&amp;$D$4&amp;"'!"&amp;M$21&amp;$B87)</f>
        <v>0</v>
      </c>
      <c r="N87" s="485" cm="1">
        <f t="array" aca="1" ref="N87" ca="1">INDIRECT("'"&amp;$D$4&amp;"'!"&amp;N$21&amp;$B87)</f>
        <v>0</v>
      </c>
      <c r="O87" s="485" cm="1">
        <f t="array" aca="1" ref="O87" ca="1">INDIRECT("'"&amp;$D$4&amp;"'!"&amp;O$21&amp;$B87)</f>
        <v>0</v>
      </c>
      <c r="P87" s="485" cm="1">
        <f t="array" aca="1" ref="P87" ca="1">INDIRECT("'"&amp;$D$4&amp;"'!"&amp;P$21&amp;$B87)</f>
        <v>0</v>
      </c>
      <c r="Q87" s="485" cm="1">
        <f t="array" aca="1" ref="Q87" ca="1">INDIRECT("'"&amp;$D$4&amp;"'!"&amp;Q$21&amp;$B87)</f>
        <v>0</v>
      </c>
      <c r="R87" s="485" cm="1">
        <f t="array" aca="1" ref="R87" ca="1">INDIRECT("'"&amp;$D$4&amp;"'!"&amp;R$21&amp;$B87)</f>
        <v>0</v>
      </c>
      <c r="S87" s="485" cm="1">
        <f t="array" aca="1" ref="S87" ca="1">INDIRECT("'"&amp;$D$4&amp;"'!"&amp;S$21&amp;$B87)</f>
        <v>0</v>
      </c>
      <c r="T87" s="485" cm="1">
        <f t="array" aca="1" ref="T87" ca="1">INDIRECT("'"&amp;$D$4&amp;"'!"&amp;T$21&amp;$B87)</f>
        <v>0</v>
      </c>
      <c r="U87" s="485" cm="1">
        <f t="array" aca="1" ref="U87" ca="1">INDIRECT("'"&amp;$D$4&amp;"'!"&amp;U$21&amp;$B87)</f>
        <v>0</v>
      </c>
      <c r="V87" s="485" cm="1">
        <f t="array" aca="1" ref="V87" ca="1">INDIRECT("'"&amp;$D$4&amp;"'!"&amp;V$21&amp;$B87)</f>
        <v>0</v>
      </c>
      <c r="W87" s="485" cm="1">
        <f t="array" aca="1" ref="W87" ca="1">INDIRECT("'"&amp;$D$4&amp;"'!"&amp;W$21&amp;$B87)</f>
        <v>0</v>
      </c>
      <c r="X87" s="485" cm="1">
        <f t="array" aca="1" ref="X87" ca="1">INDIRECT("'"&amp;$D$4&amp;"'!"&amp;X$21&amp;$B87)</f>
        <v>0</v>
      </c>
      <c r="Y87" s="485" cm="1">
        <f t="array" aca="1" ref="Y87" ca="1">INDIRECT("'"&amp;$D$4&amp;"'!"&amp;Y$21&amp;$B87)</f>
        <v>0</v>
      </c>
      <c r="Z87" s="485" cm="1">
        <f t="array" aca="1" ref="Z87" ca="1">INDIRECT("'"&amp;$D$4&amp;"'!"&amp;Z$21&amp;$B87)</f>
        <v>0</v>
      </c>
      <c r="AA87" s="485" cm="1">
        <f t="array" aca="1" ref="AA87" ca="1">INDIRECT("'"&amp;$D$4&amp;"'!"&amp;AA$21&amp;$B87)</f>
        <v>0</v>
      </c>
      <c r="AB87" s="485" cm="1">
        <f t="array" aca="1" ref="AB87" ca="1">INDIRECT("'"&amp;$D$4&amp;"'!"&amp;AB$21&amp;$B87)</f>
        <v>0</v>
      </c>
      <c r="AC87" s="485" cm="1">
        <f t="array" aca="1" ref="AC87" ca="1">INDIRECT("'"&amp;$D$4&amp;"'!"&amp;AC$21&amp;$B87)</f>
        <v>0</v>
      </c>
      <c r="AD87" s="485" cm="1">
        <f t="array" aca="1" ref="AD87" ca="1">INDIRECT("'"&amp;$D$4&amp;"'!"&amp;AD$21&amp;$B87)</f>
        <v>0</v>
      </c>
      <c r="AE87" s="485" cm="1">
        <f t="array" aca="1" ref="AE87" ca="1">INDIRECT("'"&amp;$D$4&amp;"'!"&amp;AE$21&amp;$B87)</f>
        <v>0</v>
      </c>
      <c r="AF87" s="485" cm="1">
        <f t="array" aca="1" ref="AF87" ca="1">INDIRECT("'"&amp;$D$4&amp;"'!"&amp;AF$21&amp;$B87)</f>
        <v>0</v>
      </c>
      <c r="AG87" s="485" cm="1">
        <f t="array" aca="1" ref="AG87" ca="1">INDIRECT("'"&amp;$D$4&amp;"'!"&amp;AG$21&amp;$B87)</f>
        <v>0</v>
      </c>
      <c r="AH87" s="485" cm="1">
        <f t="array" aca="1" ref="AH87" ca="1">INDIRECT("'"&amp;$D$4&amp;"'!"&amp;AH$21&amp;$B87)</f>
        <v>0</v>
      </c>
      <c r="AI87" s="485" cm="1">
        <f t="array" aca="1" ref="AI87" ca="1">INDIRECT("'"&amp;$D$4&amp;"'!"&amp;AI$21&amp;$B87)</f>
        <v>0</v>
      </c>
      <c r="AJ87" s="485" cm="1">
        <f t="array" aca="1" ref="AJ87" ca="1">INDIRECT("'"&amp;$D$4&amp;"'!"&amp;AJ$21&amp;$B87)</f>
        <v>0</v>
      </c>
      <c r="AK87" s="485" cm="1">
        <f t="array" aca="1" ref="AK87" ca="1">INDIRECT("'"&amp;$D$4&amp;"'!"&amp;AK$21&amp;$B87)</f>
        <v>0</v>
      </c>
      <c r="AL87" s="485" cm="1">
        <f t="array" aca="1" ref="AL87" ca="1">INDIRECT("'"&amp;$D$4&amp;"'!"&amp;AL$21&amp;$B87)</f>
        <v>0</v>
      </c>
      <c r="AM87" s="485" cm="1">
        <f t="array" aca="1" ref="AM87" ca="1">INDIRECT("'"&amp;$D$4&amp;"'!"&amp;AM$21&amp;$B87)</f>
        <v>0</v>
      </c>
      <c r="AN87" s="485" cm="1">
        <f t="array" aca="1" ref="AN87" ca="1">INDIRECT("'"&amp;$D$4&amp;"'!"&amp;AN$21&amp;$B87)</f>
        <v>0</v>
      </c>
      <c r="AO87" s="485" cm="1">
        <f t="array" aca="1" ref="AO87" ca="1">INDIRECT("'"&amp;$D$4&amp;"'!"&amp;AO$21&amp;$B87)</f>
        <v>0</v>
      </c>
      <c r="AP87" s="485" cm="1">
        <f t="array" aca="1" ref="AP87" ca="1">INDIRECT("'"&amp;$D$4&amp;"'!"&amp;AP$21&amp;$B87)</f>
        <v>0</v>
      </c>
      <c r="AQ87" s="485" cm="1">
        <f t="array" aca="1" ref="AQ87" ca="1">INDIRECT("'"&amp;$D$4&amp;"'!"&amp;AQ$21&amp;$B87)</f>
        <v>0</v>
      </c>
      <c r="AR87" s="485" cm="1">
        <f t="array" aca="1" ref="AR87" ca="1">INDIRECT("'"&amp;$D$4&amp;"'!"&amp;AR$21&amp;$B87)</f>
        <v>0</v>
      </c>
      <c r="AS87" s="485" cm="1">
        <f t="array" aca="1" ref="AS87" ca="1">INDIRECT("'"&amp;$D$4&amp;"'!"&amp;AS$21&amp;$B87)</f>
        <v>0</v>
      </c>
      <c r="AT87" s="485" cm="1">
        <f t="array" aca="1" ref="AT87" ca="1">INDIRECT("'"&amp;$D$4&amp;"'!"&amp;AT$21&amp;$B87)</f>
        <v>0</v>
      </c>
      <c r="AU87" s="485" cm="1">
        <f t="array" aca="1" ref="AU87" ca="1">INDIRECT("'"&amp;$D$4&amp;"'!"&amp;AU$21&amp;$B87)</f>
        <v>0</v>
      </c>
      <c r="AV87" s="485" cm="1">
        <f t="array" aca="1" ref="AV87" ca="1">INDIRECT("'"&amp;$D$4&amp;"'!"&amp;AV$21&amp;$B87)</f>
        <v>0</v>
      </c>
      <c r="AW87" s="485" cm="1">
        <f t="array" aca="1" ref="AW87" ca="1">INDIRECT("'"&amp;$D$4&amp;"'!"&amp;AW$21&amp;$B87)</f>
        <v>0</v>
      </c>
      <c r="AX87" s="485" cm="1">
        <f t="array" aca="1" ref="AX87" ca="1">INDIRECT("'"&amp;$D$4&amp;"'!"&amp;AX$21&amp;$B87)</f>
        <v>0</v>
      </c>
      <c r="AY87" s="485" cm="1">
        <f t="array" aca="1" ref="AY87" ca="1">INDIRECT("'"&amp;$D$4&amp;"'!"&amp;AY$21&amp;$B87)</f>
        <v>0</v>
      </c>
      <c r="AZ87" s="485" cm="1">
        <f t="array" aca="1" ref="AZ87" ca="1">INDIRECT("'"&amp;$D$4&amp;"'!"&amp;AZ$21&amp;$B87)</f>
        <v>0</v>
      </c>
      <c r="BA87" s="485" cm="1">
        <f t="array" aca="1" ref="BA87" ca="1">INDIRECT("'"&amp;$D$4&amp;"'!"&amp;BA$21&amp;$B87)</f>
        <v>0</v>
      </c>
      <c r="BB87" s="485" cm="1">
        <f t="array" aca="1" ref="BB87" ca="1">INDIRECT("'"&amp;$D$4&amp;"'!"&amp;BB$21&amp;$B87)</f>
        <v>0</v>
      </c>
      <c r="BC87" s="485" cm="1">
        <f t="array" aca="1" ref="BC87" ca="1">INDIRECT("'"&amp;$D$4&amp;"'!"&amp;BC$21&amp;$B87)</f>
        <v>0</v>
      </c>
      <c r="BD87" s="485" cm="1">
        <f t="array" aca="1" ref="BD87" ca="1">INDIRECT("'"&amp;$D$4&amp;"'!"&amp;BD$21&amp;$B87)</f>
        <v>0</v>
      </c>
      <c r="BE87" s="485" cm="1">
        <f t="array" aca="1" ref="BE87" ca="1">INDIRECT("'"&amp;$D$4&amp;"'!"&amp;BE$21&amp;$B87)</f>
        <v>0</v>
      </c>
      <c r="BF87" s="485" cm="1">
        <f t="array" aca="1" ref="BF87" ca="1">INDIRECT("'"&amp;$D$4&amp;"'!"&amp;BF$21&amp;$B87)</f>
        <v>0</v>
      </c>
      <c r="BG87" s="485" cm="1">
        <f t="array" aca="1" ref="BG87" ca="1">INDIRECT("'"&amp;$D$4&amp;"'!"&amp;BG$21&amp;$B87)</f>
        <v>0</v>
      </c>
      <c r="BH87" s="485" cm="1">
        <f t="array" aca="1" ref="BH87" ca="1">INDIRECT("'"&amp;$D$4&amp;"'!"&amp;BH$21&amp;$B87)</f>
        <v>0</v>
      </c>
      <c r="BI87" s="485" cm="1">
        <f t="array" aca="1" ref="BI87" ca="1">INDIRECT("'"&amp;$D$4&amp;"'!"&amp;BI$21&amp;$B87)</f>
        <v>0</v>
      </c>
      <c r="BJ87" s="485" cm="1">
        <f t="array" aca="1" ref="BJ87" ca="1">INDIRECT("'"&amp;$D$4&amp;"'!"&amp;BJ$21&amp;$B87)</f>
        <v>0</v>
      </c>
      <c r="BK87" s="485" cm="1">
        <f t="array" aca="1" ref="BK87" ca="1">INDIRECT("'"&amp;$D$4&amp;"'!"&amp;BK$21&amp;$B87)</f>
        <v>0</v>
      </c>
      <c r="BL87" s="485" cm="1">
        <f t="array" aca="1" ref="BL87" ca="1">INDIRECT("'"&amp;$D$4&amp;"'!"&amp;BL$21&amp;$B87)</f>
        <v>0</v>
      </c>
      <c r="BM87" s="485" cm="1">
        <f t="array" aca="1" ref="BM87" ca="1">INDIRECT("'"&amp;$D$4&amp;"'!"&amp;BM$21&amp;$B87)</f>
        <v>0</v>
      </c>
      <c r="BN87" s="485" cm="1">
        <f t="array" aca="1" ref="BN87" ca="1">INDIRECT("'"&amp;$D$4&amp;"'!"&amp;BN$21&amp;$B87)</f>
        <v>0</v>
      </c>
      <c r="BP87" s="851">
        <v>2062</v>
      </c>
      <c r="BQ87" s="698" cm="1">
        <f t="array" aca="1" ref="BQ87" ca="1">IFERROR(SUMIFS(INDEX($J$23:$BN$44,,MATCH($G87,$J$22:$BN$22,0)),$G$23:$G$44,BQ$48,$E$23:$E$44,$BQ$46)/INDEX($J$47:$BN$47,,MATCH($G87,$J$22:$BN$22,0)),0)</f>
        <v>0</v>
      </c>
      <c r="BR87" s="587" cm="1">
        <f t="array" aca="1" ref="BR87" ca="1">IFERROR(SUMIFS(INDEX($J$23:$BN$44,,MATCH($G87,$J$22:$BN$22,0)),$G$23:$G$44,BR$48,$E$23:$E$44,$BQ$46)/INDEX($J$47:$BN$47,,MATCH($G87,$J$22:$BN$22,0)),0)</f>
        <v>0</v>
      </c>
      <c r="BS87" s="662" cm="1">
        <f t="array" aca="1" ref="BS87" ca="1">IFERROR(SUMIFS(INDEX($J$23:$BN$44,,MATCH($G87,$J$22:$BN$22,0)),$G$23:$G$44,BS$48,$E$23:$E$44,$BQ$46)/INDEX($J$47:$BN$47,,MATCH($G87,$J$22:$BN$22,0)),0)</f>
        <v>0</v>
      </c>
      <c r="BU87" s="851">
        <v>2062</v>
      </c>
      <c r="BV87" s="1017">
        <f t="shared" ca="1" si="6"/>
        <v>0</v>
      </c>
      <c r="BW87" s="1018">
        <f t="shared" ca="1" si="7"/>
        <v>0</v>
      </c>
      <c r="BX87" s="1019">
        <f t="shared" ca="1" si="8"/>
        <v>0</v>
      </c>
      <c r="BY87" s="824">
        <f t="shared" ca="1" si="5"/>
        <v>0</v>
      </c>
      <c r="BZ87" s="851">
        <v>2062</v>
      </c>
      <c r="CA87" s="1017">
        <f ca="1">IFERROR(SUM(BQ$49:BQ87)/SUM($BQ$49:$BS87),BQ87)</f>
        <v>0</v>
      </c>
      <c r="CB87" s="1018">
        <f ca="1">IFERROR(SUM(BR$49:BR87)/SUM($BQ$49:$BS87),BR87)</f>
        <v>0</v>
      </c>
      <c r="CC87" s="1019">
        <f ca="1">IFERROR(SUM(BS$49:BS87)/SUM($BQ$49:$BS87),BS87)</f>
        <v>0</v>
      </c>
      <c r="CD87" s="824">
        <f t="shared" ca="1" si="9"/>
        <v>0</v>
      </c>
      <c r="CE87" s="700" cm="1">
        <f t="array" aca="1" ref="CE87" ca="1">_xlfn.IFNA(LOOKUP(2,1/($J87:$BN87&lt;&gt;0),$J$22:$BN$22),0)</f>
        <v>0</v>
      </c>
      <c r="CH87" s="183"/>
      <c r="CI87" s="174"/>
      <c r="CJ87" s="174"/>
      <c r="CK87" s="174"/>
      <c r="CN87" s="984"/>
      <c r="CO87" s="984"/>
      <c r="CP87" s="984"/>
      <c r="CR87" s="984"/>
      <c r="CS87" s="984"/>
      <c r="CT87" s="984"/>
      <c r="CV87" s="174"/>
      <c r="CW87" s="174"/>
      <c r="CX87" s="174"/>
    </row>
    <row r="88" spans="1:102" ht="15.95" customHeight="1">
      <c r="A88" s="1375"/>
      <c r="B88" s="180">
        <f t="shared" si="0"/>
        <v>209</v>
      </c>
      <c r="C88" s="1270"/>
      <c r="D88" s="160" t="s">
        <v>715</v>
      </c>
      <c r="F88" s="160" t="s">
        <v>964</v>
      </c>
      <c r="G88" s="830">
        <v>2063</v>
      </c>
      <c r="I88" s="437" t="s">
        <v>514</v>
      </c>
      <c r="J88" s="485" cm="1">
        <f t="array" aca="1" ref="J88" ca="1">INDIRECT("'"&amp;$D$4&amp;"'!"&amp;J$21&amp;$B88)</f>
        <v>0</v>
      </c>
      <c r="K88" s="485" cm="1">
        <f t="array" aca="1" ref="K88" ca="1">INDIRECT("'"&amp;$D$4&amp;"'!"&amp;K$21&amp;$B88)</f>
        <v>0</v>
      </c>
      <c r="L88" s="485" cm="1">
        <f t="array" aca="1" ref="L88" ca="1">INDIRECT("'"&amp;$D$4&amp;"'!"&amp;L$21&amp;$B88)</f>
        <v>0</v>
      </c>
      <c r="M88" s="485" cm="1">
        <f t="array" aca="1" ref="M88" ca="1">INDIRECT("'"&amp;$D$4&amp;"'!"&amp;M$21&amp;$B88)</f>
        <v>0</v>
      </c>
      <c r="N88" s="485" cm="1">
        <f t="array" aca="1" ref="N88" ca="1">INDIRECT("'"&amp;$D$4&amp;"'!"&amp;N$21&amp;$B88)</f>
        <v>0</v>
      </c>
      <c r="O88" s="485" cm="1">
        <f t="array" aca="1" ref="O88" ca="1">INDIRECT("'"&amp;$D$4&amp;"'!"&amp;O$21&amp;$B88)</f>
        <v>0</v>
      </c>
      <c r="P88" s="485" cm="1">
        <f t="array" aca="1" ref="P88" ca="1">INDIRECT("'"&amp;$D$4&amp;"'!"&amp;P$21&amp;$B88)</f>
        <v>0</v>
      </c>
      <c r="Q88" s="485" cm="1">
        <f t="array" aca="1" ref="Q88" ca="1">INDIRECT("'"&amp;$D$4&amp;"'!"&amp;Q$21&amp;$B88)</f>
        <v>0</v>
      </c>
      <c r="R88" s="485" cm="1">
        <f t="array" aca="1" ref="R88" ca="1">INDIRECT("'"&amp;$D$4&amp;"'!"&amp;R$21&amp;$B88)</f>
        <v>0</v>
      </c>
      <c r="S88" s="485" cm="1">
        <f t="array" aca="1" ref="S88" ca="1">INDIRECT("'"&amp;$D$4&amp;"'!"&amp;S$21&amp;$B88)</f>
        <v>0</v>
      </c>
      <c r="T88" s="485" cm="1">
        <f t="array" aca="1" ref="T88" ca="1">INDIRECT("'"&amp;$D$4&amp;"'!"&amp;T$21&amp;$B88)</f>
        <v>0</v>
      </c>
      <c r="U88" s="485" cm="1">
        <f t="array" aca="1" ref="U88" ca="1">INDIRECT("'"&amp;$D$4&amp;"'!"&amp;U$21&amp;$B88)</f>
        <v>0</v>
      </c>
      <c r="V88" s="485" cm="1">
        <f t="array" aca="1" ref="V88" ca="1">INDIRECT("'"&amp;$D$4&amp;"'!"&amp;V$21&amp;$B88)</f>
        <v>0</v>
      </c>
      <c r="W88" s="485" cm="1">
        <f t="array" aca="1" ref="W88" ca="1">INDIRECT("'"&amp;$D$4&amp;"'!"&amp;W$21&amp;$B88)</f>
        <v>0</v>
      </c>
      <c r="X88" s="485" cm="1">
        <f t="array" aca="1" ref="X88" ca="1">INDIRECT("'"&amp;$D$4&amp;"'!"&amp;X$21&amp;$B88)</f>
        <v>0</v>
      </c>
      <c r="Y88" s="485" cm="1">
        <f t="array" aca="1" ref="Y88" ca="1">INDIRECT("'"&amp;$D$4&amp;"'!"&amp;Y$21&amp;$B88)</f>
        <v>0</v>
      </c>
      <c r="Z88" s="485" cm="1">
        <f t="array" aca="1" ref="Z88" ca="1">INDIRECT("'"&amp;$D$4&amp;"'!"&amp;Z$21&amp;$B88)</f>
        <v>0</v>
      </c>
      <c r="AA88" s="485" cm="1">
        <f t="array" aca="1" ref="AA88" ca="1">INDIRECT("'"&amp;$D$4&amp;"'!"&amp;AA$21&amp;$B88)</f>
        <v>0</v>
      </c>
      <c r="AB88" s="485" cm="1">
        <f t="array" aca="1" ref="AB88" ca="1">INDIRECT("'"&amp;$D$4&amp;"'!"&amp;AB$21&amp;$B88)</f>
        <v>0</v>
      </c>
      <c r="AC88" s="485" cm="1">
        <f t="array" aca="1" ref="AC88" ca="1">INDIRECT("'"&amp;$D$4&amp;"'!"&amp;AC$21&amp;$B88)</f>
        <v>0</v>
      </c>
      <c r="AD88" s="485" cm="1">
        <f t="array" aca="1" ref="AD88" ca="1">INDIRECT("'"&amp;$D$4&amp;"'!"&amp;AD$21&amp;$B88)</f>
        <v>0</v>
      </c>
      <c r="AE88" s="485" cm="1">
        <f t="array" aca="1" ref="AE88" ca="1">INDIRECT("'"&amp;$D$4&amp;"'!"&amp;AE$21&amp;$B88)</f>
        <v>0</v>
      </c>
      <c r="AF88" s="485" cm="1">
        <f t="array" aca="1" ref="AF88" ca="1">INDIRECT("'"&amp;$D$4&amp;"'!"&amp;AF$21&amp;$B88)</f>
        <v>0</v>
      </c>
      <c r="AG88" s="485" cm="1">
        <f t="array" aca="1" ref="AG88" ca="1">INDIRECT("'"&amp;$D$4&amp;"'!"&amp;AG$21&amp;$B88)</f>
        <v>0</v>
      </c>
      <c r="AH88" s="485" cm="1">
        <f t="array" aca="1" ref="AH88" ca="1">INDIRECT("'"&amp;$D$4&amp;"'!"&amp;AH$21&amp;$B88)</f>
        <v>0</v>
      </c>
      <c r="AI88" s="485" cm="1">
        <f t="array" aca="1" ref="AI88" ca="1">INDIRECT("'"&amp;$D$4&amp;"'!"&amp;AI$21&amp;$B88)</f>
        <v>0</v>
      </c>
      <c r="AJ88" s="485" cm="1">
        <f t="array" aca="1" ref="AJ88" ca="1">INDIRECT("'"&amp;$D$4&amp;"'!"&amp;AJ$21&amp;$B88)</f>
        <v>0</v>
      </c>
      <c r="AK88" s="485" cm="1">
        <f t="array" aca="1" ref="AK88" ca="1">INDIRECT("'"&amp;$D$4&amp;"'!"&amp;AK$21&amp;$B88)</f>
        <v>0</v>
      </c>
      <c r="AL88" s="485" cm="1">
        <f t="array" aca="1" ref="AL88" ca="1">INDIRECT("'"&amp;$D$4&amp;"'!"&amp;AL$21&amp;$B88)</f>
        <v>0</v>
      </c>
      <c r="AM88" s="485" cm="1">
        <f t="array" aca="1" ref="AM88" ca="1">INDIRECT("'"&amp;$D$4&amp;"'!"&amp;AM$21&amp;$B88)</f>
        <v>0</v>
      </c>
      <c r="AN88" s="485" cm="1">
        <f t="array" aca="1" ref="AN88" ca="1">INDIRECT("'"&amp;$D$4&amp;"'!"&amp;AN$21&amp;$B88)</f>
        <v>0</v>
      </c>
      <c r="AO88" s="485" cm="1">
        <f t="array" aca="1" ref="AO88" ca="1">INDIRECT("'"&amp;$D$4&amp;"'!"&amp;AO$21&amp;$B88)</f>
        <v>0</v>
      </c>
      <c r="AP88" s="485" cm="1">
        <f t="array" aca="1" ref="AP88" ca="1">INDIRECT("'"&amp;$D$4&amp;"'!"&amp;AP$21&amp;$B88)</f>
        <v>0</v>
      </c>
      <c r="AQ88" s="485" cm="1">
        <f t="array" aca="1" ref="AQ88" ca="1">INDIRECT("'"&amp;$D$4&amp;"'!"&amp;AQ$21&amp;$B88)</f>
        <v>0</v>
      </c>
      <c r="AR88" s="485" cm="1">
        <f t="array" aca="1" ref="AR88" ca="1">INDIRECT("'"&amp;$D$4&amp;"'!"&amp;AR$21&amp;$B88)</f>
        <v>0</v>
      </c>
      <c r="AS88" s="485" cm="1">
        <f t="array" aca="1" ref="AS88" ca="1">INDIRECT("'"&amp;$D$4&amp;"'!"&amp;AS$21&amp;$B88)</f>
        <v>0</v>
      </c>
      <c r="AT88" s="485" cm="1">
        <f t="array" aca="1" ref="AT88" ca="1">INDIRECT("'"&amp;$D$4&amp;"'!"&amp;AT$21&amp;$B88)</f>
        <v>0</v>
      </c>
      <c r="AU88" s="485" cm="1">
        <f t="array" aca="1" ref="AU88" ca="1">INDIRECT("'"&amp;$D$4&amp;"'!"&amp;AU$21&amp;$B88)</f>
        <v>0</v>
      </c>
      <c r="AV88" s="485" cm="1">
        <f t="array" aca="1" ref="AV88" ca="1">INDIRECT("'"&amp;$D$4&amp;"'!"&amp;AV$21&amp;$B88)</f>
        <v>0</v>
      </c>
      <c r="AW88" s="485" cm="1">
        <f t="array" aca="1" ref="AW88" ca="1">INDIRECT("'"&amp;$D$4&amp;"'!"&amp;AW$21&amp;$B88)</f>
        <v>0</v>
      </c>
      <c r="AX88" s="485" cm="1">
        <f t="array" aca="1" ref="AX88" ca="1">INDIRECT("'"&amp;$D$4&amp;"'!"&amp;AX$21&amp;$B88)</f>
        <v>0</v>
      </c>
      <c r="AY88" s="485" cm="1">
        <f t="array" aca="1" ref="AY88" ca="1">INDIRECT("'"&amp;$D$4&amp;"'!"&amp;AY$21&amp;$B88)</f>
        <v>0</v>
      </c>
      <c r="AZ88" s="485" cm="1">
        <f t="array" aca="1" ref="AZ88" ca="1">INDIRECT("'"&amp;$D$4&amp;"'!"&amp;AZ$21&amp;$B88)</f>
        <v>0</v>
      </c>
      <c r="BA88" s="485" cm="1">
        <f t="array" aca="1" ref="BA88" ca="1">INDIRECT("'"&amp;$D$4&amp;"'!"&amp;BA$21&amp;$B88)</f>
        <v>0</v>
      </c>
      <c r="BB88" s="485" cm="1">
        <f t="array" aca="1" ref="BB88" ca="1">INDIRECT("'"&amp;$D$4&amp;"'!"&amp;BB$21&amp;$B88)</f>
        <v>0</v>
      </c>
      <c r="BC88" s="485" cm="1">
        <f t="array" aca="1" ref="BC88" ca="1">INDIRECT("'"&amp;$D$4&amp;"'!"&amp;BC$21&amp;$B88)</f>
        <v>0</v>
      </c>
      <c r="BD88" s="485" cm="1">
        <f t="array" aca="1" ref="BD88" ca="1">INDIRECT("'"&amp;$D$4&amp;"'!"&amp;BD$21&amp;$B88)</f>
        <v>0</v>
      </c>
      <c r="BE88" s="485" cm="1">
        <f t="array" aca="1" ref="BE88" ca="1">INDIRECT("'"&amp;$D$4&amp;"'!"&amp;BE$21&amp;$B88)</f>
        <v>0</v>
      </c>
      <c r="BF88" s="485" cm="1">
        <f t="array" aca="1" ref="BF88" ca="1">INDIRECT("'"&amp;$D$4&amp;"'!"&amp;BF$21&amp;$B88)</f>
        <v>0</v>
      </c>
      <c r="BG88" s="485" cm="1">
        <f t="array" aca="1" ref="BG88" ca="1">INDIRECT("'"&amp;$D$4&amp;"'!"&amp;BG$21&amp;$B88)</f>
        <v>0</v>
      </c>
      <c r="BH88" s="485" cm="1">
        <f t="array" aca="1" ref="BH88" ca="1">INDIRECT("'"&amp;$D$4&amp;"'!"&amp;BH$21&amp;$B88)</f>
        <v>0</v>
      </c>
      <c r="BI88" s="485" cm="1">
        <f t="array" aca="1" ref="BI88" ca="1">INDIRECT("'"&amp;$D$4&amp;"'!"&amp;BI$21&amp;$B88)</f>
        <v>0</v>
      </c>
      <c r="BJ88" s="485" cm="1">
        <f t="array" aca="1" ref="BJ88" ca="1">INDIRECT("'"&amp;$D$4&amp;"'!"&amp;BJ$21&amp;$B88)</f>
        <v>0</v>
      </c>
      <c r="BK88" s="485" cm="1">
        <f t="array" aca="1" ref="BK88" ca="1">INDIRECT("'"&amp;$D$4&amp;"'!"&amp;BK$21&amp;$B88)</f>
        <v>0</v>
      </c>
      <c r="BL88" s="485" cm="1">
        <f t="array" aca="1" ref="BL88" ca="1">INDIRECT("'"&amp;$D$4&amp;"'!"&amp;BL$21&amp;$B88)</f>
        <v>0</v>
      </c>
      <c r="BM88" s="485" cm="1">
        <f t="array" aca="1" ref="BM88" ca="1">INDIRECT("'"&amp;$D$4&amp;"'!"&amp;BM$21&amp;$B88)</f>
        <v>0</v>
      </c>
      <c r="BN88" s="485" cm="1">
        <f t="array" aca="1" ref="BN88" ca="1">INDIRECT("'"&amp;$D$4&amp;"'!"&amp;BN$21&amp;$B88)</f>
        <v>0</v>
      </c>
      <c r="BP88" s="851">
        <v>2063</v>
      </c>
      <c r="BQ88" s="698" cm="1">
        <f t="array" aca="1" ref="BQ88" ca="1">IFERROR(SUMIFS(INDEX($J$23:$BN$44,,MATCH($G88,$J$22:$BN$22,0)),$G$23:$G$44,BQ$48,$E$23:$E$44,$BQ$46)/INDEX($J$47:$BN$47,,MATCH($G88,$J$22:$BN$22,0)),0)</f>
        <v>0</v>
      </c>
      <c r="BR88" s="587" cm="1">
        <f t="array" aca="1" ref="BR88" ca="1">IFERROR(SUMIFS(INDEX($J$23:$BN$44,,MATCH($G88,$J$22:$BN$22,0)),$G$23:$G$44,BR$48,$E$23:$E$44,$BQ$46)/INDEX($J$47:$BN$47,,MATCH($G88,$J$22:$BN$22,0)),0)</f>
        <v>0</v>
      </c>
      <c r="BS88" s="662" cm="1">
        <f t="array" aca="1" ref="BS88" ca="1">IFERROR(SUMIFS(INDEX($J$23:$BN$44,,MATCH($G88,$J$22:$BN$22,0)),$G$23:$G$44,BS$48,$E$23:$E$44,$BQ$46)/INDEX($J$47:$BN$47,,MATCH($G88,$J$22:$BN$22,0)),0)</f>
        <v>0</v>
      </c>
      <c r="BU88" s="851">
        <v>2063</v>
      </c>
      <c r="BV88" s="1017">
        <f t="shared" ca="1" si="6"/>
        <v>0</v>
      </c>
      <c r="BW88" s="1018">
        <f t="shared" ca="1" si="7"/>
        <v>0</v>
      </c>
      <c r="BX88" s="1019">
        <f t="shared" ca="1" si="8"/>
        <v>0</v>
      </c>
      <c r="BY88" s="824">
        <f t="shared" ca="1" si="5"/>
        <v>0</v>
      </c>
      <c r="BZ88" s="851">
        <v>2063</v>
      </c>
      <c r="CA88" s="1017">
        <f ca="1">IFERROR(SUM(BQ$49:BQ88)/SUM($BQ$49:$BS88),BQ88)</f>
        <v>0</v>
      </c>
      <c r="CB88" s="1018">
        <f ca="1">IFERROR(SUM(BR$49:BR88)/SUM($BQ$49:$BS88),BR88)</f>
        <v>0</v>
      </c>
      <c r="CC88" s="1019">
        <f ca="1">IFERROR(SUM(BS$49:BS88)/SUM($BQ$49:$BS88),BS88)</f>
        <v>0</v>
      </c>
      <c r="CD88" s="824">
        <f t="shared" ca="1" si="9"/>
        <v>0</v>
      </c>
      <c r="CE88" s="700" cm="1">
        <f t="array" aca="1" ref="CE88" ca="1">_xlfn.IFNA(LOOKUP(2,1/($J88:$BN88&lt;&gt;0),$J$22:$BN$22),0)</f>
        <v>0</v>
      </c>
      <c r="CH88" s="183"/>
      <c r="CI88" s="174"/>
      <c r="CJ88" s="174"/>
      <c r="CK88" s="174"/>
      <c r="CN88" s="984"/>
      <c r="CO88" s="984"/>
      <c r="CP88" s="984"/>
      <c r="CR88" s="984"/>
      <c r="CS88" s="984"/>
      <c r="CT88" s="984"/>
      <c r="CV88" s="174"/>
      <c r="CW88" s="174"/>
      <c r="CX88" s="174"/>
    </row>
    <row r="89" spans="1:102" ht="15.95" customHeight="1">
      <c r="A89" s="1375"/>
      <c r="B89" s="180">
        <f t="shared" ref="B89:B149" si="10">B88+1</f>
        <v>210</v>
      </c>
      <c r="C89" s="1270"/>
      <c r="D89" s="160" t="s">
        <v>717</v>
      </c>
      <c r="F89" s="160" t="s">
        <v>965</v>
      </c>
      <c r="G89" s="830">
        <v>2064</v>
      </c>
      <c r="I89" s="437" t="s">
        <v>514</v>
      </c>
      <c r="J89" s="485" cm="1">
        <f t="array" aca="1" ref="J89" ca="1">INDIRECT("'"&amp;$D$4&amp;"'!"&amp;J$21&amp;$B89)</f>
        <v>0</v>
      </c>
      <c r="K89" s="485" cm="1">
        <f t="array" aca="1" ref="K89" ca="1">INDIRECT("'"&amp;$D$4&amp;"'!"&amp;K$21&amp;$B89)</f>
        <v>0</v>
      </c>
      <c r="L89" s="485" cm="1">
        <f t="array" aca="1" ref="L89" ca="1">INDIRECT("'"&amp;$D$4&amp;"'!"&amp;L$21&amp;$B89)</f>
        <v>0</v>
      </c>
      <c r="M89" s="485" cm="1">
        <f t="array" aca="1" ref="M89" ca="1">INDIRECT("'"&amp;$D$4&amp;"'!"&amp;M$21&amp;$B89)</f>
        <v>0</v>
      </c>
      <c r="N89" s="485" cm="1">
        <f t="array" aca="1" ref="N89" ca="1">INDIRECT("'"&amp;$D$4&amp;"'!"&amp;N$21&amp;$B89)</f>
        <v>0</v>
      </c>
      <c r="O89" s="485" cm="1">
        <f t="array" aca="1" ref="O89" ca="1">INDIRECT("'"&amp;$D$4&amp;"'!"&amp;O$21&amp;$B89)</f>
        <v>0</v>
      </c>
      <c r="P89" s="485" cm="1">
        <f t="array" aca="1" ref="P89" ca="1">INDIRECT("'"&amp;$D$4&amp;"'!"&amp;P$21&amp;$B89)</f>
        <v>0</v>
      </c>
      <c r="Q89" s="485" cm="1">
        <f t="array" aca="1" ref="Q89" ca="1">INDIRECT("'"&amp;$D$4&amp;"'!"&amp;Q$21&amp;$B89)</f>
        <v>0</v>
      </c>
      <c r="R89" s="485" cm="1">
        <f t="array" aca="1" ref="R89" ca="1">INDIRECT("'"&amp;$D$4&amp;"'!"&amp;R$21&amp;$B89)</f>
        <v>0</v>
      </c>
      <c r="S89" s="485" cm="1">
        <f t="array" aca="1" ref="S89" ca="1">INDIRECT("'"&amp;$D$4&amp;"'!"&amp;S$21&amp;$B89)</f>
        <v>0</v>
      </c>
      <c r="T89" s="485" cm="1">
        <f t="array" aca="1" ref="T89" ca="1">INDIRECT("'"&amp;$D$4&amp;"'!"&amp;T$21&amp;$B89)</f>
        <v>0</v>
      </c>
      <c r="U89" s="485" cm="1">
        <f t="array" aca="1" ref="U89" ca="1">INDIRECT("'"&amp;$D$4&amp;"'!"&amp;U$21&amp;$B89)</f>
        <v>0</v>
      </c>
      <c r="V89" s="485" cm="1">
        <f t="array" aca="1" ref="V89" ca="1">INDIRECT("'"&amp;$D$4&amp;"'!"&amp;V$21&amp;$B89)</f>
        <v>0</v>
      </c>
      <c r="W89" s="485" cm="1">
        <f t="array" aca="1" ref="W89" ca="1">INDIRECT("'"&amp;$D$4&amp;"'!"&amp;W$21&amp;$B89)</f>
        <v>0</v>
      </c>
      <c r="X89" s="485" cm="1">
        <f t="array" aca="1" ref="X89" ca="1">INDIRECT("'"&amp;$D$4&amp;"'!"&amp;X$21&amp;$B89)</f>
        <v>0</v>
      </c>
      <c r="Y89" s="485" cm="1">
        <f t="array" aca="1" ref="Y89" ca="1">INDIRECT("'"&amp;$D$4&amp;"'!"&amp;Y$21&amp;$B89)</f>
        <v>0</v>
      </c>
      <c r="Z89" s="485" cm="1">
        <f t="array" aca="1" ref="Z89" ca="1">INDIRECT("'"&amp;$D$4&amp;"'!"&amp;Z$21&amp;$B89)</f>
        <v>0</v>
      </c>
      <c r="AA89" s="485" cm="1">
        <f t="array" aca="1" ref="AA89" ca="1">INDIRECT("'"&amp;$D$4&amp;"'!"&amp;AA$21&amp;$B89)</f>
        <v>0</v>
      </c>
      <c r="AB89" s="485" cm="1">
        <f t="array" aca="1" ref="AB89" ca="1">INDIRECT("'"&amp;$D$4&amp;"'!"&amp;AB$21&amp;$B89)</f>
        <v>0</v>
      </c>
      <c r="AC89" s="485" cm="1">
        <f t="array" aca="1" ref="AC89" ca="1">INDIRECT("'"&amp;$D$4&amp;"'!"&amp;AC$21&amp;$B89)</f>
        <v>0</v>
      </c>
      <c r="AD89" s="485" cm="1">
        <f t="array" aca="1" ref="AD89" ca="1">INDIRECT("'"&amp;$D$4&amp;"'!"&amp;AD$21&amp;$B89)</f>
        <v>0</v>
      </c>
      <c r="AE89" s="485" cm="1">
        <f t="array" aca="1" ref="AE89" ca="1">INDIRECT("'"&amp;$D$4&amp;"'!"&amp;AE$21&amp;$B89)</f>
        <v>0</v>
      </c>
      <c r="AF89" s="485" cm="1">
        <f t="array" aca="1" ref="AF89" ca="1">INDIRECT("'"&amp;$D$4&amp;"'!"&amp;AF$21&amp;$B89)</f>
        <v>0</v>
      </c>
      <c r="AG89" s="485" cm="1">
        <f t="array" aca="1" ref="AG89" ca="1">INDIRECT("'"&amp;$D$4&amp;"'!"&amp;AG$21&amp;$B89)</f>
        <v>0</v>
      </c>
      <c r="AH89" s="485" cm="1">
        <f t="array" aca="1" ref="AH89" ca="1">INDIRECT("'"&amp;$D$4&amp;"'!"&amp;AH$21&amp;$B89)</f>
        <v>0</v>
      </c>
      <c r="AI89" s="485" cm="1">
        <f t="array" aca="1" ref="AI89" ca="1">INDIRECT("'"&amp;$D$4&amp;"'!"&amp;AI$21&amp;$B89)</f>
        <v>0</v>
      </c>
      <c r="AJ89" s="485" cm="1">
        <f t="array" aca="1" ref="AJ89" ca="1">INDIRECT("'"&amp;$D$4&amp;"'!"&amp;AJ$21&amp;$B89)</f>
        <v>0</v>
      </c>
      <c r="AK89" s="485" cm="1">
        <f t="array" aca="1" ref="AK89" ca="1">INDIRECT("'"&amp;$D$4&amp;"'!"&amp;AK$21&amp;$B89)</f>
        <v>0</v>
      </c>
      <c r="AL89" s="485" cm="1">
        <f t="array" aca="1" ref="AL89" ca="1">INDIRECT("'"&amp;$D$4&amp;"'!"&amp;AL$21&amp;$B89)</f>
        <v>0</v>
      </c>
      <c r="AM89" s="485" cm="1">
        <f t="array" aca="1" ref="AM89" ca="1">INDIRECT("'"&amp;$D$4&amp;"'!"&amp;AM$21&amp;$B89)</f>
        <v>0</v>
      </c>
      <c r="AN89" s="485" cm="1">
        <f t="array" aca="1" ref="AN89" ca="1">INDIRECT("'"&amp;$D$4&amp;"'!"&amp;AN$21&amp;$B89)</f>
        <v>0</v>
      </c>
      <c r="AO89" s="485" cm="1">
        <f t="array" aca="1" ref="AO89" ca="1">INDIRECT("'"&amp;$D$4&amp;"'!"&amp;AO$21&amp;$B89)</f>
        <v>0</v>
      </c>
      <c r="AP89" s="485" cm="1">
        <f t="array" aca="1" ref="AP89" ca="1">INDIRECT("'"&amp;$D$4&amp;"'!"&amp;AP$21&amp;$B89)</f>
        <v>0</v>
      </c>
      <c r="AQ89" s="485" cm="1">
        <f t="array" aca="1" ref="AQ89" ca="1">INDIRECT("'"&amp;$D$4&amp;"'!"&amp;AQ$21&amp;$B89)</f>
        <v>0</v>
      </c>
      <c r="AR89" s="485" cm="1">
        <f t="array" aca="1" ref="AR89" ca="1">INDIRECT("'"&amp;$D$4&amp;"'!"&amp;AR$21&amp;$B89)</f>
        <v>0</v>
      </c>
      <c r="AS89" s="485" cm="1">
        <f t="array" aca="1" ref="AS89" ca="1">INDIRECT("'"&amp;$D$4&amp;"'!"&amp;AS$21&amp;$B89)</f>
        <v>0</v>
      </c>
      <c r="AT89" s="485" cm="1">
        <f t="array" aca="1" ref="AT89" ca="1">INDIRECT("'"&amp;$D$4&amp;"'!"&amp;AT$21&amp;$B89)</f>
        <v>0</v>
      </c>
      <c r="AU89" s="485" cm="1">
        <f t="array" aca="1" ref="AU89" ca="1">INDIRECT("'"&amp;$D$4&amp;"'!"&amp;AU$21&amp;$B89)</f>
        <v>0</v>
      </c>
      <c r="AV89" s="485" cm="1">
        <f t="array" aca="1" ref="AV89" ca="1">INDIRECT("'"&amp;$D$4&amp;"'!"&amp;AV$21&amp;$B89)</f>
        <v>0</v>
      </c>
      <c r="AW89" s="485" cm="1">
        <f t="array" aca="1" ref="AW89" ca="1">INDIRECT("'"&amp;$D$4&amp;"'!"&amp;AW$21&amp;$B89)</f>
        <v>0</v>
      </c>
      <c r="AX89" s="485" cm="1">
        <f t="array" aca="1" ref="AX89" ca="1">INDIRECT("'"&amp;$D$4&amp;"'!"&amp;AX$21&amp;$B89)</f>
        <v>0</v>
      </c>
      <c r="AY89" s="485" cm="1">
        <f t="array" aca="1" ref="AY89" ca="1">INDIRECT("'"&amp;$D$4&amp;"'!"&amp;AY$21&amp;$B89)</f>
        <v>0</v>
      </c>
      <c r="AZ89" s="485" cm="1">
        <f t="array" aca="1" ref="AZ89" ca="1">INDIRECT("'"&amp;$D$4&amp;"'!"&amp;AZ$21&amp;$B89)</f>
        <v>0</v>
      </c>
      <c r="BA89" s="485" cm="1">
        <f t="array" aca="1" ref="BA89" ca="1">INDIRECT("'"&amp;$D$4&amp;"'!"&amp;BA$21&amp;$B89)</f>
        <v>0</v>
      </c>
      <c r="BB89" s="485" cm="1">
        <f t="array" aca="1" ref="BB89" ca="1">INDIRECT("'"&amp;$D$4&amp;"'!"&amp;BB$21&amp;$B89)</f>
        <v>0</v>
      </c>
      <c r="BC89" s="485" cm="1">
        <f t="array" aca="1" ref="BC89" ca="1">INDIRECT("'"&amp;$D$4&amp;"'!"&amp;BC$21&amp;$B89)</f>
        <v>0</v>
      </c>
      <c r="BD89" s="485" cm="1">
        <f t="array" aca="1" ref="BD89" ca="1">INDIRECT("'"&amp;$D$4&amp;"'!"&amp;BD$21&amp;$B89)</f>
        <v>0</v>
      </c>
      <c r="BE89" s="485" cm="1">
        <f t="array" aca="1" ref="BE89" ca="1">INDIRECT("'"&amp;$D$4&amp;"'!"&amp;BE$21&amp;$B89)</f>
        <v>0</v>
      </c>
      <c r="BF89" s="485" cm="1">
        <f t="array" aca="1" ref="BF89" ca="1">INDIRECT("'"&amp;$D$4&amp;"'!"&amp;BF$21&amp;$B89)</f>
        <v>0</v>
      </c>
      <c r="BG89" s="485" cm="1">
        <f t="array" aca="1" ref="BG89" ca="1">INDIRECT("'"&amp;$D$4&amp;"'!"&amp;BG$21&amp;$B89)</f>
        <v>0</v>
      </c>
      <c r="BH89" s="485" cm="1">
        <f t="array" aca="1" ref="BH89" ca="1">INDIRECT("'"&amp;$D$4&amp;"'!"&amp;BH$21&amp;$B89)</f>
        <v>0</v>
      </c>
      <c r="BI89" s="485" cm="1">
        <f t="array" aca="1" ref="BI89" ca="1">INDIRECT("'"&amp;$D$4&amp;"'!"&amp;BI$21&amp;$B89)</f>
        <v>0</v>
      </c>
      <c r="BJ89" s="485" cm="1">
        <f t="array" aca="1" ref="BJ89" ca="1">INDIRECT("'"&amp;$D$4&amp;"'!"&amp;BJ$21&amp;$B89)</f>
        <v>0</v>
      </c>
      <c r="BK89" s="485" cm="1">
        <f t="array" aca="1" ref="BK89" ca="1">INDIRECT("'"&amp;$D$4&amp;"'!"&amp;BK$21&amp;$B89)</f>
        <v>0</v>
      </c>
      <c r="BL89" s="485" cm="1">
        <f t="array" aca="1" ref="BL89" ca="1">INDIRECT("'"&amp;$D$4&amp;"'!"&amp;BL$21&amp;$B89)</f>
        <v>0</v>
      </c>
      <c r="BM89" s="485" cm="1">
        <f t="array" aca="1" ref="BM89" ca="1">INDIRECT("'"&amp;$D$4&amp;"'!"&amp;BM$21&amp;$B89)</f>
        <v>0</v>
      </c>
      <c r="BN89" s="485" cm="1">
        <f t="array" aca="1" ref="BN89" ca="1">INDIRECT("'"&amp;$D$4&amp;"'!"&amp;BN$21&amp;$B89)</f>
        <v>0</v>
      </c>
      <c r="BP89" s="851">
        <v>2064</v>
      </c>
      <c r="BQ89" s="698" cm="1">
        <f t="array" aca="1" ref="BQ89" ca="1">IFERROR(SUMIFS(INDEX($J$23:$BN$44,,MATCH($G89,$J$22:$BN$22,0)),$G$23:$G$44,BQ$48,$E$23:$E$44,$BQ$46)/INDEX($J$47:$BN$47,,MATCH($G89,$J$22:$BN$22,0)),0)</f>
        <v>0</v>
      </c>
      <c r="BR89" s="587" cm="1">
        <f t="array" aca="1" ref="BR89" ca="1">IFERROR(SUMIFS(INDEX($J$23:$BN$44,,MATCH($G89,$J$22:$BN$22,0)),$G$23:$G$44,BR$48,$E$23:$E$44,$BQ$46)/INDEX($J$47:$BN$47,,MATCH($G89,$J$22:$BN$22,0)),0)</f>
        <v>0</v>
      </c>
      <c r="BS89" s="662" cm="1">
        <f t="array" aca="1" ref="BS89" ca="1">IFERROR(SUMIFS(INDEX($J$23:$BN$44,,MATCH($G89,$J$22:$BN$22,0)),$G$23:$G$44,BS$48,$E$23:$E$44,$BQ$46)/INDEX($J$47:$BN$47,,MATCH($G89,$J$22:$BN$22,0)),0)</f>
        <v>0</v>
      </c>
      <c r="BU89" s="851">
        <v>2064</v>
      </c>
      <c r="BV89" s="1017">
        <f t="shared" ca="1" si="6"/>
        <v>0</v>
      </c>
      <c r="BW89" s="1018">
        <f t="shared" ca="1" si="7"/>
        <v>0</v>
      </c>
      <c r="BX89" s="1019">
        <f t="shared" ca="1" si="8"/>
        <v>0</v>
      </c>
      <c r="BY89" s="824">
        <f t="shared" ca="1" si="5"/>
        <v>0</v>
      </c>
      <c r="BZ89" s="851">
        <v>2064</v>
      </c>
      <c r="CA89" s="1017">
        <f ca="1">IFERROR(SUM(BQ$49:BQ89)/SUM($BQ$49:$BS89),BQ89)</f>
        <v>0</v>
      </c>
      <c r="CB89" s="1018">
        <f ca="1">IFERROR(SUM(BR$49:BR89)/SUM($BQ$49:$BS89),BR89)</f>
        <v>0</v>
      </c>
      <c r="CC89" s="1019">
        <f ca="1">IFERROR(SUM(BS$49:BS89)/SUM($BQ$49:$BS89),BS89)</f>
        <v>0</v>
      </c>
      <c r="CD89" s="824">
        <f t="shared" ca="1" si="9"/>
        <v>0</v>
      </c>
      <c r="CE89" s="700" cm="1">
        <f t="array" aca="1" ref="CE89" ca="1">_xlfn.IFNA(LOOKUP(2,1/($J89:$BN89&lt;&gt;0),$J$22:$BN$22),0)</f>
        <v>0</v>
      </c>
      <c r="CH89" s="183"/>
      <c r="CI89" s="174"/>
      <c r="CJ89" s="174"/>
      <c r="CK89" s="174"/>
      <c r="CN89" s="984"/>
      <c r="CO89" s="984"/>
      <c r="CP89" s="984"/>
      <c r="CR89" s="984"/>
      <c r="CS89" s="984"/>
      <c r="CT89" s="984"/>
      <c r="CV89" s="174"/>
      <c r="CW89" s="174"/>
      <c r="CX89" s="174"/>
    </row>
    <row r="90" spans="1:102" ht="15.95" customHeight="1">
      <c r="A90" s="1375"/>
      <c r="B90" s="180">
        <f t="shared" si="10"/>
        <v>211</v>
      </c>
      <c r="C90" s="1270"/>
      <c r="D90" s="160" t="s">
        <v>719</v>
      </c>
      <c r="F90" s="160" t="s">
        <v>966</v>
      </c>
      <c r="G90" s="830">
        <v>2065</v>
      </c>
      <c r="I90" s="437" t="s">
        <v>514</v>
      </c>
      <c r="J90" s="485" cm="1">
        <f t="array" aca="1" ref="J90" ca="1">INDIRECT("'"&amp;$D$4&amp;"'!"&amp;J$21&amp;$B90)</f>
        <v>0</v>
      </c>
      <c r="K90" s="485" cm="1">
        <f t="array" aca="1" ref="K90" ca="1">INDIRECT("'"&amp;$D$4&amp;"'!"&amp;K$21&amp;$B90)</f>
        <v>0</v>
      </c>
      <c r="L90" s="485" cm="1">
        <f t="array" aca="1" ref="L90" ca="1">INDIRECT("'"&amp;$D$4&amp;"'!"&amp;L$21&amp;$B90)</f>
        <v>0</v>
      </c>
      <c r="M90" s="485" cm="1">
        <f t="array" aca="1" ref="M90" ca="1">INDIRECT("'"&amp;$D$4&amp;"'!"&amp;M$21&amp;$B90)</f>
        <v>0</v>
      </c>
      <c r="N90" s="485" cm="1">
        <f t="array" aca="1" ref="N90" ca="1">INDIRECT("'"&amp;$D$4&amp;"'!"&amp;N$21&amp;$B90)</f>
        <v>0</v>
      </c>
      <c r="O90" s="485" cm="1">
        <f t="array" aca="1" ref="O90" ca="1">INDIRECT("'"&amp;$D$4&amp;"'!"&amp;O$21&amp;$B90)</f>
        <v>0</v>
      </c>
      <c r="P90" s="485" cm="1">
        <f t="array" aca="1" ref="P90" ca="1">INDIRECT("'"&amp;$D$4&amp;"'!"&amp;P$21&amp;$B90)</f>
        <v>0</v>
      </c>
      <c r="Q90" s="485" cm="1">
        <f t="array" aca="1" ref="Q90" ca="1">INDIRECT("'"&amp;$D$4&amp;"'!"&amp;Q$21&amp;$B90)</f>
        <v>0</v>
      </c>
      <c r="R90" s="485" cm="1">
        <f t="array" aca="1" ref="R90" ca="1">INDIRECT("'"&amp;$D$4&amp;"'!"&amp;R$21&amp;$B90)</f>
        <v>0</v>
      </c>
      <c r="S90" s="485" cm="1">
        <f t="array" aca="1" ref="S90" ca="1">INDIRECT("'"&amp;$D$4&amp;"'!"&amp;S$21&amp;$B90)</f>
        <v>0</v>
      </c>
      <c r="T90" s="485" cm="1">
        <f t="array" aca="1" ref="T90" ca="1">INDIRECT("'"&amp;$D$4&amp;"'!"&amp;T$21&amp;$B90)</f>
        <v>0</v>
      </c>
      <c r="U90" s="485" cm="1">
        <f t="array" aca="1" ref="U90" ca="1">INDIRECT("'"&amp;$D$4&amp;"'!"&amp;U$21&amp;$B90)</f>
        <v>0</v>
      </c>
      <c r="V90" s="485" cm="1">
        <f t="array" aca="1" ref="V90" ca="1">INDIRECT("'"&amp;$D$4&amp;"'!"&amp;V$21&amp;$B90)</f>
        <v>0</v>
      </c>
      <c r="W90" s="485" cm="1">
        <f t="array" aca="1" ref="W90" ca="1">INDIRECT("'"&amp;$D$4&amp;"'!"&amp;W$21&amp;$B90)</f>
        <v>0</v>
      </c>
      <c r="X90" s="485" cm="1">
        <f t="array" aca="1" ref="X90" ca="1">INDIRECT("'"&amp;$D$4&amp;"'!"&amp;X$21&amp;$B90)</f>
        <v>0</v>
      </c>
      <c r="Y90" s="485" cm="1">
        <f t="array" aca="1" ref="Y90" ca="1">INDIRECT("'"&amp;$D$4&amp;"'!"&amp;Y$21&amp;$B90)</f>
        <v>0</v>
      </c>
      <c r="Z90" s="485" cm="1">
        <f t="array" aca="1" ref="Z90" ca="1">INDIRECT("'"&amp;$D$4&amp;"'!"&amp;Z$21&amp;$B90)</f>
        <v>0</v>
      </c>
      <c r="AA90" s="485" cm="1">
        <f t="array" aca="1" ref="AA90" ca="1">INDIRECT("'"&amp;$D$4&amp;"'!"&amp;AA$21&amp;$B90)</f>
        <v>0</v>
      </c>
      <c r="AB90" s="485" cm="1">
        <f t="array" aca="1" ref="AB90" ca="1">INDIRECT("'"&amp;$D$4&amp;"'!"&amp;AB$21&amp;$B90)</f>
        <v>0</v>
      </c>
      <c r="AC90" s="485" cm="1">
        <f t="array" aca="1" ref="AC90" ca="1">INDIRECT("'"&amp;$D$4&amp;"'!"&amp;AC$21&amp;$B90)</f>
        <v>0</v>
      </c>
      <c r="AD90" s="485" cm="1">
        <f t="array" aca="1" ref="AD90" ca="1">INDIRECT("'"&amp;$D$4&amp;"'!"&amp;AD$21&amp;$B90)</f>
        <v>0</v>
      </c>
      <c r="AE90" s="485" cm="1">
        <f t="array" aca="1" ref="AE90" ca="1">INDIRECT("'"&amp;$D$4&amp;"'!"&amp;AE$21&amp;$B90)</f>
        <v>0</v>
      </c>
      <c r="AF90" s="485" cm="1">
        <f t="array" aca="1" ref="AF90" ca="1">INDIRECT("'"&amp;$D$4&amp;"'!"&amp;AF$21&amp;$B90)</f>
        <v>0</v>
      </c>
      <c r="AG90" s="485" cm="1">
        <f t="array" aca="1" ref="AG90" ca="1">INDIRECT("'"&amp;$D$4&amp;"'!"&amp;AG$21&amp;$B90)</f>
        <v>0</v>
      </c>
      <c r="AH90" s="485" cm="1">
        <f t="array" aca="1" ref="AH90" ca="1">INDIRECT("'"&amp;$D$4&amp;"'!"&amp;AH$21&amp;$B90)</f>
        <v>0</v>
      </c>
      <c r="AI90" s="485" cm="1">
        <f t="array" aca="1" ref="AI90" ca="1">INDIRECT("'"&amp;$D$4&amp;"'!"&amp;AI$21&amp;$B90)</f>
        <v>0</v>
      </c>
      <c r="AJ90" s="485" cm="1">
        <f t="array" aca="1" ref="AJ90" ca="1">INDIRECT("'"&amp;$D$4&amp;"'!"&amp;AJ$21&amp;$B90)</f>
        <v>0</v>
      </c>
      <c r="AK90" s="485" cm="1">
        <f t="array" aca="1" ref="AK90" ca="1">INDIRECT("'"&amp;$D$4&amp;"'!"&amp;AK$21&amp;$B90)</f>
        <v>0</v>
      </c>
      <c r="AL90" s="485" cm="1">
        <f t="array" aca="1" ref="AL90" ca="1">INDIRECT("'"&amp;$D$4&amp;"'!"&amp;AL$21&amp;$B90)</f>
        <v>0</v>
      </c>
      <c r="AM90" s="485" cm="1">
        <f t="array" aca="1" ref="AM90" ca="1">INDIRECT("'"&amp;$D$4&amp;"'!"&amp;AM$21&amp;$B90)</f>
        <v>0</v>
      </c>
      <c r="AN90" s="485" cm="1">
        <f t="array" aca="1" ref="AN90" ca="1">INDIRECT("'"&amp;$D$4&amp;"'!"&amp;AN$21&amp;$B90)</f>
        <v>0</v>
      </c>
      <c r="AO90" s="485" cm="1">
        <f t="array" aca="1" ref="AO90" ca="1">INDIRECT("'"&amp;$D$4&amp;"'!"&amp;AO$21&amp;$B90)</f>
        <v>0</v>
      </c>
      <c r="AP90" s="485" cm="1">
        <f t="array" aca="1" ref="AP90" ca="1">INDIRECT("'"&amp;$D$4&amp;"'!"&amp;AP$21&amp;$B90)</f>
        <v>0</v>
      </c>
      <c r="AQ90" s="485" cm="1">
        <f t="array" aca="1" ref="AQ90" ca="1">INDIRECT("'"&amp;$D$4&amp;"'!"&amp;AQ$21&amp;$B90)</f>
        <v>0</v>
      </c>
      <c r="AR90" s="485" cm="1">
        <f t="array" aca="1" ref="AR90" ca="1">INDIRECT("'"&amp;$D$4&amp;"'!"&amp;AR$21&amp;$B90)</f>
        <v>0</v>
      </c>
      <c r="AS90" s="485" cm="1">
        <f t="array" aca="1" ref="AS90" ca="1">INDIRECT("'"&amp;$D$4&amp;"'!"&amp;AS$21&amp;$B90)</f>
        <v>0</v>
      </c>
      <c r="AT90" s="485" cm="1">
        <f t="array" aca="1" ref="AT90" ca="1">INDIRECT("'"&amp;$D$4&amp;"'!"&amp;AT$21&amp;$B90)</f>
        <v>0</v>
      </c>
      <c r="AU90" s="485" cm="1">
        <f t="array" aca="1" ref="AU90" ca="1">INDIRECT("'"&amp;$D$4&amp;"'!"&amp;AU$21&amp;$B90)</f>
        <v>0</v>
      </c>
      <c r="AV90" s="485" cm="1">
        <f t="array" aca="1" ref="AV90" ca="1">INDIRECT("'"&amp;$D$4&amp;"'!"&amp;AV$21&amp;$B90)</f>
        <v>0</v>
      </c>
      <c r="AW90" s="485" cm="1">
        <f t="array" aca="1" ref="AW90" ca="1">INDIRECT("'"&amp;$D$4&amp;"'!"&amp;AW$21&amp;$B90)</f>
        <v>0</v>
      </c>
      <c r="AX90" s="485" cm="1">
        <f t="array" aca="1" ref="AX90" ca="1">INDIRECT("'"&amp;$D$4&amp;"'!"&amp;AX$21&amp;$B90)</f>
        <v>0</v>
      </c>
      <c r="AY90" s="485" cm="1">
        <f t="array" aca="1" ref="AY90" ca="1">INDIRECT("'"&amp;$D$4&amp;"'!"&amp;AY$21&amp;$B90)</f>
        <v>0</v>
      </c>
      <c r="AZ90" s="485" cm="1">
        <f t="array" aca="1" ref="AZ90" ca="1">INDIRECT("'"&amp;$D$4&amp;"'!"&amp;AZ$21&amp;$B90)</f>
        <v>0</v>
      </c>
      <c r="BA90" s="485" cm="1">
        <f t="array" aca="1" ref="BA90" ca="1">INDIRECT("'"&amp;$D$4&amp;"'!"&amp;BA$21&amp;$B90)</f>
        <v>0</v>
      </c>
      <c r="BB90" s="485" cm="1">
        <f t="array" aca="1" ref="BB90" ca="1">INDIRECT("'"&amp;$D$4&amp;"'!"&amp;BB$21&amp;$B90)</f>
        <v>0</v>
      </c>
      <c r="BC90" s="485" cm="1">
        <f t="array" aca="1" ref="BC90" ca="1">INDIRECT("'"&amp;$D$4&amp;"'!"&amp;BC$21&amp;$B90)</f>
        <v>0</v>
      </c>
      <c r="BD90" s="485" cm="1">
        <f t="array" aca="1" ref="BD90" ca="1">INDIRECT("'"&amp;$D$4&amp;"'!"&amp;BD$21&amp;$B90)</f>
        <v>0</v>
      </c>
      <c r="BE90" s="485" cm="1">
        <f t="array" aca="1" ref="BE90" ca="1">INDIRECT("'"&amp;$D$4&amp;"'!"&amp;BE$21&amp;$B90)</f>
        <v>0</v>
      </c>
      <c r="BF90" s="485" cm="1">
        <f t="array" aca="1" ref="BF90" ca="1">INDIRECT("'"&amp;$D$4&amp;"'!"&amp;BF$21&amp;$B90)</f>
        <v>0</v>
      </c>
      <c r="BG90" s="485" cm="1">
        <f t="array" aca="1" ref="BG90" ca="1">INDIRECT("'"&amp;$D$4&amp;"'!"&amp;BG$21&amp;$B90)</f>
        <v>0</v>
      </c>
      <c r="BH90" s="485" cm="1">
        <f t="array" aca="1" ref="BH90" ca="1">INDIRECT("'"&amp;$D$4&amp;"'!"&amp;BH$21&amp;$B90)</f>
        <v>0</v>
      </c>
      <c r="BI90" s="485" cm="1">
        <f t="array" aca="1" ref="BI90" ca="1">INDIRECT("'"&amp;$D$4&amp;"'!"&amp;BI$21&amp;$B90)</f>
        <v>0</v>
      </c>
      <c r="BJ90" s="485" cm="1">
        <f t="array" aca="1" ref="BJ90" ca="1">INDIRECT("'"&amp;$D$4&amp;"'!"&amp;BJ$21&amp;$B90)</f>
        <v>0</v>
      </c>
      <c r="BK90" s="485" cm="1">
        <f t="array" aca="1" ref="BK90" ca="1">INDIRECT("'"&amp;$D$4&amp;"'!"&amp;BK$21&amp;$B90)</f>
        <v>0</v>
      </c>
      <c r="BL90" s="485" cm="1">
        <f t="array" aca="1" ref="BL90" ca="1">INDIRECT("'"&amp;$D$4&amp;"'!"&amp;BL$21&amp;$B90)</f>
        <v>0</v>
      </c>
      <c r="BM90" s="485" cm="1">
        <f t="array" aca="1" ref="BM90" ca="1">INDIRECT("'"&amp;$D$4&amp;"'!"&amp;BM$21&amp;$B90)</f>
        <v>0</v>
      </c>
      <c r="BN90" s="485" cm="1">
        <f t="array" aca="1" ref="BN90" ca="1">INDIRECT("'"&amp;$D$4&amp;"'!"&amp;BN$21&amp;$B90)</f>
        <v>0</v>
      </c>
      <c r="BP90" s="851">
        <v>2065</v>
      </c>
      <c r="BQ90" s="698" cm="1">
        <f t="array" aca="1" ref="BQ90" ca="1">IFERROR(SUMIFS(INDEX($J$23:$BN$44,,MATCH($G90,$J$22:$BN$22,0)),$G$23:$G$44,BQ$48,$E$23:$E$44,$BQ$46)/INDEX($J$47:$BN$47,,MATCH($G90,$J$22:$BN$22,0)),0)</f>
        <v>0</v>
      </c>
      <c r="BR90" s="587" cm="1">
        <f t="array" aca="1" ref="BR90" ca="1">IFERROR(SUMIFS(INDEX($J$23:$BN$44,,MATCH($G90,$J$22:$BN$22,0)),$G$23:$G$44,BR$48,$E$23:$E$44,$BQ$46)/INDEX($J$47:$BN$47,,MATCH($G90,$J$22:$BN$22,0)),0)</f>
        <v>0</v>
      </c>
      <c r="BS90" s="662" cm="1">
        <f t="array" aca="1" ref="BS90" ca="1">IFERROR(SUMIFS(INDEX($J$23:$BN$44,,MATCH($G90,$J$22:$BN$22,0)),$G$23:$G$44,BS$48,$E$23:$E$44,$BQ$46)/INDEX($J$47:$BN$47,,MATCH($G90,$J$22:$BN$22,0)),0)</f>
        <v>0</v>
      </c>
      <c r="BU90" s="851">
        <v>2065</v>
      </c>
      <c r="BV90" s="1017">
        <f t="shared" ca="1" si="6"/>
        <v>0</v>
      </c>
      <c r="BW90" s="1018">
        <f t="shared" ca="1" si="7"/>
        <v>0</v>
      </c>
      <c r="BX90" s="1019">
        <f t="shared" ca="1" si="8"/>
        <v>0</v>
      </c>
      <c r="BY90" s="824">
        <f t="shared" ca="1" si="5"/>
        <v>0</v>
      </c>
      <c r="BZ90" s="851">
        <v>2065</v>
      </c>
      <c r="CA90" s="1017">
        <f ca="1">IFERROR(SUM(BQ$49:BQ90)/SUM($BQ$49:$BS90),BQ90)</f>
        <v>0</v>
      </c>
      <c r="CB90" s="1018">
        <f ca="1">IFERROR(SUM(BR$49:BR90)/SUM($BQ$49:$BS90),BR90)</f>
        <v>0</v>
      </c>
      <c r="CC90" s="1019">
        <f ca="1">IFERROR(SUM(BS$49:BS90)/SUM($BQ$49:$BS90),BS90)</f>
        <v>0</v>
      </c>
      <c r="CD90" s="824">
        <f t="shared" ca="1" si="9"/>
        <v>0</v>
      </c>
      <c r="CE90" s="700" cm="1">
        <f t="array" aca="1" ref="CE90" ca="1">_xlfn.IFNA(LOOKUP(2,1/($J90:$BN90&lt;&gt;0),$J$22:$BN$22),0)</f>
        <v>0</v>
      </c>
      <c r="CH90" s="183"/>
      <c r="CI90" s="174"/>
      <c r="CJ90" s="174"/>
      <c r="CK90" s="174"/>
      <c r="CN90" s="984"/>
      <c r="CO90" s="984"/>
      <c r="CP90" s="984"/>
      <c r="CR90" s="984"/>
      <c r="CS90" s="984"/>
      <c r="CT90" s="984"/>
      <c r="CV90" s="174"/>
      <c r="CW90" s="174"/>
      <c r="CX90" s="174"/>
    </row>
    <row r="91" spans="1:102" ht="15.95" customHeight="1">
      <c r="A91" s="1375"/>
      <c r="B91" s="180">
        <f t="shared" si="10"/>
        <v>212</v>
      </c>
      <c r="C91" s="1270"/>
      <c r="D91" s="160" t="s">
        <v>721</v>
      </c>
      <c r="F91" s="160" t="s">
        <v>967</v>
      </c>
      <c r="G91" s="830">
        <v>2066</v>
      </c>
      <c r="I91" s="437" t="s">
        <v>514</v>
      </c>
      <c r="J91" s="485" cm="1">
        <f t="array" aca="1" ref="J91" ca="1">INDIRECT("'"&amp;$D$4&amp;"'!"&amp;J$21&amp;$B91)</f>
        <v>0</v>
      </c>
      <c r="K91" s="485" cm="1">
        <f t="array" aca="1" ref="K91" ca="1">INDIRECT("'"&amp;$D$4&amp;"'!"&amp;K$21&amp;$B91)</f>
        <v>0</v>
      </c>
      <c r="L91" s="485" cm="1">
        <f t="array" aca="1" ref="L91" ca="1">INDIRECT("'"&amp;$D$4&amp;"'!"&amp;L$21&amp;$B91)</f>
        <v>0</v>
      </c>
      <c r="M91" s="485" cm="1">
        <f t="array" aca="1" ref="M91" ca="1">INDIRECT("'"&amp;$D$4&amp;"'!"&amp;M$21&amp;$B91)</f>
        <v>0</v>
      </c>
      <c r="N91" s="485" cm="1">
        <f t="array" aca="1" ref="N91" ca="1">INDIRECT("'"&amp;$D$4&amp;"'!"&amp;N$21&amp;$B91)</f>
        <v>0</v>
      </c>
      <c r="O91" s="485" cm="1">
        <f t="array" aca="1" ref="O91" ca="1">INDIRECT("'"&amp;$D$4&amp;"'!"&amp;O$21&amp;$B91)</f>
        <v>0</v>
      </c>
      <c r="P91" s="485" cm="1">
        <f t="array" aca="1" ref="P91" ca="1">INDIRECT("'"&amp;$D$4&amp;"'!"&amp;P$21&amp;$B91)</f>
        <v>0</v>
      </c>
      <c r="Q91" s="485" cm="1">
        <f t="array" aca="1" ref="Q91" ca="1">INDIRECT("'"&amp;$D$4&amp;"'!"&amp;Q$21&amp;$B91)</f>
        <v>0</v>
      </c>
      <c r="R91" s="485" cm="1">
        <f t="array" aca="1" ref="R91" ca="1">INDIRECT("'"&amp;$D$4&amp;"'!"&amp;R$21&amp;$B91)</f>
        <v>0</v>
      </c>
      <c r="S91" s="485" cm="1">
        <f t="array" aca="1" ref="S91" ca="1">INDIRECT("'"&amp;$D$4&amp;"'!"&amp;S$21&amp;$B91)</f>
        <v>0</v>
      </c>
      <c r="T91" s="485" cm="1">
        <f t="array" aca="1" ref="T91" ca="1">INDIRECT("'"&amp;$D$4&amp;"'!"&amp;T$21&amp;$B91)</f>
        <v>0</v>
      </c>
      <c r="U91" s="485" cm="1">
        <f t="array" aca="1" ref="U91" ca="1">INDIRECT("'"&amp;$D$4&amp;"'!"&amp;U$21&amp;$B91)</f>
        <v>0</v>
      </c>
      <c r="V91" s="485" cm="1">
        <f t="array" aca="1" ref="V91" ca="1">INDIRECT("'"&amp;$D$4&amp;"'!"&amp;V$21&amp;$B91)</f>
        <v>0</v>
      </c>
      <c r="W91" s="485" cm="1">
        <f t="array" aca="1" ref="W91" ca="1">INDIRECT("'"&amp;$D$4&amp;"'!"&amp;W$21&amp;$B91)</f>
        <v>0</v>
      </c>
      <c r="X91" s="485" cm="1">
        <f t="array" aca="1" ref="X91" ca="1">INDIRECT("'"&amp;$D$4&amp;"'!"&amp;X$21&amp;$B91)</f>
        <v>0</v>
      </c>
      <c r="Y91" s="485" cm="1">
        <f t="array" aca="1" ref="Y91" ca="1">INDIRECT("'"&amp;$D$4&amp;"'!"&amp;Y$21&amp;$B91)</f>
        <v>0</v>
      </c>
      <c r="Z91" s="485" cm="1">
        <f t="array" aca="1" ref="Z91" ca="1">INDIRECT("'"&amp;$D$4&amp;"'!"&amp;Z$21&amp;$B91)</f>
        <v>0</v>
      </c>
      <c r="AA91" s="485" cm="1">
        <f t="array" aca="1" ref="AA91" ca="1">INDIRECT("'"&amp;$D$4&amp;"'!"&amp;AA$21&amp;$B91)</f>
        <v>0</v>
      </c>
      <c r="AB91" s="485" cm="1">
        <f t="array" aca="1" ref="AB91" ca="1">INDIRECT("'"&amp;$D$4&amp;"'!"&amp;AB$21&amp;$B91)</f>
        <v>0</v>
      </c>
      <c r="AC91" s="485" cm="1">
        <f t="array" aca="1" ref="AC91" ca="1">INDIRECT("'"&amp;$D$4&amp;"'!"&amp;AC$21&amp;$B91)</f>
        <v>0</v>
      </c>
      <c r="AD91" s="485" cm="1">
        <f t="array" aca="1" ref="AD91" ca="1">INDIRECT("'"&amp;$D$4&amp;"'!"&amp;AD$21&amp;$B91)</f>
        <v>0</v>
      </c>
      <c r="AE91" s="485" cm="1">
        <f t="array" aca="1" ref="AE91" ca="1">INDIRECT("'"&amp;$D$4&amp;"'!"&amp;AE$21&amp;$B91)</f>
        <v>0</v>
      </c>
      <c r="AF91" s="485" cm="1">
        <f t="array" aca="1" ref="AF91" ca="1">INDIRECT("'"&amp;$D$4&amp;"'!"&amp;AF$21&amp;$B91)</f>
        <v>0</v>
      </c>
      <c r="AG91" s="485" cm="1">
        <f t="array" aca="1" ref="AG91" ca="1">INDIRECT("'"&amp;$D$4&amp;"'!"&amp;AG$21&amp;$B91)</f>
        <v>0</v>
      </c>
      <c r="AH91" s="485" cm="1">
        <f t="array" aca="1" ref="AH91" ca="1">INDIRECT("'"&amp;$D$4&amp;"'!"&amp;AH$21&amp;$B91)</f>
        <v>0</v>
      </c>
      <c r="AI91" s="485" cm="1">
        <f t="array" aca="1" ref="AI91" ca="1">INDIRECT("'"&amp;$D$4&amp;"'!"&amp;AI$21&amp;$B91)</f>
        <v>0</v>
      </c>
      <c r="AJ91" s="485" cm="1">
        <f t="array" aca="1" ref="AJ91" ca="1">INDIRECT("'"&amp;$D$4&amp;"'!"&amp;AJ$21&amp;$B91)</f>
        <v>0</v>
      </c>
      <c r="AK91" s="485" cm="1">
        <f t="array" aca="1" ref="AK91" ca="1">INDIRECT("'"&amp;$D$4&amp;"'!"&amp;AK$21&amp;$B91)</f>
        <v>0</v>
      </c>
      <c r="AL91" s="485" cm="1">
        <f t="array" aca="1" ref="AL91" ca="1">INDIRECT("'"&amp;$D$4&amp;"'!"&amp;AL$21&amp;$B91)</f>
        <v>0</v>
      </c>
      <c r="AM91" s="485" cm="1">
        <f t="array" aca="1" ref="AM91" ca="1">INDIRECT("'"&amp;$D$4&amp;"'!"&amp;AM$21&amp;$B91)</f>
        <v>0</v>
      </c>
      <c r="AN91" s="485" cm="1">
        <f t="array" aca="1" ref="AN91" ca="1">INDIRECT("'"&amp;$D$4&amp;"'!"&amp;AN$21&amp;$B91)</f>
        <v>0</v>
      </c>
      <c r="AO91" s="485" cm="1">
        <f t="array" aca="1" ref="AO91" ca="1">INDIRECT("'"&amp;$D$4&amp;"'!"&amp;AO$21&amp;$B91)</f>
        <v>0</v>
      </c>
      <c r="AP91" s="485" cm="1">
        <f t="array" aca="1" ref="AP91" ca="1">INDIRECT("'"&amp;$D$4&amp;"'!"&amp;AP$21&amp;$B91)</f>
        <v>0</v>
      </c>
      <c r="AQ91" s="485" cm="1">
        <f t="array" aca="1" ref="AQ91" ca="1">INDIRECT("'"&amp;$D$4&amp;"'!"&amp;AQ$21&amp;$B91)</f>
        <v>0</v>
      </c>
      <c r="AR91" s="485" cm="1">
        <f t="array" aca="1" ref="AR91" ca="1">INDIRECT("'"&amp;$D$4&amp;"'!"&amp;AR$21&amp;$B91)</f>
        <v>0</v>
      </c>
      <c r="AS91" s="485" cm="1">
        <f t="array" aca="1" ref="AS91" ca="1">INDIRECT("'"&amp;$D$4&amp;"'!"&amp;AS$21&amp;$B91)</f>
        <v>0</v>
      </c>
      <c r="AT91" s="485" cm="1">
        <f t="array" aca="1" ref="AT91" ca="1">INDIRECT("'"&amp;$D$4&amp;"'!"&amp;AT$21&amp;$B91)</f>
        <v>0</v>
      </c>
      <c r="AU91" s="485" cm="1">
        <f t="array" aca="1" ref="AU91" ca="1">INDIRECT("'"&amp;$D$4&amp;"'!"&amp;AU$21&amp;$B91)</f>
        <v>0</v>
      </c>
      <c r="AV91" s="485" cm="1">
        <f t="array" aca="1" ref="AV91" ca="1">INDIRECT("'"&amp;$D$4&amp;"'!"&amp;AV$21&amp;$B91)</f>
        <v>0</v>
      </c>
      <c r="AW91" s="485" cm="1">
        <f t="array" aca="1" ref="AW91" ca="1">INDIRECT("'"&amp;$D$4&amp;"'!"&amp;AW$21&amp;$B91)</f>
        <v>0</v>
      </c>
      <c r="AX91" s="485" cm="1">
        <f t="array" aca="1" ref="AX91" ca="1">INDIRECT("'"&amp;$D$4&amp;"'!"&amp;AX$21&amp;$B91)</f>
        <v>0</v>
      </c>
      <c r="AY91" s="485" cm="1">
        <f t="array" aca="1" ref="AY91" ca="1">INDIRECT("'"&amp;$D$4&amp;"'!"&amp;AY$21&amp;$B91)</f>
        <v>0</v>
      </c>
      <c r="AZ91" s="485" cm="1">
        <f t="array" aca="1" ref="AZ91" ca="1">INDIRECT("'"&amp;$D$4&amp;"'!"&amp;AZ$21&amp;$B91)</f>
        <v>0</v>
      </c>
      <c r="BA91" s="485" cm="1">
        <f t="array" aca="1" ref="BA91" ca="1">INDIRECT("'"&amp;$D$4&amp;"'!"&amp;BA$21&amp;$B91)</f>
        <v>0</v>
      </c>
      <c r="BB91" s="485" cm="1">
        <f t="array" aca="1" ref="BB91" ca="1">INDIRECT("'"&amp;$D$4&amp;"'!"&amp;BB$21&amp;$B91)</f>
        <v>0</v>
      </c>
      <c r="BC91" s="485" cm="1">
        <f t="array" aca="1" ref="BC91" ca="1">INDIRECT("'"&amp;$D$4&amp;"'!"&amp;BC$21&amp;$B91)</f>
        <v>0</v>
      </c>
      <c r="BD91" s="485" cm="1">
        <f t="array" aca="1" ref="BD91" ca="1">INDIRECT("'"&amp;$D$4&amp;"'!"&amp;BD$21&amp;$B91)</f>
        <v>0</v>
      </c>
      <c r="BE91" s="485" cm="1">
        <f t="array" aca="1" ref="BE91" ca="1">INDIRECT("'"&amp;$D$4&amp;"'!"&amp;BE$21&amp;$B91)</f>
        <v>0</v>
      </c>
      <c r="BF91" s="485" cm="1">
        <f t="array" aca="1" ref="BF91" ca="1">INDIRECT("'"&amp;$D$4&amp;"'!"&amp;BF$21&amp;$B91)</f>
        <v>0</v>
      </c>
      <c r="BG91" s="485" cm="1">
        <f t="array" aca="1" ref="BG91" ca="1">INDIRECT("'"&amp;$D$4&amp;"'!"&amp;BG$21&amp;$B91)</f>
        <v>0</v>
      </c>
      <c r="BH91" s="485" cm="1">
        <f t="array" aca="1" ref="BH91" ca="1">INDIRECT("'"&amp;$D$4&amp;"'!"&amp;BH$21&amp;$B91)</f>
        <v>0</v>
      </c>
      <c r="BI91" s="485" cm="1">
        <f t="array" aca="1" ref="BI91" ca="1">INDIRECT("'"&amp;$D$4&amp;"'!"&amp;BI$21&amp;$B91)</f>
        <v>0</v>
      </c>
      <c r="BJ91" s="485" cm="1">
        <f t="array" aca="1" ref="BJ91" ca="1">INDIRECT("'"&amp;$D$4&amp;"'!"&amp;BJ$21&amp;$B91)</f>
        <v>0</v>
      </c>
      <c r="BK91" s="485" cm="1">
        <f t="array" aca="1" ref="BK91" ca="1">INDIRECT("'"&amp;$D$4&amp;"'!"&amp;BK$21&amp;$B91)</f>
        <v>0</v>
      </c>
      <c r="BL91" s="485" cm="1">
        <f t="array" aca="1" ref="BL91" ca="1">INDIRECT("'"&amp;$D$4&amp;"'!"&amp;BL$21&amp;$B91)</f>
        <v>0</v>
      </c>
      <c r="BM91" s="485" cm="1">
        <f t="array" aca="1" ref="BM91" ca="1">INDIRECT("'"&amp;$D$4&amp;"'!"&amp;BM$21&amp;$B91)</f>
        <v>0</v>
      </c>
      <c r="BN91" s="485" cm="1">
        <f t="array" aca="1" ref="BN91" ca="1">INDIRECT("'"&amp;$D$4&amp;"'!"&amp;BN$21&amp;$B91)</f>
        <v>0</v>
      </c>
      <c r="BP91" s="851">
        <v>2066</v>
      </c>
      <c r="BQ91" s="698" cm="1">
        <f t="array" aca="1" ref="BQ91" ca="1">IFERROR(SUMIFS(INDEX($J$23:$BN$44,,MATCH($G91,$J$22:$BN$22,0)),$G$23:$G$44,BQ$48,$E$23:$E$44,$BQ$46)/INDEX($J$47:$BN$47,,MATCH($G91,$J$22:$BN$22,0)),0)</f>
        <v>0</v>
      </c>
      <c r="BR91" s="587" cm="1">
        <f t="array" aca="1" ref="BR91" ca="1">IFERROR(SUMIFS(INDEX($J$23:$BN$44,,MATCH($G91,$J$22:$BN$22,0)),$G$23:$G$44,BR$48,$E$23:$E$44,$BQ$46)/INDEX($J$47:$BN$47,,MATCH($G91,$J$22:$BN$22,0)),0)</f>
        <v>0</v>
      </c>
      <c r="BS91" s="662" cm="1">
        <f t="array" aca="1" ref="BS91" ca="1">IFERROR(SUMIFS(INDEX($J$23:$BN$44,,MATCH($G91,$J$22:$BN$22,0)),$G$23:$G$44,BS$48,$E$23:$E$44,$BQ$46)/INDEX($J$47:$BN$47,,MATCH($G91,$J$22:$BN$22,0)),0)</f>
        <v>0</v>
      </c>
      <c r="BU91" s="851">
        <v>2066</v>
      </c>
      <c r="BV91" s="1017">
        <f t="shared" ca="1" si="6"/>
        <v>0</v>
      </c>
      <c r="BW91" s="1018">
        <f t="shared" ca="1" si="7"/>
        <v>0</v>
      </c>
      <c r="BX91" s="1019">
        <f t="shared" ca="1" si="8"/>
        <v>0</v>
      </c>
      <c r="BY91" s="824">
        <f t="shared" ca="1" si="5"/>
        <v>0</v>
      </c>
      <c r="BZ91" s="851">
        <v>2066</v>
      </c>
      <c r="CA91" s="1017">
        <f ca="1">IFERROR(SUM(BQ$49:BQ91)/SUM($BQ$49:$BS91),BQ91)</f>
        <v>0</v>
      </c>
      <c r="CB91" s="1018">
        <f ca="1">IFERROR(SUM(BR$49:BR91)/SUM($BQ$49:$BS91),BR91)</f>
        <v>0</v>
      </c>
      <c r="CC91" s="1019">
        <f ca="1">IFERROR(SUM(BS$49:BS91)/SUM($BQ$49:$BS91),BS91)</f>
        <v>0</v>
      </c>
      <c r="CD91" s="824">
        <f t="shared" ca="1" si="9"/>
        <v>0</v>
      </c>
      <c r="CE91" s="700" cm="1">
        <f t="array" aca="1" ref="CE91" ca="1">_xlfn.IFNA(LOOKUP(2,1/($J91:$BN91&lt;&gt;0),$J$22:$BN$22),0)</f>
        <v>0</v>
      </c>
      <c r="CH91" s="183"/>
      <c r="CI91" s="174"/>
      <c r="CJ91" s="174"/>
      <c r="CK91" s="174"/>
      <c r="CN91" s="984"/>
      <c r="CO91" s="984"/>
      <c r="CP91" s="984"/>
      <c r="CR91" s="984"/>
      <c r="CS91" s="984"/>
      <c r="CT91" s="984"/>
      <c r="CV91" s="174"/>
      <c r="CW91" s="174"/>
      <c r="CX91" s="174"/>
    </row>
    <row r="92" spans="1:102" ht="15.95" customHeight="1">
      <c r="A92" s="1375"/>
      <c r="B92" s="180">
        <f t="shared" si="10"/>
        <v>213</v>
      </c>
      <c r="C92" s="1270"/>
      <c r="D92" s="160" t="s">
        <v>723</v>
      </c>
      <c r="F92" s="160" t="s">
        <v>968</v>
      </c>
      <c r="G92" s="830">
        <v>2067</v>
      </c>
      <c r="I92" s="437" t="s">
        <v>514</v>
      </c>
      <c r="J92" s="485" cm="1">
        <f t="array" aca="1" ref="J92" ca="1">INDIRECT("'"&amp;$D$4&amp;"'!"&amp;J$21&amp;$B92)</f>
        <v>0</v>
      </c>
      <c r="K92" s="485" cm="1">
        <f t="array" aca="1" ref="K92" ca="1">INDIRECT("'"&amp;$D$4&amp;"'!"&amp;K$21&amp;$B92)</f>
        <v>0</v>
      </c>
      <c r="L92" s="485" cm="1">
        <f t="array" aca="1" ref="L92" ca="1">INDIRECT("'"&amp;$D$4&amp;"'!"&amp;L$21&amp;$B92)</f>
        <v>0</v>
      </c>
      <c r="M92" s="485" cm="1">
        <f t="array" aca="1" ref="M92" ca="1">INDIRECT("'"&amp;$D$4&amp;"'!"&amp;M$21&amp;$B92)</f>
        <v>0</v>
      </c>
      <c r="N92" s="485" cm="1">
        <f t="array" aca="1" ref="N92" ca="1">INDIRECT("'"&amp;$D$4&amp;"'!"&amp;N$21&amp;$B92)</f>
        <v>0</v>
      </c>
      <c r="O92" s="485" cm="1">
        <f t="array" aca="1" ref="O92" ca="1">INDIRECT("'"&amp;$D$4&amp;"'!"&amp;O$21&amp;$B92)</f>
        <v>0</v>
      </c>
      <c r="P92" s="485" cm="1">
        <f t="array" aca="1" ref="P92" ca="1">INDIRECT("'"&amp;$D$4&amp;"'!"&amp;P$21&amp;$B92)</f>
        <v>0</v>
      </c>
      <c r="Q92" s="485" cm="1">
        <f t="array" aca="1" ref="Q92" ca="1">INDIRECT("'"&amp;$D$4&amp;"'!"&amp;Q$21&amp;$B92)</f>
        <v>0</v>
      </c>
      <c r="R92" s="485" cm="1">
        <f t="array" aca="1" ref="R92" ca="1">INDIRECT("'"&amp;$D$4&amp;"'!"&amp;R$21&amp;$B92)</f>
        <v>0</v>
      </c>
      <c r="S92" s="485" cm="1">
        <f t="array" aca="1" ref="S92" ca="1">INDIRECT("'"&amp;$D$4&amp;"'!"&amp;S$21&amp;$B92)</f>
        <v>0</v>
      </c>
      <c r="T92" s="485" cm="1">
        <f t="array" aca="1" ref="T92" ca="1">INDIRECT("'"&amp;$D$4&amp;"'!"&amp;T$21&amp;$B92)</f>
        <v>0</v>
      </c>
      <c r="U92" s="485" cm="1">
        <f t="array" aca="1" ref="U92" ca="1">INDIRECT("'"&amp;$D$4&amp;"'!"&amp;U$21&amp;$B92)</f>
        <v>0</v>
      </c>
      <c r="V92" s="485" cm="1">
        <f t="array" aca="1" ref="V92" ca="1">INDIRECT("'"&amp;$D$4&amp;"'!"&amp;V$21&amp;$B92)</f>
        <v>0</v>
      </c>
      <c r="W92" s="485" cm="1">
        <f t="array" aca="1" ref="W92" ca="1">INDIRECT("'"&amp;$D$4&amp;"'!"&amp;W$21&amp;$B92)</f>
        <v>0</v>
      </c>
      <c r="X92" s="485" cm="1">
        <f t="array" aca="1" ref="X92" ca="1">INDIRECT("'"&amp;$D$4&amp;"'!"&amp;X$21&amp;$B92)</f>
        <v>0</v>
      </c>
      <c r="Y92" s="485" cm="1">
        <f t="array" aca="1" ref="Y92" ca="1">INDIRECT("'"&amp;$D$4&amp;"'!"&amp;Y$21&amp;$B92)</f>
        <v>0</v>
      </c>
      <c r="Z92" s="485" cm="1">
        <f t="array" aca="1" ref="Z92" ca="1">INDIRECT("'"&amp;$D$4&amp;"'!"&amp;Z$21&amp;$B92)</f>
        <v>0</v>
      </c>
      <c r="AA92" s="485" cm="1">
        <f t="array" aca="1" ref="AA92" ca="1">INDIRECT("'"&amp;$D$4&amp;"'!"&amp;AA$21&amp;$B92)</f>
        <v>0</v>
      </c>
      <c r="AB92" s="485" cm="1">
        <f t="array" aca="1" ref="AB92" ca="1">INDIRECT("'"&amp;$D$4&amp;"'!"&amp;AB$21&amp;$B92)</f>
        <v>0</v>
      </c>
      <c r="AC92" s="485" cm="1">
        <f t="array" aca="1" ref="AC92" ca="1">INDIRECT("'"&amp;$D$4&amp;"'!"&amp;AC$21&amp;$B92)</f>
        <v>0</v>
      </c>
      <c r="AD92" s="485" cm="1">
        <f t="array" aca="1" ref="AD92" ca="1">INDIRECT("'"&amp;$D$4&amp;"'!"&amp;AD$21&amp;$B92)</f>
        <v>0</v>
      </c>
      <c r="AE92" s="485" cm="1">
        <f t="array" aca="1" ref="AE92" ca="1">INDIRECT("'"&amp;$D$4&amp;"'!"&amp;AE$21&amp;$B92)</f>
        <v>0</v>
      </c>
      <c r="AF92" s="485" cm="1">
        <f t="array" aca="1" ref="AF92" ca="1">INDIRECT("'"&amp;$D$4&amp;"'!"&amp;AF$21&amp;$B92)</f>
        <v>0</v>
      </c>
      <c r="AG92" s="485" cm="1">
        <f t="array" aca="1" ref="AG92" ca="1">INDIRECT("'"&amp;$D$4&amp;"'!"&amp;AG$21&amp;$B92)</f>
        <v>0</v>
      </c>
      <c r="AH92" s="485" cm="1">
        <f t="array" aca="1" ref="AH92" ca="1">INDIRECT("'"&amp;$D$4&amp;"'!"&amp;AH$21&amp;$B92)</f>
        <v>0</v>
      </c>
      <c r="AI92" s="485" cm="1">
        <f t="array" aca="1" ref="AI92" ca="1">INDIRECT("'"&amp;$D$4&amp;"'!"&amp;AI$21&amp;$B92)</f>
        <v>0</v>
      </c>
      <c r="AJ92" s="485" cm="1">
        <f t="array" aca="1" ref="AJ92" ca="1">INDIRECT("'"&amp;$D$4&amp;"'!"&amp;AJ$21&amp;$B92)</f>
        <v>0</v>
      </c>
      <c r="AK92" s="485" cm="1">
        <f t="array" aca="1" ref="AK92" ca="1">INDIRECT("'"&amp;$D$4&amp;"'!"&amp;AK$21&amp;$B92)</f>
        <v>0</v>
      </c>
      <c r="AL92" s="485" cm="1">
        <f t="array" aca="1" ref="AL92" ca="1">INDIRECT("'"&amp;$D$4&amp;"'!"&amp;AL$21&amp;$B92)</f>
        <v>0</v>
      </c>
      <c r="AM92" s="485" cm="1">
        <f t="array" aca="1" ref="AM92" ca="1">INDIRECT("'"&amp;$D$4&amp;"'!"&amp;AM$21&amp;$B92)</f>
        <v>0</v>
      </c>
      <c r="AN92" s="485" cm="1">
        <f t="array" aca="1" ref="AN92" ca="1">INDIRECT("'"&amp;$D$4&amp;"'!"&amp;AN$21&amp;$B92)</f>
        <v>0</v>
      </c>
      <c r="AO92" s="485" cm="1">
        <f t="array" aca="1" ref="AO92" ca="1">INDIRECT("'"&amp;$D$4&amp;"'!"&amp;AO$21&amp;$B92)</f>
        <v>0</v>
      </c>
      <c r="AP92" s="485" cm="1">
        <f t="array" aca="1" ref="AP92" ca="1">INDIRECT("'"&amp;$D$4&amp;"'!"&amp;AP$21&amp;$B92)</f>
        <v>0</v>
      </c>
      <c r="AQ92" s="485" cm="1">
        <f t="array" aca="1" ref="AQ92" ca="1">INDIRECT("'"&amp;$D$4&amp;"'!"&amp;AQ$21&amp;$B92)</f>
        <v>0</v>
      </c>
      <c r="AR92" s="485" cm="1">
        <f t="array" aca="1" ref="AR92" ca="1">INDIRECT("'"&amp;$D$4&amp;"'!"&amp;AR$21&amp;$B92)</f>
        <v>0</v>
      </c>
      <c r="AS92" s="485" cm="1">
        <f t="array" aca="1" ref="AS92" ca="1">INDIRECT("'"&amp;$D$4&amp;"'!"&amp;AS$21&amp;$B92)</f>
        <v>0</v>
      </c>
      <c r="AT92" s="485" cm="1">
        <f t="array" aca="1" ref="AT92" ca="1">INDIRECT("'"&amp;$D$4&amp;"'!"&amp;AT$21&amp;$B92)</f>
        <v>0</v>
      </c>
      <c r="AU92" s="485" cm="1">
        <f t="array" aca="1" ref="AU92" ca="1">INDIRECT("'"&amp;$D$4&amp;"'!"&amp;AU$21&amp;$B92)</f>
        <v>0</v>
      </c>
      <c r="AV92" s="485" cm="1">
        <f t="array" aca="1" ref="AV92" ca="1">INDIRECT("'"&amp;$D$4&amp;"'!"&amp;AV$21&amp;$B92)</f>
        <v>0</v>
      </c>
      <c r="AW92" s="485" cm="1">
        <f t="array" aca="1" ref="AW92" ca="1">INDIRECT("'"&amp;$D$4&amp;"'!"&amp;AW$21&amp;$B92)</f>
        <v>0</v>
      </c>
      <c r="AX92" s="485" cm="1">
        <f t="array" aca="1" ref="AX92" ca="1">INDIRECT("'"&amp;$D$4&amp;"'!"&amp;AX$21&amp;$B92)</f>
        <v>0</v>
      </c>
      <c r="AY92" s="485" cm="1">
        <f t="array" aca="1" ref="AY92" ca="1">INDIRECT("'"&amp;$D$4&amp;"'!"&amp;AY$21&amp;$B92)</f>
        <v>0</v>
      </c>
      <c r="AZ92" s="485" cm="1">
        <f t="array" aca="1" ref="AZ92" ca="1">INDIRECT("'"&amp;$D$4&amp;"'!"&amp;AZ$21&amp;$B92)</f>
        <v>0</v>
      </c>
      <c r="BA92" s="485" cm="1">
        <f t="array" aca="1" ref="BA92" ca="1">INDIRECT("'"&amp;$D$4&amp;"'!"&amp;BA$21&amp;$B92)</f>
        <v>0</v>
      </c>
      <c r="BB92" s="485" cm="1">
        <f t="array" aca="1" ref="BB92" ca="1">INDIRECT("'"&amp;$D$4&amp;"'!"&amp;BB$21&amp;$B92)</f>
        <v>0</v>
      </c>
      <c r="BC92" s="485" cm="1">
        <f t="array" aca="1" ref="BC92" ca="1">INDIRECT("'"&amp;$D$4&amp;"'!"&amp;BC$21&amp;$B92)</f>
        <v>0</v>
      </c>
      <c r="BD92" s="485" cm="1">
        <f t="array" aca="1" ref="BD92" ca="1">INDIRECT("'"&amp;$D$4&amp;"'!"&amp;BD$21&amp;$B92)</f>
        <v>0</v>
      </c>
      <c r="BE92" s="485" cm="1">
        <f t="array" aca="1" ref="BE92" ca="1">INDIRECT("'"&amp;$D$4&amp;"'!"&amp;BE$21&amp;$B92)</f>
        <v>0</v>
      </c>
      <c r="BF92" s="485" cm="1">
        <f t="array" aca="1" ref="BF92" ca="1">INDIRECT("'"&amp;$D$4&amp;"'!"&amp;BF$21&amp;$B92)</f>
        <v>0</v>
      </c>
      <c r="BG92" s="485" cm="1">
        <f t="array" aca="1" ref="BG92" ca="1">INDIRECT("'"&amp;$D$4&amp;"'!"&amp;BG$21&amp;$B92)</f>
        <v>0</v>
      </c>
      <c r="BH92" s="485" cm="1">
        <f t="array" aca="1" ref="BH92" ca="1">INDIRECT("'"&amp;$D$4&amp;"'!"&amp;BH$21&amp;$B92)</f>
        <v>0</v>
      </c>
      <c r="BI92" s="485" cm="1">
        <f t="array" aca="1" ref="BI92" ca="1">INDIRECT("'"&amp;$D$4&amp;"'!"&amp;BI$21&amp;$B92)</f>
        <v>0</v>
      </c>
      <c r="BJ92" s="485" cm="1">
        <f t="array" aca="1" ref="BJ92" ca="1">INDIRECT("'"&amp;$D$4&amp;"'!"&amp;BJ$21&amp;$B92)</f>
        <v>0</v>
      </c>
      <c r="BK92" s="485" cm="1">
        <f t="array" aca="1" ref="BK92" ca="1">INDIRECT("'"&amp;$D$4&amp;"'!"&amp;BK$21&amp;$B92)</f>
        <v>0</v>
      </c>
      <c r="BL92" s="485" cm="1">
        <f t="array" aca="1" ref="BL92" ca="1">INDIRECT("'"&amp;$D$4&amp;"'!"&amp;BL$21&amp;$B92)</f>
        <v>0</v>
      </c>
      <c r="BM92" s="485" cm="1">
        <f t="array" aca="1" ref="BM92" ca="1">INDIRECT("'"&amp;$D$4&amp;"'!"&amp;BM$21&amp;$B92)</f>
        <v>0</v>
      </c>
      <c r="BN92" s="485" cm="1">
        <f t="array" aca="1" ref="BN92" ca="1">INDIRECT("'"&amp;$D$4&amp;"'!"&amp;BN$21&amp;$B92)</f>
        <v>0</v>
      </c>
      <c r="BP92" s="851">
        <v>2067</v>
      </c>
      <c r="BQ92" s="698" cm="1">
        <f t="array" aca="1" ref="BQ92" ca="1">IFERROR(SUMIFS(INDEX($J$23:$BN$44,,MATCH($G92,$J$22:$BN$22,0)),$G$23:$G$44,BQ$48,$E$23:$E$44,$BQ$46)/INDEX($J$47:$BN$47,,MATCH($G92,$J$22:$BN$22,0)),0)</f>
        <v>0</v>
      </c>
      <c r="BR92" s="587" cm="1">
        <f t="array" aca="1" ref="BR92" ca="1">IFERROR(SUMIFS(INDEX($J$23:$BN$44,,MATCH($G92,$J$22:$BN$22,0)),$G$23:$G$44,BR$48,$E$23:$E$44,$BQ$46)/INDEX($J$47:$BN$47,,MATCH($G92,$J$22:$BN$22,0)),0)</f>
        <v>0</v>
      </c>
      <c r="BS92" s="662" cm="1">
        <f t="array" aca="1" ref="BS92" ca="1">IFERROR(SUMIFS(INDEX($J$23:$BN$44,,MATCH($G92,$J$22:$BN$22,0)),$G$23:$G$44,BS$48,$E$23:$E$44,$BQ$46)/INDEX($J$47:$BN$47,,MATCH($G92,$J$22:$BN$22,0)),0)</f>
        <v>0</v>
      </c>
      <c r="BU92" s="851">
        <v>2067</v>
      </c>
      <c r="BV92" s="1017">
        <f t="shared" ca="1" si="6"/>
        <v>0</v>
      </c>
      <c r="BW92" s="1018">
        <f t="shared" ca="1" si="7"/>
        <v>0</v>
      </c>
      <c r="BX92" s="1019">
        <f t="shared" ca="1" si="8"/>
        <v>0</v>
      </c>
      <c r="BY92" s="824">
        <f t="shared" ca="1" si="5"/>
        <v>0</v>
      </c>
      <c r="BZ92" s="851">
        <v>2067</v>
      </c>
      <c r="CA92" s="1017">
        <f ca="1">IFERROR(SUM(BQ$49:BQ92)/SUM($BQ$49:$BS92),BQ92)</f>
        <v>0</v>
      </c>
      <c r="CB92" s="1018">
        <f ca="1">IFERROR(SUM(BR$49:BR92)/SUM($BQ$49:$BS92),BR92)</f>
        <v>0</v>
      </c>
      <c r="CC92" s="1019">
        <f ca="1">IFERROR(SUM(BS$49:BS92)/SUM($BQ$49:$BS92),BS92)</f>
        <v>0</v>
      </c>
      <c r="CD92" s="824">
        <f t="shared" ca="1" si="9"/>
        <v>0</v>
      </c>
      <c r="CE92" s="700" cm="1">
        <f t="array" aca="1" ref="CE92" ca="1">_xlfn.IFNA(LOOKUP(2,1/($J92:$BN92&lt;&gt;0),$J$22:$BN$22),0)</f>
        <v>0</v>
      </c>
      <c r="CH92" s="183"/>
      <c r="CI92" s="174"/>
      <c r="CJ92" s="174"/>
      <c r="CK92" s="174"/>
      <c r="CN92" s="984"/>
      <c r="CO92" s="984"/>
      <c r="CP92" s="984"/>
      <c r="CR92" s="984"/>
      <c r="CS92" s="984"/>
      <c r="CT92" s="984"/>
      <c r="CV92" s="174"/>
      <c r="CW92" s="174"/>
      <c r="CX92" s="174"/>
    </row>
    <row r="93" spans="1:102" ht="15.95" customHeight="1">
      <c r="A93" s="1375"/>
      <c r="B93" s="180">
        <f t="shared" si="10"/>
        <v>214</v>
      </c>
      <c r="C93" s="1270"/>
      <c r="D93" s="160" t="s">
        <v>725</v>
      </c>
      <c r="F93" s="160" t="s">
        <v>969</v>
      </c>
      <c r="G93" s="830">
        <v>2068</v>
      </c>
      <c r="I93" s="437" t="s">
        <v>514</v>
      </c>
      <c r="J93" s="485" cm="1">
        <f t="array" aca="1" ref="J93" ca="1">INDIRECT("'"&amp;$D$4&amp;"'!"&amp;J$21&amp;$B93)</f>
        <v>0</v>
      </c>
      <c r="K93" s="485" cm="1">
        <f t="array" aca="1" ref="K93" ca="1">INDIRECT("'"&amp;$D$4&amp;"'!"&amp;K$21&amp;$B93)</f>
        <v>0</v>
      </c>
      <c r="L93" s="485" cm="1">
        <f t="array" aca="1" ref="L93" ca="1">INDIRECT("'"&amp;$D$4&amp;"'!"&amp;L$21&amp;$B93)</f>
        <v>0</v>
      </c>
      <c r="M93" s="485" cm="1">
        <f t="array" aca="1" ref="M93" ca="1">INDIRECT("'"&amp;$D$4&amp;"'!"&amp;M$21&amp;$B93)</f>
        <v>0</v>
      </c>
      <c r="N93" s="485" cm="1">
        <f t="array" aca="1" ref="N93" ca="1">INDIRECT("'"&amp;$D$4&amp;"'!"&amp;N$21&amp;$B93)</f>
        <v>0</v>
      </c>
      <c r="O93" s="485" cm="1">
        <f t="array" aca="1" ref="O93" ca="1">INDIRECT("'"&amp;$D$4&amp;"'!"&amp;O$21&amp;$B93)</f>
        <v>0</v>
      </c>
      <c r="P93" s="485" cm="1">
        <f t="array" aca="1" ref="P93" ca="1">INDIRECT("'"&amp;$D$4&amp;"'!"&amp;P$21&amp;$B93)</f>
        <v>0</v>
      </c>
      <c r="Q93" s="485" cm="1">
        <f t="array" aca="1" ref="Q93" ca="1">INDIRECT("'"&amp;$D$4&amp;"'!"&amp;Q$21&amp;$B93)</f>
        <v>0</v>
      </c>
      <c r="R93" s="485" cm="1">
        <f t="array" aca="1" ref="R93" ca="1">INDIRECT("'"&amp;$D$4&amp;"'!"&amp;R$21&amp;$B93)</f>
        <v>0</v>
      </c>
      <c r="S93" s="485" cm="1">
        <f t="array" aca="1" ref="S93" ca="1">INDIRECT("'"&amp;$D$4&amp;"'!"&amp;S$21&amp;$B93)</f>
        <v>0</v>
      </c>
      <c r="T93" s="485" cm="1">
        <f t="array" aca="1" ref="T93" ca="1">INDIRECT("'"&amp;$D$4&amp;"'!"&amp;T$21&amp;$B93)</f>
        <v>0</v>
      </c>
      <c r="U93" s="485" cm="1">
        <f t="array" aca="1" ref="U93" ca="1">INDIRECT("'"&amp;$D$4&amp;"'!"&amp;U$21&amp;$B93)</f>
        <v>0</v>
      </c>
      <c r="V93" s="485" cm="1">
        <f t="array" aca="1" ref="V93" ca="1">INDIRECT("'"&amp;$D$4&amp;"'!"&amp;V$21&amp;$B93)</f>
        <v>0</v>
      </c>
      <c r="W93" s="485" cm="1">
        <f t="array" aca="1" ref="W93" ca="1">INDIRECT("'"&amp;$D$4&amp;"'!"&amp;W$21&amp;$B93)</f>
        <v>0</v>
      </c>
      <c r="X93" s="485" cm="1">
        <f t="array" aca="1" ref="X93" ca="1">INDIRECT("'"&amp;$D$4&amp;"'!"&amp;X$21&amp;$B93)</f>
        <v>0</v>
      </c>
      <c r="Y93" s="485" cm="1">
        <f t="array" aca="1" ref="Y93" ca="1">INDIRECT("'"&amp;$D$4&amp;"'!"&amp;Y$21&amp;$B93)</f>
        <v>0</v>
      </c>
      <c r="Z93" s="485" cm="1">
        <f t="array" aca="1" ref="Z93" ca="1">INDIRECT("'"&amp;$D$4&amp;"'!"&amp;Z$21&amp;$B93)</f>
        <v>0</v>
      </c>
      <c r="AA93" s="485" cm="1">
        <f t="array" aca="1" ref="AA93" ca="1">INDIRECT("'"&amp;$D$4&amp;"'!"&amp;AA$21&amp;$B93)</f>
        <v>0</v>
      </c>
      <c r="AB93" s="485" cm="1">
        <f t="array" aca="1" ref="AB93" ca="1">INDIRECT("'"&amp;$D$4&amp;"'!"&amp;AB$21&amp;$B93)</f>
        <v>0</v>
      </c>
      <c r="AC93" s="485" cm="1">
        <f t="array" aca="1" ref="AC93" ca="1">INDIRECT("'"&amp;$D$4&amp;"'!"&amp;AC$21&amp;$B93)</f>
        <v>0</v>
      </c>
      <c r="AD93" s="485" cm="1">
        <f t="array" aca="1" ref="AD93" ca="1">INDIRECT("'"&amp;$D$4&amp;"'!"&amp;AD$21&amp;$B93)</f>
        <v>0</v>
      </c>
      <c r="AE93" s="485" cm="1">
        <f t="array" aca="1" ref="AE93" ca="1">INDIRECT("'"&amp;$D$4&amp;"'!"&amp;AE$21&amp;$B93)</f>
        <v>0</v>
      </c>
      <c r="AF93" s="485" cm="1">
        <f t="array" aca="1" ref="AF93" ca="1">INDIRECT("'"&amp;$D$4&amp;"'!"&amp;AF$21&amp;$B93)</f>
        <v>0</v>
      </c>
      <c r="AG93" s="485" cm="1">
        <f t="array" aca="1" ref="AG93" ca="1">INDIRECT("'"&amp;$D$4&amp;"'!"&amp;AG$21&amp;$B93)</f>
        <v>0</v>
      </c>
      <c r="AH93" s="485" cm="1">
        <f t="array" aca="1" ref="AH93" ca="1">INDIRECT("'"&amp;$D$4&amp;"'!"&amp;AH$21&amp;$B93)</f>
        <v>0</v>
      </c>
      <c r="AI93" s="485" cm="1">
        <f t="array" aca="1" ref="AI93" ca="1">INDIRECT("'"&amp;$D$4&amp;"'!"&amp;AI$21&amp;$B93)</f>
        <v>0</v>
      </c>
      <c r="AJ93" s="485" cm="1">
        <f t="array" aca="1" ref="AJ93" ca="1">INDIRECT("'"&amp;$D$4&amp;"'!"&amp;AJ$21&amp;$B93)</f>
        <v>0</v>
      </c>
      <c r="AK93" s="485" cm="1">
        <f t="array" aca="1" ref="AK93" ca="1">INDIRECT("'"&amp;$D$4&amp;"'!"&amp;AK$21&amp;$B93)</f>
        <v>0</v>
      </c>
      <c r="AL93" s="485" cm="1">
        <f t="array" aca="1" ref="AL93" ca="1">INDIRECT("'"&amp;$D$4&amp;"'!"&amp;AL$21&amp;$B93)</f>
        <v>0</v>
      </c>
      <c r="AM93" s="485" cm="1">
        <f t="array" aca="1" ref="AM93" ca="1">INDIRECT("'"&amp;$D$4&amp;"'!"&amp;AM$21&amp;$B93)</f>
        <v>0</v>
      </c>
      <c r="AN93" s="485" cm="1">
        <f t="array" aca="1" ref="AN93" ca="1">INDIRECT("'"&amp;$D$4&amp;"'!"&amp;AN$21&amp;$B93)</f>
        <v>0</v>
      </c>
      <c r="AO93" s="485" cm="1">
        <f t="array" aca="1" ref="AO93" ca="1">INDIRECT("'"&amp;$D$4&amp;"'!"&amp;AO$21&amp;$B93)</f>
        <v>0</v>
      </c>
      <c r="AP93" s="485" cm="1">
        <f t="array" aca="1" ref="AP93" ca="1">INDIRECT("'"&amp;$D$4&amp;"'!"&amp;AP$21&amp;$B93)</f>
        <v>0</v>
      </c>
      <c r="AQ93" s="485" cm="1">
        <f t="array" aca="1" ref="AQ93" ca="1">INDIRECT("'"&amp;$D$4&amp;"'!"&amp;AQ$21&amp;$B93)</f>
        <v>0</v>
      </c>
      <c r="AR93" s="485" cm="1">
        <f t="array" aca="1" ref="AR93" ca="1">INDIRECT("'"&amp;$D$4&amp;"'!"&amp;AR$21&amp;$B93)</f>
        <v>0</v>
      </c>
      <c r="AS93" s="485" cm="1">
        <f t="array" aca="1" ref="AS93" ca="1">INDIRECT("'"&amp;$D$4&amp;"'!"&amp;AS$21&amp;$B93)</f>
        <v>0</v>
      </c>
      <c r="AT93" s="485" cm="1">
        <f t="array" aca="1" ref="AT93" ca="1">INDIRECT("'"&amp;$D$4&amp;"'!"&amp;AT$21&amp;$B93)</f>
        <v>0</v>
      </c>
      <c r="AU93" s="485" cm="1">
        <f t="array" aca="1" ref="AU93" ca="1">INDIRECT("'"&amp;$D$4&amp;"'!"&amp;AU$21&amp;$B93)</f>
        <v>0</v>
      </c>
      <c r="AV93" s="485" cm="1">
        <f t="array" aca="1" ref="AV93" ca="1">INDIRECT("'"&amp;$D$4&amp;"'!"&amp;AV$21&amp;$B93)</f>
        <v>0</v>
      </c>
      <c r="AW93" s="485" cm="1">
        <f t="array" aca="1" ref="AW93" ca="1">INDIRECT("'"&amp;$D$4&amp;"'!"&amp;AW$21&amp;$B93)</f>
        <v>0</v>
      </c>
      <c r="AX93" s="485" cm="1">
        <f t="array" aca="1" ref="AX93" ca="1">INDIRECT("'"&amp;$D$4&amp;"'!"&amp;AX$21&amp;$B93)</f>
        <v>0</v>
      </c>
      <c r="AY93" s="485" cm="1">
        <f t="array" aca="1" ref="AY93" ca="1">INDIRECT("'"&amp;$D$4&amp;"'!"&amp;AY$21&amp;$B93)</f>
        <v>0</v>
      </c>
      <c r="AZ93" s="485" cm="1">
        <f t="array" aca="1" ref="AZ93" ca="1">INDIRECT("'"&amp;$D$4&amp;"'!"&amp;AZ$21&amp;$B93)</f>
        <v>0</v>
      </c>
      <c r="BA93" s="485" cm="1">
        <f t="array" aca="1" ref="BA93" ca="1">INDIRECT("'"&amp;$D$4&amp;"'!"&amp;BA$21&amp;$B93)</f>
        <v>0</v>
      </c>
      <c r="BB93" s="485" cm="1">
        <f t="array" aca="1" ref="BB93" ca="1">INDIRECT("'"&amp;$D$4&amp;"'!"&amp;BB$21&amp;$B93)</f>
        <v>0</v>
      </c>
      <c r="BC93" s="485" cm="1">
        <f t="array" aca="1" ref="BC93" ca="1">INDIRECT("'"&amp;$D$4&amp;"'!"&amp;BC$21&amp;$B93)</f>
        <v>0</v>
      </c>
      <c r="BD93" s="485" cm="1">
        <f t="array" aca="1" ref="BD93" ca="1">INDIRECT("'"&amp;$D$4&amp;"'!"&amp;BD$21&amp;$B93)</f>
        <v>0</v>
      </c>
      <c r="BE93" s="485" cm="1">
        <f t="array" aca="1" ref="BE93" ca="1">INDIRECT("'"&amp;$D$4&amp;"'!"&amp;BE$21&amp;$B93)</f>
        <v>0</v>
      </c>
      <c r="BF93" s="485" cm="1">
        <f t="array" aca="1" ref="BF93" ca="1">INDIRECT("'"&amp;$D$4&amp;"'!"&amp;BF$21&amp;$B93)</f>
        <v>0</v>
      </c>
      <c r="BG93" s="485" cm="1">
        <f t="array" aca="1" ref="BG93" ca="1">INDIRECT("'"&amp;$D$4&amp;"'!"&amp;BG$21&amp;$B93)</f>
        <v>0</v>
      </c>
      <c r="BH93" s="485" cm="1">
        <f t="array" aca="1" ref="BH93" ca="1">INDIRECT("'"&amp;$D$4&amp;"'!"&amp;BH$21&amp;$B93)</f>
        <v>0</v>
      </c>
      <c r="BI93" s="485" cm="1">
        <f t="array" aca="1" ref="BI93" ca="1">INDIRECT("'"&amp;$D$4&amp;"'!"&amp;BI$21&amp;$B93)</f>
        <v>0</v>
      </c>
      <c r="BJ93" s="485" cm="1">
        <f t="array" aca="1" ref="BJ93" ca="1">INDIRECT("'"&amp;$D$4&amp;"'!"&amp;BJ$21&amp;$B93)</f>
        <v>0</v>
      </c>
      <c r="BK93" s="485" cm="1">
        <f t="array" aca="1" ref="BK93" ca="1">INDIRECT("'"&amp;$D$4&amp;"'!"&amp;BK$21&amp;$B93)</f>
        <v>0</v>
      </c>
      <c r="BL93" s="485" cm="1">
        <f t="array" aca="1" ref="BL93" ca="1">INDIRECT("'"&amp;$D$4&amp;"'!"&amp;BL$21&amp;$B93)</f>
        <v>0</v>
      </c>
      <c r="BM93" s="485" cm="1">
        <f t="array" aca="1" ref="BM93" ca="1">INDIRECT("'"&amp;$D$4&amp;"'!"&amp;BM$21&amp;$B93)</f>
        <v>0</v>
      </c>
      <c r="BN93" s="485" cm="1">
        <f t="array" aca="1" ref="BN93" ca="1">INDIRECT("'"&amp;$D$4&amp;"'!"&amp;BN$21&amp;$B93)</f>
        <v>0</v>
      </c>
      <c r="BP93" s="851">
        <v>2068</v>
      </c>
      <c r="BQ93" s="698" cm="1">
        <f t="array" aca="1" ref="BQ93" ca="1">IFERROR(SUMIFS(INDEX($J$23:$BN$44,,MATCH($G93,$J$22:$BN$22,0)),$G$23:$G$44,BQ$48,$E$23:$E$44,$BQ$46)/INDEX($J$47:$BN$47,,MATCH($G93,$J$22:$BN$22,0)),0)</f>
        <v>0</v>
      </c>
      <c r="BR93" s="587" cm="1">
        <f t="array" aca="1" ref="BR93" ca="1">IFERROR(SUMIFS(INDEX($J$23:$BN$44,,MATCH($G93,$J$22:$BN$22,0)),$G$23:$G$44,BR$48,$E$23:$E$44,$BQ$46)/INDEX($J$47:$BN$47,,MATCH($G93,$J$22:$BN$22,0)),0)</f>
        <v>0</v>
      </c>
      <c r="BS93" s="662" cm="1">
        <f t="array" aca="1" ref="BS93" ca="1">IFERROR(SUMIFS(INDEX($J$23:$BN$44,,MATCH($G93,$J$22:$BN$22,0)),$G$23:$G$44,BS$48,$E$23:$E$44,$BQ$46)/INDEX($J$47:$BN$47,,MATCH($G93,$J$22:$BN$22,0)),0)</f>
        <v>0</v>
      </c>
      <c r="BU93" s="851">
        <v>2068</v>
      </c>
      <c r="BV93" s="1017">
        <f t="shared" ca="1" si="6"/>
        <v>0</v>
      </c>
      <c r="BW93" s="1018">
        <f t="shared" ca="1" si="7"/>
        <v>0</v>
      </c>
      <c r="BX93" s="1019">
        <f t="shared" ca="1" si="8"/>
        <v>0</v>
      </c>
      <c r="BY93" s="824">
        <f t="shared" ca="1" si="5"/>
        <v>0</v>
      </c>
      <c r="BZ93" s="851">
        <v>2068</v>
      </c>
      <c r="CA93" s="1017">
        <f ca="1">IFERROR(SUM(BQ$49:BQ93)/SUM($BQ$49:$BS93),BQ93)</f>
        <v>0</v>
      </c>
      <c r="CB93" s="1018">
        <f ca="1">IFERROR(SUM(BR$49:BR93)/SUM($BQ$49:$BS93),BR93)</f>
        <v>0</v>
      </c>
      <c r="CC93" s="1019">
        <f ca="1">IFERROR(SUM(BS$49:BS93)/SUM($BQ$49:$BS93),BS93)</f>
        <v>0</v>
      </c>
      <c r="CD93" s="824">
        <f t="shared" ca="1" si="9"/>
        <v>0</v>
      </c>
      <c r="CE93" s="700" cm="1">
        <f t="array" aca="1" ref="CE93" ca="1">_xlfn.IFNA(LOOKUP(2,1/($J93:$BN93&lt;&gt;0),$J$22:$BN$22),0)</f>
        <v>0</v>
      </c>
      <c r="CH93" s="183"/>
      <c r="CI93" s="174"/>
      <c r="CJ93" s="174"/>
      <c r="CK93" s="174"/>
      <c r="CN93" s="984"/>
      <c r="CO93" s="984"/>
      <c r="CP93" s="984"/>
      <c r="CR93" s="984"/>
      <c r="CS93" s="984"/>
      <c r="CT93" s="984"/>
      <c r="CV93" s="174"/>
      <c r="CW93" s="174"/>
      <c r="CX93" s="174"/>
    </row>
    <row r="94" spans="1:102" ht="15.95" customHeight="1">
      <c r="A94" s="1375"/>
      <c r="B94" s="180">
        <f t="shared" si="10"/>
        <v>215</v>
      </c>
      <c r="C94" s="1270"/>
      <c r="D94" s="160" t="s">
        <v>727</v>
      </c>
      <c r="F94" s="160" t="s">
        <v>970</v>
      </c>
      <c r="G94" s="830">
        <v>2069</v>
      </c>
      <c r="I94" s="437" t="s">
        <v>514</v>
      </c>
      <c r="J94" s="485" cm="1">
        <f t="array" aca="1" ref="J94" ca="1">INDIRECT("'"&amp;$D$4&amp;"'!"&amp;J$21&amp;$B94)</f>
        <v>0</v>
      </c>
      <c r="K94" s="485" cm="1">
        <f t="array" aca="1" ref="K94" ca="1">INDIRECT("'"&amp;$D$4&amp;"'!"&amp;K$21&amp;$B94)</f>
        <v>0</v>
      </c>
      <c r="L94" s="485" cm="1">
        <f t="array" aca="1" ref="L94" ca="1">INDIRECT("'"&amp;$D$4&amp;"'!"&amp;L$21&amp;$B94)</f>
        <v>0</v>
      </c>
      <c r="M94" s="485" cm="1">
        <f t="array" aca="1" ref="M94" ca="1">INDIRECT("'"&amp;$D$4&amp;"'!"&amp;M$21&amp;$B94)</f>
        <v>0</v>
      </c>
      <c r="N94" s="485" cm="1">
        <f t="array" aca="1" ref="N94" ca="1">INDIRECT("'"&amp;$D$4&amp;"'!"&amp;N$21&amp;$B94)</f>
        <v>0</v>
      </c>
      <c r="O94" s="485" cm="1">
        <f t="array" aca="1" ref="O94" ca="1">INDIRECT("'"&amp;$D$4&amp;"'!"&amp;O$21&amp;$B94)</f>
        <v>0</v>
      </c>
      <c r="P94" s="485" cm="1">
        <f t="array" aca="1" ref="P94" ca="1">INDIRECT("'"&amp;$D$4&amp;"'!"&amp;P$21&amp;$B94)</f>
        <v>0</v>
      </c>
      <c r="Q94" s="485" cm="1">
        <f t="array" aca="1" ref="Q94" ca="1">INDIRECT("'"&amp;$D$4&amp;"'!"&amp;Q$21&amp;$B94)</f>
        <v>0</v>
      </c>
      <c r="R94" s="485" cm="1">
        <f t="array" aca="1" ref="R94" ca="1">INDIRECT("'"&amp;$D$4&amp;"'!"&amp;R$21&amp;$B94)</f>
        <v>0</v>
      </c>
      <c r="S94" s="485" cm="1">
        <f t="array" aca="1" ref="S94" ca="1">INDIRECT("'"&amp;$D$4&amp;"'!"&amp;S$21&amp;$B94)</f>
        <v>0</v>
      </c>
      <c r="T94" s="485" cm="1">
        <f t="array" aca="1" ref="T94" ca="1">INDIRECT("'"&amp;$D$4&amp;"'!"&amp;T$21&amp;$B94)</f>
        <v>0</v>
      </c>
      <c r="U94" s="485" cm="1">
        <f t="array" aca="1" ref="U94" ca="1">INDIRECT("'"&amp;$D$4&amp;"'!"&amp;U$21&amp;$B94)</f>
        <v>0</v>
      </c>
      <c r="V94" s="485" cm="1">
        <f t="array" aca="1" ref="V94" ca="1">INDIRECT("'"&amp;$D$4&amp;"'!"&amp;V$21&amp;$B94)</f>
        <v>0</v>
      </c>
      <c r="W94" s="485" cm="1">
        <f t="array" aca="1" ref="W94" ca="1">INDIRECT("'"&amp;$D$4&amp;"'!"&amp;W$21&amp;$B94)</f>
        <v>0</v>
      </c>
      <c r="X94" s="485" cm="1">
        <f t="array" aca="1" ref="X94" ca="1">INDIRECT("'"&amp;$D$4&amp;"'!"&amp;X$21&amp;$B94)</f>
        <v>0</v>
      </c>
      <c r="Y94" s="485" cm="1">
        <f t="array" aca="1" ref="Y94" ca="1">INDIRECT("'"&amp;$D$4&amp;"'!"&amp;Y$21&amp;$B94)</f>
        <v>0</v>
      </c>
      <c r="Z94" s="485" cm="1">
        <f t="array" aca="1" ref="Z94" ca="1">INDIRECT("'"&amp;$D$4&amp;"'!"&amp;Z$21&amp;$B94)</f>
        <v>0</v>
      </c>
      <c r="AA94" s="485" cm="1">
        <f t="array" aca="1" ref="AA94" ca="1">INDIRECT("'"&amp;$D$4&amp;"'!"&amp;AA$21&amp;$B94)</f>
        <v>0</v>
      </c>
      <c r="AB94" s="485" cm="1">
        <f t="array" aca="1" ref="AB94" ca="1">INDIRECT("'"&amp;$D$4&amp;"'!"&amp;AB$21&amp;$B94)</f>
        <v>0</v>
      </c>
      <c r="AC94" s="485" cm="1">
        <f t="array" aca="1" ref="AC94" ca="1">INDIRECT("'"&amp;$D$4&amp;"'!"&amp;AC$21&amp;$B94)</f>
        <v>0</v>
      </c>
      <c r="AD94" s="485" cm="1">
        <f t="array" aca="1" ref="AD94" ca="1">INDIRECT("'"&amp;$D$4&amp;"'!"&amp;AD$21&amp;$B94)</f>
        <v>0</v>
      </c>
      <c r="AE94" s="485" cm="1">
        <f t="array" aca="1" ref="AE94" ca="1">INDIRECT("'"&amp;$D$4&amp;"'!"&amp;AE$21&amp;$B94)</f>
        <v>0</v>
      </c>
      <c r="AF94" s="485" cm="1">
        <f t="array" aca="1" ref="AF94" ca="1">INDIRECT("'"&amp;$D$4&amp;"'!"&amp;AF$21&amp;$B94)</f>
        <v>0</v>
      </c>
      <c r="AG94" s="485" cm="1">
        <f t="array" aca="1" ref="AG94" ca="1">INDIRECT("'"&amp;$D$4&amp;"'!"&amp;AG$21&amp;$B94)</f>
        <v>0</v>
      </c>
      <c r="AH94" s="485" cm="1">
        <f t="array" aca="1" ref="AH94" ca="1">INDIRECT("'"&amp;$D$4&amp;"'!"&amp;AH$21&amp;$B94)</f>
        <v>0</v>
      </c>
      <c r="AI94" s="485" cm="1">
        <f t="array" aca="1" ref="AI94" ca="1">INDIRECT("'"&amp;$D$4&amp;"'!"&amp;AI$21&amp;$B94)</f>
        <v>0</v>
      </c>
      <c r="AJ94" s="485" cm="1">
        <f t="array" aca="1" ref="AJ94" ca="1">INDIRECT("'"&amp;$D$4&amp;"'!"&amp;AJ$21&amp;$B94)</f>
        <v>0</v>
      </c>
      <c r="AK94" s="485" cm="1">
        <f t="array" aca="1" ref="AK94" ca="1">INDIRECT("'"&amp;$D$4&amp;"'!"&amp;AK$21&amp;$B94)</f>
        <v>0</v>
      </c>
      <c r="AL94" s="485" cm="1">
        <f t="array" aca="1" ref="AL94" ca="1">INDIRECT("'"&amp;$D$4&amp;"'!"&amp;AL$21&amp;$B94)</f>
        <v>0</v>
      </c>
      <c r="AM94" s="485" cm="1">
        <f t="array" aca="1" ref="AM94" ca="1">INDIRECT("'"&amp;$D$4&amp;"'!"&amp;AM$21&amp;$B94)</f>
        <v>0</v>
      </c>
      <c r="AN94" s="485" cm="1">
        <f t="array" aca="1" ref="AN94" ca="1">INDIRECT("'"&amp;$D$4&amp;"'!"&amp;AN$21&amp;$B94)</f>
        <v>0</v>
      </c>
      <c r="AO94" s="485" cm="1">
        <f t="array" aca="1" ref="AO94" ca="1">INDIRECT("'"&amp;$D$4&amp;"'!"&amp;AO$21&amp;$B94)</f>
        <v>0</v>
      </c>
      <c r="AP94" s="485" cm="1">
        <f t="array" aca="1" ref="AP94" ca="1">INDIRECT("'"&amp;$D$4&amp;"'!"&amp;AP$21&amp;$B94)</f>
        <v>0</v>
      </c>
      <c r="AQ94" s="485" cm="1">
        <f t="array" aca="1" ref="AQ94" ca="1">INDIRECT("'"&amp;$D$4&amp;"'!"&amp;AQ$21&amp;$B94)</f>
        <v>0</v>
      </c>
      <c r="AR94" s="485" cm="1">
        <f t="array" aca="1" ref="AR94" ca="1">INDIRECT("'"&amp;$D$4&amp;"'!"&amp;AR$21&amp;$B94)</f>
        <v>0</v>
      </c>
      <c r="AS94" s="485" cm="1">
        <f t="array" aca="1" ref="AS94" ca="1">INDIRECT("'"&amp;$D$4&amp;"'!"&amp;AS$21&amp;$B94)</f>
        <v>0</v>
      </c>
      <c r="AT94" s="485" cm="1">
        <f t="array" aca="1" ref="AT94" ca="1">INDIRECT("'"&amp;$D$4&amp;"'!"&amp;AT$21&amp;$B94)</f>
        <v>0</v>
      </c>
      <c r="AU94" s="485" cm="1">
        <f t="array" aca="1" ref="AU94" ca="1">INDIRECT("'"&amp;$D$4&amp;"'!"&amp;AU$21&amp;$B94)</f>
        <v>0</v>
      </c>
      <c r="AV94" s="485" cm="1">
        <f t="array" aca="1" ref="AV94" ca="1">INDIRECT("'"&amp;$D$4&amp;"'!"&amp;AV$21&amp;$B94)</f>
        <v>0</v>
      </c>
      <c r="AW94" s="485" cm="1">
        <f t="array" aca="1" ref="AW94" ca="1">INDIRECT("'"&amp;$D$4&amp;"'!"&amp;AW$21&amp;$B94)</f>
        <v>0</v>
      </c>
      <c r="AX94" s="485" cm="1">
        <f t="array" aca="1" ref="AX94" ca="1">INDIRECT("'"&amp;$D$4&amp;"'!"&amp;AX$21&amp;$B94)</f>
        <v>0</v>
      </c>
      <c r="AY94" s="485" cm="1">
        <f t="array" aca="1" ref="AY94" ca="1">INDIRECT("'"&amp;$D$4&amp;"'!"&amp;AY$21&amp;$B94)</f>
        <v>0</v>
      </c>
      <c r="AZ94" s="485" cm="1">
        <f t="array" aca="1" ref="AZ94" ca="1">INDIRECT("'"&amp;$D$4&amp;"'!"&amp;AZ$21&amp;$B94)</f>
        <v>0</v>
      </c>
      <c r="BA94" s="485" cm="1">
        <f t="array" aca="1" ref="BA94" ca="1">INDIRECT("'"&amp;$D$4&amp;"'!"&amp;BA$21&amp;$B94)</f>
        <v>0</v>
      </c>
      <c r="BB94" s="485" cm="1">
        <f t="array" aca="1" ref="BB94" ca="1">INDIRECT("'"&amp;$D$4&amp;"'!"&amp;BB$21&amp;$B94)</f>
        <v>0</v>
      </c>
      <c r="BC94" s="485" cm="1">
        <f t="array" aca="1" ref="BC94" ca="1">INDIRECT("'"&amp;$D$4&amp;"'!"&amp;BC$21&amp;$B94)</f>
        <v>0</v>
      </c>
      <c r="BD94" s="485" cm="1">
        <f t="array" aca="1" ref="BD94" ca="1">INDIRECT("'"&amp;$D$4&amp;"'!"&amp;BD$21&amp;$B94)</f>
        <v>0</v>
      </c>
      <c r="BE94" s="485" cm="1">
        <f t="array" aca="1" ref="BE94" ca="1">INDIRECT("'"&amp;$D$4&amp;"'!"&amp;BE$21&amp;$B94)</f>
        <v>0</v>
      </c>
      <c r="BF94" s="485" cm="1">
        <f t="array" aca="1" ref="BF94" ca="1">INDIRECT("'"&amp;$D$4&amp;"'!"&amp;BF$21&amp;$B94)</f>
        <v>0</v>
      </c>
      <c r="BG94" s="485" cm="1">
        <f t="array" aca="1" ref="BG94" ca="1">INDIRECT("'"&amp;$D$4&amp;"'!"&amp;BG$21&amp;$B94)</f>
        <v>0</v>
      </c>
      <c r="BH94" s="485" cm="1">
        <f t="array" aca="1" ref="BH94" ca="1">INDIRECT("'"&amp;$D$4&amp;"'!"&amp;BH$21&amp;$B94)</f>
        <v>0</v>
      </c>
      <c r="BI94" s="485" cm="1">
        <f t="array" aca="1" ref="BI94" ca="1">INDIRECT("'"&amp;$D$4&amp;"'!"&amp;BI$21&amp;$B94)</f>
        <v>0</v>
      </c>
      <c r="BJ94" s="485" cm="1">
        <f t="array" aca="1" ref="BJ94" ca="1">INDIRECT("'"&amp;$D$4&amp;"'!"&amp;BJ$21&amp;$B94)</f>
        <v>0</v>
      </c>
      <c r="BK94" s="485" cm="1">
        <f t="array" aca="1" ref="BK94" ca="1">INDIRECT("'"&amp;$D$4&amp;"'!"&amp;BK$21&amp;$B94)</f>
        <v>0</v>
      </c>
      <c r="BL94" s="485" cm="1">
        <f t="array" aca="1" ref="BL94" ca="1">INDIRECT("'"&amp;$D$4&amp;"'!"&amp;BL$21&amp;$B94)</f>
        <v>0</v>
      </c>
      <c r="BM94" s="485" cm="1">
        <f t="array" aca="1" ref="BM94" ca="1">INDIRECT("'"&amp;$D$4&amp;"'!"&amp;BM$21&amp;$B94)</f>
        <v>0</v>
      </c>
      <c r="BN94" s="485" cm="1">
        <f t="array" aca="1" ref="BN94" ca="1">INDIRECT("'"&amp;$D$4&amp;"'!"&amp;BN$21&amp;$B94)</f>
        <v>0</v>
      </c>
      <c r="BP94" s="851">
        <v>2069</v>
      </c>
      <c r="BQ94" s="698" cm="1">
        <f t="array" aca="1" ref="BQ94" ca="1">IFERROR(SUMIFS(INDEX($J$23:$BN$44,,MATCH($G94,$J$22:$BN$22,0)),$G$23:$G$44,BQ$48,$E$23:$E$44,$BQ$46)/INDEX($J$47:$BN$47,,MATCH($G94,$J$22:$BN$22,0)),0)</f>
        <v>0</v>
      </c>
      <c r="BR94" s="587" cm="1">
        <f t="array" aca="1" ref="BR94" ca="1">IFERROR(SUMIFS(INDEX($J$23:$BN$44,,MATCH($G94,$J$22:$BN$22,0)),$G$23:$G$44,BR$48,$E$23:$E$44,$BQ$46)/INDEX($J$47:$BN$47,,MATCH($G94,$J$22:$BN$22,0)),0)</f>
        <v>0</v>
      </c>
      <c r="BS94" s="662" cm="1">
        <f t="array" aca="1" ref="BS94" ca="1">IFERROR(SUMIFS(INDEX($J$23:$BN$44,,MATCH($G94,$J$22:$BN$22,0)),$G$23:$G$44,BS$48,$E$23:$E$44,$BQ$46)/INDEX($J$47:$BN$47,,MATCH($G94,$J$22:$BN$22,0)),0)</f>
        <v>0</v>
      </c>
      <c r="BU94" s="851">
        <v>2069</v>
      </c>
      <c r="BV94" s="1017">
        <f t="shared" ca="1" si="6"/>
        <v>0</v>
      </c>
      <c r="BW94" s="1018">
        <f t="shared" ca="1" si="7"/>
        <v>0</v>
      </c>
      <c r="BX94" s="1019">
        <f t="shared" ca="1" si="8"/>
        <v>0</v>
      </c>
      <c r="BY94" s="824">
        <f t="shared" ca="1" si="5"/>
        <v>0</v>
      </c>
      <c r="BZ94" s="851">
        <v>2069</v>
      </c>
      <c r="CA94" s="1017">
        <f ca="1">IFERROR(SUM(BQ$49:BQ94)/SUM($BQ$49:$BS94),BQ94)</f>
        <v>0</v>
      </c>
      <c r="CB94" s="1018">
        <f ca="1">IFERROR(SUM(BR$49:BR94)/SUM($BQ$49:$BS94),BR94)</f>
        <v>0</v>
      </c>
      <c r="CC94" s="1019">
        <f ca="1">IFERROR(SUM(BS$49:BS94)/SUM($BQ$49:$BS94),BS94)</f>
        <v>0</v>
      </c>
      <c r="CD94" s="824">
        <f t="shared" ca="1" si="9"/>
        <v>0</v>
      </c>
      <c r="CE94" s="700" cm="1">
        <f t="array" aca="1" ref="CE94" ca="1">_xlfn.IFNA(LOOKUP(2,1/($J94:$BN94&lt;&gt;0),$J$22:$BN$22),0)</f>
        <v>0</v>
      </c>
      <c r="CH94" s="183"/>
      <c r="CI94" s="174"/>
      <c r="CJ94" s="174"/>
      <c r="CK94" s="174"/>
      <c r="CN94" s="984"/>
      <c r="CO94" s="984"/>
      <c r="CP94" s="984"/>
      <c r="CR94" s="984"/>
      <c r="CS94" s="984"/>
      <c r="CT94" s="984"/>
      <c r="CV94" s="174"/>
      <c r="CW94" s="174"/>
      <c r="CX94" s="174"/>
    </row>
    <row r="95" spans="1:102" ht="15.95" customHeight="1">
      <c r="A95" s="1375"/>
      <c r="B95" s="180">
        <f t="shared" si="10"/>
        <v>216</v>
      </c>
      <c r="C95" s="1270"/>
      <c r="D95" s="160" t="s">
        <v>729</v>
      </c>
      <c r="F95" s="160" t="s">
        <v>971</v>
      </c>
      <c r="G95" s="830">
        <v>2070</v>
      </c>
      <c r="I95" s="437" t="s">
        <v>514</v>
      </c>
      <c r="J95" s="485" cm="1">
        <f t="array" aca="1" ref="J95" ca="1">INDIRECT("'"&amp;$D$4&amp;"'!"&amp;J$21&amp;$B95)</f>
        <v>0</v>
      </c>
      <c r="K95" s="485" cm="1">
        <f t="array" aca="1" ref="K95" ca="1">INDIRECT("'"&amp;$D$4&amp;"'!"&amp;K$21&amp;$B95)</f>
        <v>0</v>
      </c>
      <c r="L95" s="485" cm="1">
        <f t="array" aca="1" ref="L95" ca="1">INDIRECT("'"&amp;$D$4&amp;"'!"&amp;L$21&amp;$B95)</f>
        <v>0</v>
      </c>
      <c r="M95" s="485" cm="1">
        <f t="array" aca="1" ref="M95" ca="1">INDIRECT("'"&amp;$D$4&amp;"'!"&amp;M$21&amp;$B95)</f>
        <v>0</v>
      </c>
      <c r="N95" s="485" cm="1">
        <f t="array" aca="1" ref="N95" ca="1">INDIRECT("'"&amp;$D$4&amp;"'!"&amp;N$21&amp;$B95)</f>
        <v>0</v>
      </c>
      <c r="O95" s="485" cm="1">
        <f t="array" aca="1" ref="O95" ca="1">INDIRECT("'"&amp;$D$4&amp;"'!"&amp;O$21&amp;$B95)</f>
        <v>0</v>
      </c>
      <c r="P95" s="485" cm="1">
        <f t="array" aca="1" ref="P95" ca="1">INDIRECT("'"&amp;$D$4&amp;"'!"&amp;P$21&amp;$B95)</f>
        <v>0</v>
      </c>
      <c r="Q95" s="485" cm="1">
        <f t="array" aca="1" ref="Q95" ca="1">INDIRECT("'"&amp;$D$4&amp;"'!"&amp;Q$21&amp;$B95)</f>
        <v>0</v>
      </c>
      <c r="R95" s="485" cm="1">
        <f t="array" aca="1" ref="R95" ca="1">INDIRECT("'"&amp;$D$4&amp;"'!"&amp;R$21&amp;$B95)</f>
        <v>0</v>
      </c>
      <c r="S95" s="485" cm="1">
        <f t="array" aca="1" ref="S95" ca="1">INDIRECT("'"&amp;$D$4&amp;"'!"&amp;S$21&amp;$B95)</f>
        <v>0</v>
      </c>
      <c r="T95" s="485" cm="1">
        <f t="array" aca="1" ref="T95" ca="1">INDIRECT("'"&amp;$D$4&amp;"'!"&amp;T$21&amp;$B95)</f>
        <v>0</v>
      </c>
      <c r="U95" s="485" cm="1">
        <f t="array" aca="1" ref="U95" ca="1">INDIRECT("'"&amp;$D$4&amp;"'!"&amp;U$21&amp;$B95)</f>
        <v>0</v>
      </c>
      <c r="V95" s="485" cm="1">
        <f t="array" aca="1" ref="V95" ca="1">INDIRECT("'"&amp;$D$4&amp;"'!"&amp;V$21&amp;$B95)</f>
        <v>0</v>
      </c>
      <c r="W95" s="485" cm="1">
        <f t="array" aca="1" ref="W95" ca="1">INDIRECT("'"&amp;$D$4&amp;"'!"&amp;W$21&amp;$B95)</f>
        <v>0</v>
      </c>
      <c r="X95" s="485" cm="1">
        <f t="array" aca="1" ref="X95" ca="1">INDIRECT("'"&amp;$D$4&amp;"'!"&amp;X$21&amp;$B95)</f>
        <v>0</v>
      </c>
      <c r="Y95" s="485" cm="1">
        <f t="array" aca="1" ref="Y95" ca="1">INDIRECT("'"&amp;$D$4&amp;"'!"&amp;Y$21&amp;$B95)</f>
        <v>0</v>
      </c>
      <c r="Z95" s="485" cm="1">
        <f t="array" aca="1" ref="Z95" ca="1">INDIRECT("'"&amp;$D$4&amp;"'!"&amp;Z$21&amp;$B95)</f>
        <v>0</v>
      </c>
      <c r="AA95" s="485" cm="1">
        <f t="array" aca="1" ref="AA95" ca="1">INDIRECT("'"&amp;$D$4&amp;"'!"&amp;AA$21&amp;$B95)</f>
        <v>0</v>
      </c>
      <c r="AB95" s="485" cm="1">
        <f t="array" aca="1" ref="AB95" ca="1">INDIRECT("'"&amp;$D$4&amp;"'!"&amp;AB$21&amp;$B95)</f>
        <v>0</v>
      </c>
      <c r="AC95" s="485" cm="1">
        <f t="array" aca="1" ref="AC95" ca="1">INDIRECT("'"&amp;$D$4&amp;"'!"&amp;AC$21&amp;$B95)</f>
        <v>0</v>
      </c>
      <c r="AD95" s="485" cm="1">
        <f t="array" aca="1" ref="AD95" ca="1">INDIRECT("'"&amp;$D$4&amp;"'!"&amp;AD$21&amp;$B95)</f>
        <v>0</v>
      </c>
      <c r="AE95" s="485" cm="1">
        <f t="array" aca="1" ref="AE95" ca="1">INDIRECT("'"&amp;$D$4&amp;"'!"&amp;AE$21&amp;$B95)</f>
        <v>0</v>
      </c>
      <c r="AF95" s="485" cm="1">
        <f t="array" aca="1" ref="AF95" ca="1">INDIRECT("'"&amp;$D$4&amp;"'!"&amp;AF$21&amp;$B95)</f>
        <v>0</v>
      </c>
      <c r="AG95" s="485" cm="1">
        <f t="array" aca="1" ref="AG95" ca="1">INDIRECT("'"&amp;$D$4&amp;"'!"&amp;AG$21&amp;$B95)</f>
        <v>0</v>
      </c>
      <c r="AH95" s="485" cm="1">
        <f t="array" aca="1" ref="AH95" ca="1">INDIRECT("'"&amp;$D$4&amp;"'!"&amp;AH$21&amp;$B95)</f>
        <v>0</v>
      </c>
      <c r="AI95" s="485" cm="1">
        <f t="array" aca="1" ref="AI95" ca="1">INDIRECT("'"&amp;$D$4&amp;"'!"&amp;AI$21&amp;$B95)</f>
        <v>0</v>
      </c>
      <c r="AJ95" s="485" cm="1">
        <f t="array" aca="1" ref="AJ95" ca="1">INDIRECT("'"&amp;$D$4&amp;"'!"&amp;AJ$21&amp;$B95)</f>
        <v>0</v>
      </c>
      <c r="AK95" s="485" cm="1">
        <f t="array" aca="1" ref="AK95" ca="1">INDIRECT("'"&amp;$D$4&amp;"'!"&amp;AK$21&amp;$B95)</f>
        <v>0</v>
      </c>
      <c r="AL95" s="485" cm="1">
        <f t="array" aca="1" ref="AL95" ca="1">INDIRECT("'"&amp;$D$4&amp;"'!"&amp;AL$21&amp;$B95)</f>
        <v>0</v>
      </c>
      <c r="AM95" s="485" cm="1">
        <f t="array" aca="1" ref="AM95" ca="1">INDIRECT("'"&amp;$D$4&amp;"'!"&amp;AM$21&amp;$B95)</f>
        <v>0</v>
      </c>
      <c r="AN95" s="485" cm="1">
        <f t="array" aca="1" ref="AN95" ca="1">INDIRECT("'"&amp;$D$4&amp;"'!"&amp;AN$21&amp;$B95)</f>
        <v>0</v>
      </c>
      <c r="AO95" s="485" cm="1">
        <f t="array" aca="1" ref="AO95" ca="1">INDIRECT("'"&amp;$D$4&amp;"'!"&amp;AO$21&amp;$B95)</f>
        <v>0</v>
      </c>
      <c r="AP95" s="485" cm="1">
        <f t="array" aca="1" ref="AP95" ca="1">INDIRECT("'"&amp;$D$4&amp;"'!"&amp;AP$21&amp;$B95)</f>
        <v>0</v>
      </c>
      <c r="AQ95" s="485" cm="1">
        <f t="array" aca="1" ref="AQ95" ca="1">INDIRECT("'"&amp;$D$4&amp;"'!"&amp;AQ$21&amp;$B95)</f>
        <v>0</v>
      </c>
      <c r="AR95" s="485" cm="1">
        <f t="array" aca="1" ref="AR95" ca="1">INDIRECT("'"&amp;$D$4&amp;"'!"&amp;AR$21&amp;$B95)</f>
        <v>0</v>
      </c>
      <c r="AS95" s="485" cm="1">
        <f t="array" aca="1" ref="AS95" ca="1">INDIRECT("'"&amp;$D$4&amp;"'!"&amp;AS$21&amp;$B95)</f>
        <v>0</v>
      </c>
      <c r="AT95" s="485" cm="1">
        <f t="array" aca="1" ref="AT95" ca="1">INDIRECT("'"&amp;$D$4&amp;"'!"&amp;AT$21&amp;$B95)</f>
        <v>0</v>
      </c>
      <c r="AU95" s="485" cm="1">
        <f t="array" aca="1" ref="AU95" ca="1">INDIRECT("'"&amp;$D$4&amp;"'!"&amp;AU$21&amp;$B95)</f>
        <v>0</v>
      </c>
      <c r="AV95" s="485" cm="1">
        <f t="array" aca="1" ref="AV95" ca="1">INDIRECT("'"&amp;$D$4&amp;"'!"&amp;AV$21&amp;$B95)</f>
        <v>0</v>
      </c>
      <c r="AW95" s="485" cm="1">
        <f t="array" aca="1" ref="AW95" ca="1">INDIRECT("'"&amp;$D$4&amp;"'!"&amp;AW$21&amp;$B95)</f>
        <v>0</v>
      </c>
      <c r="AX95" s="485" cm="1">
        <f t="array" aca="1" ref="AX95" ca="1">INDIRECT("'"&amp;$D$4&amp;"'!"&amp;AX$21&amp;$B95)</f>
        <v>0</v>
      </c>
      <c r="AY95" s="485" cm="1">
        <f t="array" aca="1" ref="AY95" ca="1">INDIRECT("'"&amp;$D$4&amp;"'!"&amp;AY$21&amp;$B95)</f>
        <v>0</v>
      </c>
      <c r="AZ95" s="485" cm="1">
        <f t="array" aca="1" ref="AZ95" ca="1">INDIRECT("'"&amp;$D$4&amp;"'!"&amp;AZ$21&amp;$B95)</f>
        <v>0</v>
      </c>
      <c r="BA95" s="485" cm="1">
        <f t="array" aca="1" ref="BA95" ca="1">INDIRECT("'"&amp;$D$4&amp;"'!"&amp;BA$21&amp;$B95)</f>
        <v>0</v>
      </c>
      <c r="BB95" s="485" cm="1">
        <f t="array" aca="1" ref="BB95" ca="1">INDIRECT("'"&amp;$D$4&amp;"'!"&amp;BB$21&amp;$B95)</f>
        <v>0</v>
      </c>
      <c r="BC95" s="485" cm="1">
        <f t="array" aca="1" ref="BC95" ca="1">INDIRECT("'"&amp;$D$4&amp;"'!"&amp;BC$21&amp;$B95)</f>
        <v>0</v>
      </c>
      <c r="BD95" s="485" cm="1">
        <f t="array" aca="1" ref="BD95" ca="1">INDIRECT("'"&amp;$D$4&amp;"'!"&amp;BD$21&amp;$B95)</f>
        <v>0</v>
      </c>
      <c r="BE95" s="485" cm="1">
        <f t="array" aca="1" ref="BE95" ca="1">INDIRECT("'"&amp;$D$4&amp;"'!"&amp;BE$21&amp;$B95)</f>
        <v>0</v>
      </c>
      <c r="BF95" s="485" cm="1">
        <f t="array" aca="1" ref="BF95" ca="1">INDIRECT("'"&amp;$D$4&amp;"'!"&amp;BF$21&amp;$B95)</f>
        <v>0</v>
      </c>
      <c r="BG95" s="485" cm="1">
        <f t="array" aca="1" ref="BG95" ca="1">INDIRECT("'"&amp;$D$4&amp;"'!"&amp;BG$21&amp;$B95)</f>
        <v>0</v>
      </c>
      <c r="BH95" s="485" cm="1">
        <f t="array" aca="1" ref="BH95" ca="1">INDIRECT("'"&amp;$D$4&amp;"'!"&amp;BH$21&amp;$B95)</f>
        <v>0</v>
      </c>
      <c r="BI95" s="485" cm="1">
        <f t="array" aca="1" ref="BI95" ca="1">INDIRECT("'"&amp;$D$4&amp;"'!"&amp;BI$21&amp;$B95)</f>
        <v>0</v>
      </c>
      <c r="BJ95" s="485" cm="1">
        <f t="array" aca="1" ref="BJ95" ca="1">INDIRECT("'"&amp;$D$4&amp;"'!"&amp;BJ$21&amp;$B95)</f>
        <v>0</v>
      </c>
      <c r="BK95" s="485" cm="1">
        <f t="array" aca="1" ref="BK95" ca="1">INDIRECT("'"&amp;$D$4&amp;"'!"&amp;BK$21&amp;$B95)</f>
        <v>0</v>
      </c>
      <c r="BL95" s="485" cm="1">
        <f t="array" aca="1" ref="BL95" ca="1">INDIRECT("'"&amp;$D$4&amp;"'!"&amp;BL$21&amp;$B95)</f>
        <v>0</v>
      </c>
      <c r="BM95" s="485" cm="1">
        <f t="array" aca="1" ref="BM95" ca="1">INDIRECT("'"&amp;$D$4&amp;"'!"&amp;BM$21&amp;$B95)</f>
        <v>0</v>
      </c>
      <c r="BN95" s="485" cm="1">
        <f t="array" aca="1" ref="BN95" ca="1">INDIRECT("'"&amp;$D$4&amp;"'!"&amp;BN$21&amp;$B95)</f>
        <v>0</v>
      </c>
      <c r="BP95" s="851">
        <v>2070</v>
      </c>
      <c r="BQ95" s="698" cm="1">
        <f t="array" aca="1" ref="BQ95" ca="1">IFERROR(SUMIFS(INDEX($J$23:$BN$44,,MATCH($G95,$J$22:$BN$22,0)),$G$23:$G$44,BQ$48,$E$23:$E$44,$BQ$46)/INDEX($J$47:$BN$47,,MATCH($G95,$J$22:$BN$22,0)),0)</f>
        <v>0</v>
      </c>
      <c r="BR95" s="587" cm="1">
        <f t="array" aca="1" ref="BR95" ca="1">IFERROR(SUMIFS(INDEX($J$23:$BN$44,,MATCH($G95,$J$22:$BN$22,0)),$G$23:$G$44,BR$48,$E$23:$E$44,$BQ$46)/INDEX($J$47:$BN$47,,MATCH($G95,$J$22:$BN$22,0)),0)</f>
        <v>0</v>
      </c>
      <c r="BS95" s="662" cm="1">
        <f t="array" aca="1" ref="BS95" ca="1">IFERROR(SUMIFS(INDEX($J$23:$BN$44,,MATCH($G95,$J$22:$BN$22,0)),$G$23:$G$44,BS$48,$E$23:$E$44,$BQ$46)/INDEX($J$47:$BN$47,,MATCH($G95,$J$22:$BN$22,0)),0)</f>
        <v>0</v>
      </c>
      <c r="BU95" s="851">
        <v>2070</v>
      </c>
      <c r="BV95" s="1017">
        <f t="shared" ca="1" si="6"/>
        <v>0</v>
      </c>
      <c r="BW95" s="1018">
        <f t="shared" ca="1" si="7"/>
        <v>0</v>
      </c>
      <c r="BX95" s="1019">
        <f t="shared" ca="1" si="8"/>
        <v>0</v>
      </c>
      <c r="BY95" s="824">
        <f t="shared" ca="1" si="5"/>
        <v>0</v>
      </c>
      <c r="BZ95" s="851">
        <v>2070</v>
      </c>
      <c r="CA95" s="1017">
        <f ca="1">IFERROR(SUM(BQ$49:BQ95)/SUM($BQ$49:$BS95),BQ95)</f>
        <v>0</v>
      </c>
      <c r="CB95" s="1018">
        <f ca="1">IFERROR(SUM(BR$49:BR95)/SUM($BQ$49:$BS95),BR95)</f>
        <v>0</v>
      </c>
      <c r="CC95" s="1019">
        <f ca="1">IFERROR(SUM(BS$49:BS95)/SUM($BQ$49:$BS95),BS95)</f>
        <v>0</v>
      </c>
      <c r="CD95" s="824">
        <f t="shared" ca="1" si="9"/>
        <v>0</v>
      </c>
      <c r="CE95" s="700" cm="1">
        <f t="array" aca="1" ref="CE95" ca="1">_xlfn.IFNA(LOOKUP(2,1/($J95:$BN95&lt;&gt;0),$J$22:$BN$22),0)</f>
        <v>0</v>
      </c>
      <c r="CH95" s="183"/>
      <c r="CI95" s="174"/>
      <c r="CJ95" s="174"/>
      <c r="CK95" s="174"/>
      <c r="CN95" s="984"/>
      <c r="CO95" s="984"/>
      <c r="CP95" s="984"/>
      <c r="CR95" s="984"/>
      <c r="CS95" s="984"/>
      <c r="CT95" s="984"/>
      <c r="CV95" s="174"/>
      <c r="CW95" s="174"/>
      <c r="CX95" s="174"/>
    </row>
    <row r="96" spans="1:102" ht="15.95" customHeight="1">
      <c r="A96" s="1375"/>
      <c r="B96" s="180">
        <f t="shared" si="10"/>
        <v>217</v>
      </c>
      <c r="C96" s="1270"/>
      <c r="D96" s="160" t="s">
        <v>731</v>
      </c>
      <c r="F96" s="160" t="s">
        <v>972</v>
      </c>
      <c r="G96" s="830">
        <v>2071</v>
      </c>
      <c r="I96" s="437" t="s">
        <v>514</v>
      </c>
      <c r="J96" s="485" cm="1">
        <f t="array" aca="1" ref="J96" ca="1">INDIRECT("'"&amp;$D$4&amp;"'!"&amp;J$21&amp;$B96)</f>
        <v>0</v>
      </c>
      <c r="K96" s="485" cm="1">
        <f t="array" aca="1" ref="K96" ca="1">INDIRECT("'"&amp;$D$4&amp;"'!"&amp;K$21&amp;$B96)</f>
        <v>0</v>
      </c>
      <c r="L96" s="485" cm="1">
        <f t="array" aca="1" ref="L96" ca="1">INDIRECT("'"&amp;$D$4&amp;"'!"&amp;L$21&amp;$B96)</f>
        <v>0</v>
      </c>
      <c r="M96" s="485" cm="1">
        <f t="array" aca="1" ref="M96" ca="1">INDIRECT("'"&amp;$D$4&amp;"'!"&amp;M$21&amp;$B96)</f>
        <v>0</v>
      </c>
      <c r="N96" s="485" cm="1">
        <f t="array" aca="1" ref="N96" ca="1">INDIRECT("'"&amp;$D$4&amp;"'!"&amp;N$21&amp;$B96)</f>
        <v>0</v>
      </c>
      <c r="O96" s="485" cm="1">
        <f t="array" aca="1" ref="O96" ca="1">INDIRECT("'"&amp;$D$4&amp;"'!"&amp;O$21&amp;$B96)</f>
        <v>0</v>
      </c>
      <c r="P96" s="485" cm="1">
        <f t="array" aca="1" ref="P96" ca="1">INDIRECT("'"&amp;$D$4&amp;"'!"&amp;P$21&amp;$B96)</f>
        <v>0</v>
      </c>
      <c r="Q96" s="485" cm="1">
        <f t="array" aca="1" ref="Q96" ca="1">INDIRECT("'"&amp;$D$4&amp;"'!"&amp;Q$21&amp;$B96)</f>
        <v>0</v>
      </c>
      <c r="R96" s="485" cm="1">
        <f t="array" aca="1" ref="R96" ca="1">INDIRECT("'"&amp;$D$4&amp;"'!"&amp;R$21&amp;$B96)</f>
        <v>0</v>
      </c>
      <c r="S96" s="485" cm="1">
        <f t="array" aca="1" ref="S96" ca="1">INDIRECT("'"&amp;$D$4&amp;"'!"&amp;S$21&amp;$B96)</f>
        <v>0</v>
      </c>
      <c r="T96" s="485" cm="1">
        <f t="array" aca="1" ref="T96" ca="1">INDIRECT("'"&amp;$D$4&amp;"'!"&amp;T$21&amp;$B96)</f>
        <v>0</v>
      </c>
      <c r="U96" s="485" cm="1">
        <f t="array" aca="1" ref="U96" ca="1">INDIRECT("'"&amp;$D$4&amp;"'!"&amp;U$21&amp;$B96)</f>
        <v>0</v>
      </c>
      <c r="V96" s="485" cm="1">
        <f t="array" aca="1" ref="V96" ca="1">INDIRECT("'"&amp;$D$4&amp;"'!"&amp;V$21&amp;$B96)</f>
        <v>0</v>
      </c>
      <c r="W96" s="485" cm="1">
        <f t="array" aca="1" ref="W96" ca="1">INDIRECT("'"&amp;$D$4&amp;"'!"&amp;W$21&amp;$B96)</f>
        <v>0</v>
      </c>
      <c r="X96" s="485" cm="1">
        <f t="array" aca="1" ref="X96" ca="1">INDIRECT("'"&amp;$D$4&amp;"'!"&amp;X$21&amp;$B96)</f>
        <v>0</v>
      </c>
      <c r="Y96" s="485" cm="1">
        <f t="array" aca="1" ref="Y96" ca="1">INDIRECT("'"&amp;$D$4&amp;"'!"&amp;Y$21&amp;$B96)</f>
        <v>0</v>
      </c>
      <c r="Z96" s="485" cm="1">
        <f t="array" aca="1" ref="Z96" ca="1">INDIRECT("'"&amp;$D$4&amp;"'!"&amp;Z$21&amp;$B96)</f>
        <v>0</v>
      </c>
      <c r="AA96" s="485" cm="1">
        <f t="array" aca="1" ref="AA96" ca="1">INDIRECT("'"&amp;$D$4&amp;"'!"&amp;AA$21&amp;$B96)</f>
        <v>0</v>
      </c>
      <c r="AB96" s="485" cm="1">
        <f t="array" aca="1" ref="AB96" ca="1">INDIRECT("'"&amp;$D$4&amp;"'!"&amp;AB$21&amp;$B96)</f>
        <v>0</v>
      </c>
      <c r="AC96" s="485" cm="1">
        <f t="array" aca="1" ref="AC96" ca="1">INDIRECT("'"&amp;$D$4&amp;"'!"&amp;AC$21&amp;$B96)</f>
        <v>0</v>
      </c>
      <c r="AD96" s="485" cm="1">
        <f t="array" aca="1" ref="AD96" ca="1">INDIRECT("'"&amp;$D$4&amp;"'!"&amp;AD$21&amp;$B96)</f>
        <v>0</v>
      </c>
      <c r="AE96" s="485" cm="1">
        <f t="array" aca="1" ref="AE96" ca="1">INDIRECT("'"&amp;$D$4&amp;"'!"&amp;AE$21&amp;$B96)</f>
        <v>0</v>
      </c>
      <c r="AF96" s="485" cm="1">
        <f t="array" aca="1" ref="AF96" ca="1">INDIRECT("'"&amp;$D$4&amp;"'!"&amp;AF$21&amp;$B96)</f>
        <v>0</v>
      </c>
      <c r="AG96" s="485" cm="1">
        <f t="array" aca="1" ref="AG96" ca="1">INDIRECT("'"&amp;$D$4&amp;"'!"&amp;AG$21&amp;$B96)</f>
        <v>0</v>
      </c>
      <c r="AH96" s="485" cm="1">
        <f t="array" aca="1" ref="AH96" ca="1">INDIRECT("'"&amp;$D$4&amp;"'!"&amp;AH$21&amp;$B96)</f>
        <v>0</v>
      </c>
      <c r="AI96" s="485" cm="1">
        <f t="array" aca="1" ref="AI96" ca="1">INDIRECT("'"&amp;$D$4&amp;"'!"&amp;AI$21&amp;$B96)</f>
        <v>0</v>
      </c>
      <c r="AJ96" s="485" cm="1">
        <f t="array" aca="1" ref="AJ96" ca="1">INDIRECT("'"&amp;$D$4&amp;"'!"&amp;AJ$21&amp;$B96)</f>
        <v>0</v>
      </c>
      <c r="AK96" s="485" cm="1">
        <f t="array" aca="1" ref="AK96" ca="1">INDIRECT("'"&amp;$D$4&amp;"'!"&amp;AK$21&amp;$B96)</f>
        <v>0</v>
      </c>
      <c r="AL96" s="485" cm="1">
        <f t="array" aca="1" ref="AL96" ca="1">INDIRECT("'"&amp;$D$4&amp;"'!"&amp;AL$21&amp;$B96)</f>
        <v>0</v>
      </c>
      <c r="AM96" s="485" cm="1">
        <f t="array" aca="1" ref="AM96" ca="1">INDIRECT("'"&amp;$D$4&amp;"'!"&amp;AM$21&amp;$B96)</f>
        <v>0</v>
      </c>
      <c r="AN96" s="485" cm="1">
        <f t="array" aca="1" ref="AN96" ca="1">INDIRECT("'"&amp;$D$4&amp;"'!"&amp;AN$21&amp;$B96)</f>
        <v>0</v>
      </c>
      <c r="AO96" s="485" cm="1">
        <f t="array" aca="1" ref="AO96" ca="1">INDIRECT("'"&amp;$D$4&amp;"'!"&amp;AO$21&amp;$B96)</f>
        <v>0</v>
      </c>
      <c r="AP96" s="485" cm="1">
        <f t="array" aca="1" ref="AP96" ca="1">INDIRECT("'"&amp;$D$4&amp;"'!"&amp;AP$21&amp;$B96)</f>
        <v>0</v>
      </c>
      <c r="AQ96" s="485" cm="1">
        <f t="array" aca="1" ref="AQ96" ca="1">INDIRECT("'"&amp;$D$4&amp;"'!"&amp;AQ$21&amp;$B96)</f>
        <v>0</v>
      </c>
      <c r="AR96" s="485" cm="1">
        <f t="array" aca="1" ref="AR96" ca="1">INDIRECT("'"&amp;$D$4&amp;"'!"&amp;AR$21&amp;$B96)</f>
        <v>0</v>
      </c>
      <c r="AS96" s="485" cm="1">
        <f t="array" aca="1" ref="AS96" ca="1">INDIRECT("'"&amp;$D$4&amp;"'!"&amp;AS$21&amp;$B96)</f>
        <v>0</v>
      </c>
      <c r="AT96" s="485" cm="1">
        <f t="array" aca="1" ref="AT96" ca="1">INDIRECT("'"&amp;$D$4&amp;"'!"&amp;AT$21&amp;$B96)</f>
        <v>0</v>
      </c>
      <c r="AU96" s="485" cm="1">
        <f t="array" aca="1" ref="AU96" ca="1">INDIRECT("'"&amp;$D$4&amp;"'!"&amp;AU$21&amp;$B96)</f>
        <v>0</v>
      </c>
      <c r="AV96" s="485" cm="1">
        <f t="array" aca="1" ref="AV96" ca="1">INDIRECT("'"&amp;$D$4&amp;"'!"&amp;AV$21&amp;$B96)</f>
        <v>0</v>
      </c>
      <c r="AW96" s="485" cm="1">
        <f t="array" aca="1" ref="AW96" ca="1">INDIRECT("'"&amp;$D$4&amp;"'!"&amp;AW$21&amp;$B96)</f>
        <v>0</v>
      </c>
      <c r="AX96" s="485" cm="1">
        <f t="array" aca="1" ref="AX96" ca="1">INDIRECT("'"&amp;$D$4&amp;"'!"&amp;AX$21&amp;$B96)</f>
        <v>0</v>
      </c>
      <c r="AY96" s="485" cm="1">
        <f t="array" aca="1" ref="AY96" ca="1">INDIRECT("'"&amp;$D$4&amp;"'!"&amp;AY$21&amp;$B96)</f>
        <v>0</v>
      </c>
      <c r="AZ96" s="485" cm="1">
        <f t="array" aca="1" ref="AZ96" ca="1">INDIRECT("'"&amp;$D$4&amp;"'!"&amp;AZ$21&amp;$B96)</f>
        <v>0</v>
      </c>
      <c r="BA96" s="485" cm="1">
        <f t="array" aca="1" ref="BA96" ca="1">INDIRECT("'"&amp;$D$4&amp;"'!"&amp;BA$21&amp;$B96)</f>
        <v>0</v>
      </c>
      <c r="BB96" s="485" cm="1">
        <f t="array" aca="1" ref="BB96" ca="1">INDIRECT("'"&amp;$D$4&amp;"'!"&amp;BB$21&amp;$B96)</f>
        <v>0</v>
      </c>
      <c r="BC96" s="485" cm="1">
        <f t="array" aca="1" ref="BC96" ca="1">INDIRECT("'"&amp;$D$4&amp;"'!"&amp;BC$21&amp;$B96)</f>
        <v>0</v>
      </c>
      <c r="BD96" s="485" cm="1">
        <f t="array" aca="1" ref="BD96" ca="1">INDIRECT("'"&amp;$D$4&amp;"'!"&amp;BD$21&amp;$B96)</f>
        <v>0</v>
      </c>
      <c r="BE96" s="485" cm="1">
        <f t="array" aca="1" ref="BE96" ca="1">INDIRECT("'"&amp;$D$4&amp;"'!"&amp;BE$21&amp;$B96)</f>
        <v>0</v>
      </c>
      <c r="BF96" s="485" cm="1">
        <f t="array" aca="1" ref="BF96" ca="1">INDIRECT("'"&amp;$D$4&amp;"'!"&amp;BF$21&amp;$B96)</f>
        <v>0</v>
      </c>
      <c r="BG96" s="485" cm="1">
        <f t="array" aca="1" ref="BG96" ca="1">INDIRECT("'"&amp;$D$4&amp;"'!"&amp;BG$21&amp;$B96)</f>
        <v>0</v>
      </c>
      <c r="BH96" s="485" cm="1">
        <f t="array" aca="1" ref="BH96" ca="1">INDIRECT("'"&amp;$D$4&amp;"'!"&amp;BH$21&amp;$B96)</f>
        <v>0</v>
      </c>
      <c r="BI96" s="485" cm="1">
        <f t="array" aca="1" ref="BI96" ca="1">INDIRECT("'"&amp;$D$4&amp;"'!"&amp;BI$21&amp;$B96)</f>
        <v>0</v>
      </c>
      <c r="BJ96" s="485" cm="1">
        <f t="array" aca="1" ref="BJ96" ca="1">INDIRECT("'"&amp;$D$4&amp;"'!"&amp;BJ$21&amp;$B96)</f>
        <v>0</v>
      </c>
      <c r="BK96" s="485" cm="1">
        <f t="array" aca="1" ref="BK96" ca="1">INDIRECT("'"&amp;$D$4&amp;"'!"&amp;BK$21&amp;$B96)</f>
        <v>0</v>
      </c>
      <c r="BL96" s="485" cm="1">
        <f t="array" aca="1" ref="BL96" ca="1">INDIRECT("'"&amp;$D$4&amp;"'!"&amp;BL$21&amp;$B96)</f>
        <v>0</v>
      </c>
      <c r="BM96" s="485" cm="1">
        <f t="array" aca="1" ref="BM96" ca="1">INDIRECT("'"&amp;$D$4&amp;"'!"&amp;BM$21&amp;$B96)</f>
        <v>0</v>
      </c>
      <c r="BN96" s="485" cm="1">
        <f t="array" aca="1" ref="BN96" ca="1">INDIRECT("'"&amp;$D$4&amp;"'!"&amp;BN$21&amp;$B96)</f>
        <v>0</v>
      </c>
      <c r="BP96" s="851">
        <v>2071</v>
      </c>
      <c r="BQ96" s="698" cm="1">
        <f t="array" aca="1" ref="BQ96" ca="1">IFERROR(SUMIFS(INDEX($J$23:$BN$44,,MATCH($G96,$J$22:$BN$22,0)),$G$23:$G$44,BQ$48,$E$23:$E$44,$BQ$46)/INDEX($J$47:$BN$47,,MATCH($G96,$J$22:$BN$22,0)),0)</f>
        <v>0</v>
      </c>
      <c r="BR96" s="587" cm="1">
        <f t="array" aca="1" ref="BR96" ca="1">IFERROR(SUMIFS(INDEX($J$23:$BN$44,,MATCH($G96,$J$22:$BN$22,0)),$G$23:$G$44,BR$48,$E$23:$E$44,$BQ$46)/INDEX($J$47:$BN$47,,MATCH($G96,$J$22:$BN$22,0)),0)</f>
        <v>0</v>
      </c>
      <c r="BS96" s="662" cm="1">
        <f t="array" aca="1" ref="BS96" ca="1">IFERROR(SUMIFS(INDEX($J$23:$BN$44,,MATCH($G96,$J$22:$BN$22,0)),$G$23:$G$44,BS$48,$E$23:$E$44,$BQ$46)/INDEX($J$47:$BN$47,,MATCH($G96,$J$22:$BN$22,0)),0)</f>
        <v>0</v>
      </c>
      <c r="BU96" s="851">
        <v>2071</v>
      </c>
      <c r="BV96" s="1017">
        <f t="shared" ca="1" si="6"/>
        <v>0</v>
      </c>
      <c r="BW96" s="1018">
        <f t="shared" ca="1" si="7"/>
        <v>0</v>
      </c>
      <c r="BX96" s="1019">
        <f t="shared" ca="1" si="8"/>
        <v>0</v>
      </c>
      <c r="BY96" s="824">
        <f t="shared" ca="1" si="5"/>
        <v>0</v>
      </c>
      <c r="BZ96" s="851">
        <v>2071</v>
      </c>
      <c r="CA96" s="1017">
        <f ca="1">IFERROR(SUM(BQ$49:BQ96)/SUM($BQ$49:$BS96),BQ96)</f>
        <v>0</v>
      </c>
      <c r="CB96" s="1018">
        <f ca="1">IFERROR(SUM(BR$49:BR96)/SUM($BQ$49:$BS96),BR96)</f>
        <v>0</v>
      </c>
      <c r="CC96" s="1019">
        <f ca="1">IFERROR(SUM(BS$49:BS96)/SUM($BQ$49:$BS96),BS96)</f>
        <v>0</v>
      </c>
      <c r="CD96" s="824">
        <f t="shared" ca="1" si="9"/>
        <v>0</v>
      </c>
      <c r="CE96" s="700" cm="1">
        <f t="array" aca="1" ref="CE96" ca="1">_xlfn.IFNA(LOOKUP(2,1/($J96:$BN96&lt;&gt;0),$J$22:$BN$22),0)</f>
        <v>0</v>
      </c>
      <c r="CH96" s="183"/>
      <c r="CI96" s="174"/>
      <c r="CJ96" s="174"/>
      <c r="CK96" s="174"/>
      <c r="CN96" s="984"/>
      <c r="CO96" s="984"/>
      <c r="CP96" s="984"/>
      <c r="CR96" s="984"/>
      <c r="CS96" s="984"/>
      <c r="CT96" s="984"/>
      <c r="CV96" s="174"/>
      <c r="CW96" s="174"/>
      <c r="CX96" s="174"/>
    </row>
    <row r="97" spans="1:102" ht="15.95" customHeight="1">
      <c r="A97" s="1375"/>
      <c r="B97" s="180">
        <f t="shared" si="10"/>
        <v>218</v>
      </c>
      <c r="C97" s="1270"/>
      <c r="D97" s="160" t="s">
        <v>733</v>
      </c>
      <c r="F97" s="160" t="s">
        <v>973</v>
      </c>
      <c r="G97" s="830">
        <v>2072</v>
      </c>
      <c r="I97" s="437" t="s">
        <v>514</v>
      </c>
      <c r="J97" s="485" cm="1">
        <f t="array" aca="1" ref="J97" ca="1">INDIRECT("'"&amp;$D$4&amp;"'!"&amp;J$21&amp;$B97)</f>
        <v>0</v>
      </c>
      <c r="K97" s="485" cm="1">
        <f t="array" aca="1" ref="K97" ca="1">INDIRECT("'"&amp;$D$4&amp;"'!"&amp;K$21&amp;$B97)</f>
        <v>0</v>
      </c>
      <c r="L97" s="485" cm="1">
        <f t="array" aca="1" ref="L97" ca="1">INDIRECT("'"&amp;$D$4&amp;"'!"&amp;L$21&amp;$B97)</f>
        <v>0</v>
      </c>
      <c r="M97" s="485" cm="1">
        <f t="array" aca="1" ref="M97" ca="1">INDIRECT("'"&amp;$D$4&amp;"'!"&amp;M$21&amp;$B97)</f>
        <v>0</v>
      </c>
      <c r="N97" s="485" cm="1">
        <f t="array" aca="1" ref="N97" ca="1">INDIRECT("'"&amp;$D$4&amp;"'!"&amp;N$21&amp;$B97)</f>
        <v>0</v>
      </c>
      <c r="O97" s="485" cm="1">
        <f t="array" aca="1" ref="O97" ca="1">INDIRECT("'"&amp;$D$4&amp;"'!"&amp;O$21&amp;$B97)</f>
        <v>0</v>
      </c>
      <c r="P97" s="485" cm="1">
        <f t="array" aca="1" ref="P97" ca="1">INDIRECT("'"&amp;$D$4&amp;"'!"&amp;P$21&amp;$B97)</f>
        <v>0</v>
      </c>
      <c r="Q97" s="485" cm="1">
        <f t="array" aca="1" ref="Q97" ca="1">INDIRECT("'"&amp;$D$4&amp;"'!"&amp;Q$21&amp;$B97)</f>
        <v>0</v>
      </c>
      <c r="R97" s="485" cm="1">
        <f t="array" aca="1" ref="R97" ca="1">INDIRECT("'"&amp;$D$4&amp;"'!"&amp;R$21&amp;$B97)</f>
        <v>0</v>
      </c>
      <c r="S97" s="485" cm="1">
        <f t="array" aca="1" ref="S97" ca="1">INDIRECT("'"&amp;$D$4&amp;"'!"&amp;S$21&amp;$B97)</f>
        <v>0</v>
      </c>
      <c r="T97" s="485" cm="1">
        <f t="array" aca="1" ref="T97" ca="1">INDIRECT("'"&amp;$D$4&amp;"'!"&amp;T$21&amp;$B97)</f>
        <v>0</v>
      </c>
      <c r="U97" s="485" cm="1">
        <f t="array" aca="1" ref="U97" ca="1">INDIRECT("'"&amp;$D$4&amp;"'!"&amp;U$21&amp;$B97)</f>
        <v>0</v>
      </c>
      <c r="V97" s="485" cm="1">
        <f t="array" aca="1" ref="V97" ca="1">INDIRECT("'"&amp;$D$4&amp;"'!"&amp;V$21&amp;$B97)</f>
        <v>0</v>
      </c>
      <c r="W97" s="485" cm="1">
        <f t="array" aca="1" ref="W97" ca="1">INDIRECT("'"&amp;$D$4&amp;"'!"&amp;W$21&amp;$B97)</f>
        <v>0</v>
      </c>
      <c r="X97" s="485" cm="1">
        <f t="array" aca="1" ref="X97" ca="1">INDIRECT("'"&amp;$D$4&amp;"'!"&amp;X$21&amp;$B97)</f>
        <v>0</v>
      </c>
      <c r="Y97" s="485" cm="1">
        <f t="array" aca="1" ref="Y97" ca="1">INDIRECT("'"&amp;$D$4&amp;"'!"&amp;Y$21&amp;$B97)</f>
        <v>0</v>
      </c>
      <c r="Z97" s="485" cm="1">
        <f t="array" aca="1" ref="Z97" ca="1">INDIRECT("'"&amp;$D$4&amp;"'!"&amp;Z$21&amp;$B97)</f>
        <v>0</v>
      </c>
      <c r="AA97" s="485" cm="1">
        <f t="array" aca="1" ref="AA97" ca="1">INDIRECT("'"&amp;$D$4&amp;"'!"&amp;AA$21&amp;$B97)</f>
        <v>0</v>
      </c>
      <c r="AB97" s="485" cm="1">
        <f t="array" aca="1" ref="AB97" ca="1">INDIRECT("'"&amp;$D$4&amp;"'!"&amp;AB$21&amp;$B97)</f>
        <v>0</v>
      </c>
      <c r="AC97" s="485" cm="1">
        <f t="array" aca="1" ref="AC97" ca="1">INDIRECT("'"&amp;$D$4&amp;"'!"&amp;AC$21&amp;$B97)</f>
        <v>0</v>
      </c>
      <c r="AD97" s="485" cm="1">
        <f t="array" aca="1" ref="AD97" ca="1">INDIRECT("'"&amp;$D$4&amp;"'!"&amp;AD$21&amp;$B97)</f>
        <v>0</v>
      </c>
      <c r="AE97" s="485" cm="1">
        <f t="array" aca="1" ref="AE97" ca="1">INDIRECT("'"&amp;$D$4&amp;"'!"&amp;AE$21&amp;$B97)</f>
        <v>0</v>
      </c>
      <c r="AF97" s="485" cm="1">
        <f t="array" aca="1" ref="AF97" ca="1">INDIRECT("'"&amp;$D$4&amp;"'!"&amp;AF$21&amp;$B97)</f>
        <v>0</v>
      </c>
      <c r="AG97" s="485" cm="1">
        <f t="array" aca="1" ref="AG97" ca="1">INDIRECT("'"&amp;$D$4&amp;"'!"&amp;AG$21&amp;$B97)</f>
        <v>0</v>
      </c>
      <c r="AH97" s="485" cm="1">
        <f t="array" aca="1" ref="AH97" ca="1">INDIRECT("'"&amp;$D$4&amp;"'!"&amp;AH$21&amp;$B97)</f>
        <v>0</v>
      </c>
      <c r="AI97" s="485" cm="1">
        <f t="array" aca="1" ref="AI97" ca="1">INDIRECT("'"&amp;$D$4&amp;"'!"&amp;AI$21&amp;$B97)</f>
        <v>0</v>
      </c>
      <c r="AJ97" s="485" cm="1">
        <f t="array" aca="1" ref="AJ97" ca="1">INDIRECT("'"&amp;$D$4&amp;"'!"&amp;AJ$21&amp;$B97)</f>
        <v>0</v>
      </c>
      <c r="AK97" s="485" cm="1">
        <f t="array" aca="1" ref="AK97" ca="1">INDIRECT("'"&amp;$D$4&amp;"'!"&amp;AK$21&amp;$B97)</f>
        <v>0</v>
      </c>
      <c r="AL97" s="485" cm="1">
        <f t="array" aca="1" ref="AL97" ca="1">INDIRECT("'"&amp;$D$4&amp;"'!"&amp;AL$21&amp;$B97)</f>
        <v>0</v>
      </c>
      <c r="AM97" s="485" cm="1">
        <f t="array" aca="1" ref="AM97" ca="1">INDIRECT("'"&amp;$D$4&amp;"'!"&amp;AM$21&amp;$B97)</f>
        <v>0</v>
      </c>
      <c r="AN97" s="485" cm="1">
        <f t="array" aca="1" ref="AN97" ca="1">INDIRECT("'"&amp;$D$4&amp;"'!"&amp;AN$21&amp;$B97)</f>
        <v>0</v>
      </c>
      <c r="AO97" s="485" cm="1">
        <f t="array" aca="1" ref="AO97" ca="1">INDIRECT("'"&amp;$D$4&amp;"'!"&amp;AO$21&amp;$B97)</f>
        <v>0</v>
      </c>
      <c r="AP97" s="485" cm="1">
        <f t="array" aca="1" ref="AP97" ca="1">INDIRECT("'"&amp;$D$4&amp;"'!"&amp;AP$21&amp;$B97)</f>
        <v>0</v>
      </c>
      <c r="AQ97" s="485" cm="1">
        <f t="array" aca="1" ref="AQ97" ca="1">INDIRECT("'"&amp;$D$4&amp;"'!"&amp;AQ$21&amp;$B97)</f>
        <v>0</v>
      </c>
      <c r="AR97" s="485" cm="1">
        <f t="array" aca="1" ref="AR97" ca="1">INDIRECT("'"&amp;$D$4&amp;"'!"&amp;AR$21&amp;$B97)</f>
        <v>0</v>
      </c>
      <c r="AS97" s="485" cm="1">
        <f t="array" aca="1" ref="AS97" ca="1">INDIRECT("'"&amp;$D$4&amp;"'!"&amp;AS$21&amp;$B97)</f>
        <v>0</v>
      </c>
      <c r="AT97" s="485" cm="1">
        <f t="array" aca="1" ref="AT97" ca="1">INDIRECT("'"&amp;$D$4&amp;"'!"&amp;AT$21&amp;$B97)</f>
        <v>0</v>
      </c>
      <c r="AU97" s="485" cm="1">
        <f t="array" aca="1" ref="AU97" ca="1">INDIRECT("'"&amp;$D$4&amp;"'!"&amp;AU$21&amp;$B97)</f>
        <v>0</v>
      </c>
      <c r="AV97" s="485" cm="1">
        <f t="array" aca="1" ref="AV97" ca="1">INDIRECT("'"&amp;$D$4&amp;"'!"&amp;AV$21&amp;$B97)</f>
        <v>0</v>
      </c>
      <c r="AW97" s="485" cm="1">
        <f t="array" aca="1" ref="AW97" ca="1">INDIRECT("'"&amp;$D$4&amp;"'!"&amp;AW$21&amp;$B97)</f>
        <v>0</v>
      </c>
      <c r="AX97" s="485" cm="1">
        <f t="array" aca="1" ref="AX97" ca="1">INDIRECT("'"&amp;$D$4&amp;"'!"&amp;AX$21&amp;$B97)</f>
        <v>0</v>
      </c>
      <c r="AY97" s="485" cm="1">
        <f t="array" aca="1" ref="AY97" ca="1">INDIRECT("'"&amp;$D$4&amp;"'!"&amp;AY$21&amp;$B97)</f>
        <v>0</v>
      </c>
      <c r="AZ97" s="485" cm="1">
        <f t="array" aca="1" ref="AZ97" ca="1">INDIRECT("'"&amp;$D$4&amp;"'!"&amp;AZ$21&amp;$B97)</f>
        <v>0</v>
      </c>
      <c r="BA97" s="485" cm="1">
        <f t="array" aca="1" ref="BA97" ca="1">INDIRECT("'"&amp;$D$4&amp;"'!"&amp;BA$21&amp;$B97)</f>
        <v>0</v>
      </c>
      <c r="BB97" s="485" cm="1">
        <f t="array" aca="1" ref="BB97" ca="1">INDIRECT("'"&amp;$D$4&amp;"'!"&amp;BB$21&amp;$B97)</f>
        <v>0</v>
      </c>
      <c r="BC97" s="485" cm="1">
        <f t="array" aca="1" ref="BC97" ca="1">INDIRECT("'"&amp;$D$4&amp;"'!"&amp;BC$21&amp;$B97)</f>
        <v>0</v>
      </c>
      <c r="BD97" s="485" cm="1">
        <f t="array" aca="1" ref="BD97" ca="1">INDIRECT("'"&amp;$D$4&amp;"'!"&amp;BD$21&amp;$B97)</f>
        <v>0</v>
      </c>
      <c r="BE97" s="485" cm="1">
        <f t="array" aca="1" ref="BE97" ca="1">INDIRECT("'"&amp;$D$4&amp;"'!"&amp;BE$21&amp;$B97)</f>
        <v>0</v>
      </c>
      <c r="BF97" s="485" cm="1">
        <f t="array" aca="1" ref="BF97" ca="1">INDIRECT("'"&amp;$D$4&amp;"'!"&amp;BF$21&amp;$B97)</f>
        <v>0</v>
      </c>
      <c r="BG97" s="485" cm="1">
        <f t="array" aca="1" ref="BG97" ca="1">INDIRECT("'"&amp;$D$4&amp;"'!"&amp;BG$21&amp;$B97)</f>
        <v>0</v>
      </c>
      <c r="BH97" s="485" cm="1">
        <f t="array" aca="1" ref="BH97" ca="1">INDIRECT("'"&amp;$D$4&amp;"'!"&amp;BH$21&amp;$B97)</f>
        <v>0</v>
      </c>
      <c r="BI97" s="485" cm="1">
        <f t="array" aca="1" ref="BI97" ca="1">INDIRECT("'"&amp;$D$4&amp;"'!"&amp;BI$21&amp;$B97)</f>
        <v>0</v>
      </c>
      <c r="BJ97" s="485" cm="1">
        <f t="array" aca="1" ref="BJ97" ca="1">INDIRECT("'"&amp;$D$4&amp;"'!"&amp;BJ$21&amp;$B97)</f>
        <v>0</v>
      </c>
      <c r="BK97" s="485" cm="1">
        <f t="array" aca="1" ref="BK97" ca="1">INDIRECT("'"&amp;$D$4&amp;"'!"&amp;BK$21&amp;$B97)</f>
        <v>0</v>
      </c>
      <c r="BL97" s="485" cm="1">
        <f t="array" aca="1" ref="BL97" ca="1">INDIRECT("'"&amp;$D$4&amp;"'!"&amp;BL$21&amp;$B97)</f>
        <v>0</v>
      </c>
      <c r="BM97" s="485" cm="1">
        <f t="array" aca="1" ref="BM97" ca="1">INDIRECT("'"&amp;$D$4&amp;"'!"&amp;BM$21&amp;$B97)</f>
        <v>0</v>
      </c>
      <c r="BN97" s="485" cm="1">
        <f t="array" aca="1" ref="BN97" ca="1">INDIRECT("'"&amp;$D$4&amp;"'!"&amp;BN$21&amp;$B97)</f>
        <v>0</v>
      </c>
      <c r="BP97" s="851">
        <v>2072</v>
      </c>
      <c r="BQ97" s="698" cm="1">
        <f t="array" aca="1" ref="BQ97" ca="1">IFERROR(SUMIFS(INDEX($J$23:$BN$44,,MATCH($G97,$J$22:$BN$22,0)),$G$23:$G$44,BQ$48,$E$23:$E$44,$BQ$46)/INDEX($J$47:$BN$47,,MATCH($G97,$J$22:$BN$22,0)),0)</f>
        <v>0</v>
      </c>
      <c r="BR97" s="587" cm="1">
        <f t="array" aca="1" ref="BR97" ca="1">IFERROR(SUMIFS(INDEX($J$23:$BN$44,,MATCH($G97,$J$22:$BN$22,0)),$G$23:$G$44,BR$48,$E$23:$E$44,$BQ$46)/INDEX($J$47:$BN$47,,MATCH($G97,$J$22:$BN$22,0)),0)</f>
        <v>0</v>
      </c>
      <c r="BS97" s="662" cm="1">
        <f t="array" aca="1" ref="BS97" ca="1">IFERROR(SUMIFS(INDEX($J$23:$BN$44,,MATCH($G97,$J$22:$BN$22,0)),$G$23:$G$44,BS$48,$E$23:$E$44,$BQ$46)/INDEX($J$47:$BN$47,,MATCH($G97,$J$22:$BN$22,0)),0)</f>
        <v>0</v>
      </c>
      <c r="BU97" s="851">
        <v>2072</v>
      </c>
      <c r="BV97" s="1017">
        <f t="shared" ca="1" si="6"/>
        <v>0</v>
      </c>
      <c r="BW97" s="1018">
        <f t="shared" ca="1" si="7"/>
        <v>0</v>
      </c>
      <c r="BX97" s="1019">
        <f t="shared" ca="1" si="8"/>
        <v>0</v>
      </c>
      <c r="BY97" s="824">
        <f t="shared" ca="1" si="5"/>
        <v>0</v>
      </c>
      <c r="BZ97" s="851">
        <v>2072</v>
      </c>
      <c r="CA97" s="1017">
        <f ca="1">IFERROR(SUM(BQ$49:BQ97)/SUM($BQ$49:$BS97),BQ97)</f>
        <v>0</v>
      </c>
      <c r="CB97" s="1018">
        <f ca="1">IFERROR(SUM(BR$49:BR97)/SUM($BQ$49:$BS97),BR97)</f>
        <v>0</v>
      </c>
      <c r="CC97" s="1019">
        <f ca="1">IFERROR(SUM(BS$49:BS97)/SUM($BQ$49:$BS97),BS97)</f>
        <v>0</v>
      </c>
      <c r="CD97" s="824">
        <f t="shared" ca="1" si="9"/>
        <v>0</v>
      </c>
      <c r="CE97" s="700" cm="1">
        <f t="array" aca="1" ref="CE97" ca="1">_xlfn.IFNA(LOOKUP(2,1/($J97:$BN97&lt;&gt;0),$J$22:$BN$22),0)</f>
        <v>0</v>
      </c>
      <c r="CH97" s="183"/>
      <c r="CI97" s="174"/>
      <c r="CJ97" s="174"/>
      <c r="CK97" s="174"/>
      <c r="CN97" s="984"/>
      <c r="CO97" s="984"/>
      <c r="CP97" s="984"/>
      <c r="CR97" s="984"/>
      <c r="CS97" s="984"/>
      <c r="CT97" s="984"/>
      <c r="CV97" s="174"/>
      <c r="CW97" s="174"/>
      <c r="CX97" s="174"/>
    </row>
    <row r="98" spans="1:102" ht="15.95" customHeight="1">
      <c r="A98" s="1375"/>
      <c r="B98" s="180">
        <f t="shared" si="10"/>
        <v>219</v>
      </c>
      <c r="C98" s="1270"/>
      <c r="D98" s="160" t="s">
        <v>735</v>
      </c>
      <c r="F98" s="160" t="s">
        <v>974</v>
      </c>
      <c r="G98" s="830">
        <v>2073</v>
      </c>
      <c r="I98" s="437" t="s">
        <v>514</v>
      </c>
      <c r="J98" s="485" cm="1">
        <f t="array" aca="1" ref="J98" ca="1">INDIRECT("'"&amp;$D$4&amp;"'!"&amp;J$21&amp;$B98)</f>
        <v>0</v>
      </c>
      <c r="K98" s="485" cm="1">
        <f t="array" aca="1" ref="K98" ca="1">INDIRECT("'"&amp;$D$4&amp;"'!"&amp;K$21&amp;$B98)</f>
        <v>0</v>
      </c>
      <c r="L98" s="485" cm="1">
        <f t="array" aca="1" ref="L98" ca="1">INDIRECT("'"&amp;$D$4&amp;"'!"&amp;L$21&amp;$B98)</f>
        <v>0</v>
      </c>
      <c r="M98" s="485" cm="1">
        <f t="array" aca="1" ref="M98" ca="1">INDIRECT("'"&amp;$D$4&amp;"'!"&amp;M$21&amp;$B98)</f>
        <v>0</v>
      </c>
      <c r="N98" s="485" cm="1">
        <f t="array" aca="1" ref="N98" ca="1">INDIRECT("'"&amp;$D$4&amp;"'!"&amp;N$21&amp;$B98)</f>
        <v>0</v>
      </c>
      <c r="O98" s="485" cm="1">
        <f t="array" aca="1" ref="O98" ca="1">INDIRECT("'"&amp;$D$4&amp;"'!"&amp;O$21&amp;$B98)</f>
        <v>0</v>
      </c>
      <c r="P98" s="485" cm="1">
        <f t="array" aca="1" ref="P98" ca="1">INDIRECT("'"&amp;$D$4&amp;"'!"&amp;P$21&amp;$B98)</f>
        <v>0</v>
      </c>
      <c r="Q98" s="485" cm="1">
        <f t="array" aca="1" ref="Q98" ca="1">INDIRECT("'"&amp;$D$4&amp;"'!"&amp;Q$21&amp;$B98)</f>
        <v>0</v>
      </c>
      <c r="R98" s="485" cm="1">
        <f t="array" aca="1" ref="R98" ca="1">INDIRECT("'"&amp;$D$4&amp;"'!"&amp;R$21&amp;$B98)</f>
        <v>0</v>
      </c>
      <c r="S98" s="485" cm="1">
        <f t="array" aca="1" ref="S98" ca="1">INDIRECT("'"&amp;$D$4&amp;"'!"&amp;S$21&amp;$B98)</f>
        <v>0</v>
      </c>
      <c r="T98" s="485" cm="1">
        <f t="array" aca="1" ref="T98" ca="1">INDIRECT("'"&amp;$D$4&amp;"'!"&amp;T$21&amp;$B98)</f>
        <v>0</v>
      </c>
      <c r="U98" s="485" cm="1">
        <f t="array" aca="1" ref="U98" ca="1">INDIRECT("'"&amp;$D$4&amp;"'!"&amp;U$21&amp;$B98)</f>
        <v>0</v>
      </c>
      <c r="V98" s="485" cm="1">
        <f t="array" aca="1" ref="V98" ca="1">INDIRECT("'"&amp;$D$4&amp;"'!"&amp;V$21&amp;$B98)</f>
        <v>0</v>
      </c>
      <c r="W98" s="485" cm="1">
        <f t="array" aca="1" ref="W98" ca="1">INDIRECT("'"&amp;$D$4&amp;"'!"&amp;W$21&amp;$B98)</f>
        <v>0</v>
      </c>
      <c r="X98" s="485" cm="1">
        <f t="array" aca="1" ref="X98" ca="1">INDIRECT("'"&amp;$D$4&amp;"'!"&amp;X$21&amp;$B98)</f>
        <v>0</v>
      </c>
      <c r="Y98" s="485" cm="1">
        <f t="array" aca="1" ref="Y98" ca="1">INDIRECT("'"&amp;$D$4&amp;"'!"&amp;Y$21&amp;$B98)</f>
        <v>0</v>
      </c>
      <c r="Z98" s="485" cm="1">
        <f t="array" aca="1" ref="Z98" ca="1">INDIRECT("'"&amp;$D$4&amp;"'!"&amp;Z$21&amp;$B98)</f>
        <v>0</v>
      </c>
      <c r="AA98" s="485" cm="1">
        <f t="array" aca="1" ref="AA98" ca="1">INDIRECT("'"&amp;$D$4&amp;"'!"&amp;AA$21&amp;$B98)</f>
        <v>0</v>
      </c>
      <c r="AB98" s="485" cm="1">
        <f t="array" aca="1" ref="AB98" ca="1">INDIRECT("'"&amp;$D$4&amp;"'!"&amp;AB$21&amp;$B98)</f>
        <v>0</v>
      </c>
      <c r="AC98" s="485" cm="1">
        <f t="array" aca="1" ref="AC98" ca="1">INDIRECT("'"&amp;$D$4&amp;"'!"&amp;AC$21&amp;$B98)</f>
        <v>0</v>
      </c>
      <c r="AD98" s="485" cm="1">
        <f t="array" aca="1" ref="AD98" ca="1">INDIRECT("'"&amp;$D$4&amp;"'!"&amp;AD$21&amp;$B98)</f>
        <v>0</v>
      </c>
      <c r="AE98" s="485" cm="1">
        <f t="array" aca="1" ref="AE98" ca="1">INDIRECT("'"&amp;$D$4&amp;"'!"&amp;AE$21&amp;$B98)</f>
        <v>0</v>
      </c>
      <c r="AF98" s="485" cm="1">
        <f t="array" aca="1" ref="AF98" ca="1">INDIRECT("'"&amp;$D$4&amp;"'!"&amp;AF$21&amp;$B98)</f>
        <v>0</v>
      </c>
      <c r="AG98" s="485" cm="1">
        <f t="array" aca="1" ref="AG98" ca="1">INDIRECT("'"&amp;$D$4&amp;"'!"&amp;AG$21&amp;$B98)</f>
        <v>0</v>
      </c>
      <c r="AH98" s="485" cm="1">
        <f t="array" aca="1" ref="AH98" ca="1">INDIRECT("'"&amp;$D$4&amp;"'!"&amp;AH$21&amp;$B98)</f>
        <v>0</v>
      </c>
      <c r="AI98" s="485" cm="1">
        <f t="array" aca="1" ref="AI98" ca="1">INDIRECT("'"&amp;$D$4&amp;"'!"&amp;AI$21&amp;$B98)</f>
        <v>0</v>
      </c>
      <c r="AJ98" s="485" cm="1">
        <f t="array" aca="1" ref="AJ98" ca="1">INDIRECT("'"&amp;$D$4&amp;"'!"&amp;AJ$21&amp;$B98)</f>
        <v>0</v>
      </c>
      <c r="AK98" s="485" cm="1">
        <f t="array" aca="1" ref="AK98" ca="1">INDIRECT("'"&amp;$D$4&amp;"'!"&amp;AK$21&amp;$B98)</f>
        <v>0</v>
      </c>
      <c r="AL98" s="485" cm="1">
        <f t="array" aca="1" ref="AL98" ca="1">INDIRECT("'"&amp;$D$4&amp;"'!"&amp;AL$21&amp;$B98)</f>
        <v>0</v>
      </c>
      <c r="AM98" s="485" cm="1">
        <f t="array" aca="1" ref="AM98" ca="1">INDIRECT("'"&amp;$D$4&amp;"'!"&amp;AM$21&amp;$B98)</f>
        <v>0</v>
      </c>
      <c r="AN98" s="485" cm="1">
        <f t="array" aca="1" ref="AN98" ca="1">INDIRECT("'"&amp;$D$4&amp;"'!"&amp;AN$21&amp;$B98)</f>
        <v>0</v>
      </c>
      <c r="AO98" s="485" cm="1">
        <f t="array" aca="1" ref="AO98" ca="1">INDIRECT("'"&amp;$D$4&amp;"'!"&amp;AO$21&amp;$B98)</f>
        <v>0</v>
      </c>
      <c r="AP98" s="485" cm="1">
        <f t="array" aca="1" ref="AP98" ca="1">INDIRECT("'"&amp;$D$4&amp;"'!"&amp;AP$21&amp;$B98)</f>
        <v>0</v>
      </c>
      <c r="AQ98" s="485" cm="1">
        <f t="array" aca="1" ref="AQ98" ca="1">INDIRECT("'"&amp;$D$4&amp;"'!"&amp;AQ$21&amp;$B98)</f>
        <v>0</v>
      </c>
      <c r="AR98" s="485" cm="1">
        <f t="array" aca="1" ref="AR98" ca="1">INDIRECT("'"&amp;$D$4&amp;"'!"&amp;AR$21&amp;$B98)</f>
        <v>0</v>
      </c>
      <c r="AS98" s="485" cm="1">
        <f t="array" aca="1" ref="AS98" ca="1">INDIRECT("'"&amp;$D$4&amp;"'!"&amp;AS$21&amp;$B98)</f>
        <v>0</v>
      </c>
      <c r="AT98" s="485" cm="1">
        <f t="array" aca="1" ref="AT98" ca="1">INDIRECT("'"&amp;$D$4&amp;"'!"&amp;AT$21&amp;$B98)</f>
        <v>0</v>
      </c>
      <c r="AU98" s="485" cm="1">
        <f t="array" aca="1" ref="AU98" ca="1">INDIRECT("'"&amp;$D$4&amp;"'!"&amp;AU$21&amp;$B98)</f>
        <v>0</v>
      </c>
      <c r="AV98" s="485" cm="1">
        <f t="array" aca="1" ref="AV98" ca="1">INDIRECT("'"&amp;$D$4&amp;"'!"&amp;AV$21&amp;$B98)</f>
        <v>0</v>
      </c>
      <c r="AW98" s="485" cm="1">
        <f t="array" aca="1" ref="AW98" ca="1">INDIRECT("'"&amp;$D$4&amp;"'!"&amp;AW$21&amp;$B98)</f>
        <v>0</v>
      </c>
      <c r="AX98" s="485" cm="1">
        <f t="array" aca="1" ref="AX98" ca="1">INDIRECT("'"&amp;$D$4&amp;"'!"&amp;AX$21&amp;$B98)</f>
        <v>0</v>
      </c>
      <c r="AY98" s="485" cm="1">
        <f t="array" aca="1" ref="AY98" ca="1">INDIRECT("'"&amp;$D$4&amp;"'!"&amp;AY$21&amp;$B98)</f>
        <v>0</v>
      </c>
      <c r="AZ98" s="485" cm="1">
        <f t="array" aca="1" ref="AZ98" ca="1">INDIRECT("'"&amp;$D$4&amp;"'!"&amp;AZ$21&amp;$B98)</f>
        <v>0</v>
      </c>
      <c r="BA98" s="485" cm="1">
        <f t="array" aca="1" ref="BA98" ca="1">INDIRECT("'"&amp;$D$4&amp;"'!"&amp;BA$21&amp;$B98)</f>
        <v>0</v>
      </c>
      <c r="BB98" s="485" cm="1">
        <f t="array" aca="1" ref="BB98" ca="1">INDIRECT("'"&amp;$D$4&amp;"'!"&amp;BB$21&amp;$B98)</f>
        <v>0</v>
      </c>
      <c r="BC98" s="485" cm="1">
        <f t="array" aca="1" ref="BC98" ca="1">INDIRECT("'"&amp;$D$4&amp;"'!"&amp;BC$21&amp;$B98)</f>
        <v>0</v>
      </c>
      <c r="BD98" s="485" cm="1">
        <f t="array" aca="1" ref="BD98" ca="1">INDIRECT("'"&amp;$D$4&amp;"'!"&amp;BD$21&amp;$B98)</f>
        <v>0</v>
      </c>
      <c r="BE98" s="485" cm="1">
        <f t="array" aca="1" ref="BE98" ca="1">INDIRECT("'"&amp;$D$4&amp;"'!"&amp;BE$21&amp;$B98)</f>
        <v>0</v>
      </c>
      <c r="BF98" s="485" cm="1">
        <f t="array" aca="1" ref="BF98" ca="1">INDIRECT("'"&amp;$D$4&amp;"'!"&amp;BF$21&amp;$B98)</f>
        <v>0</v>
      </c>
      <c r="BG98" s="485" cm="1">
        <f t="array" aca="1" ref="BG98" ca="1">INDIRECT("'"&amp;$D$4&amp;"'!"&amp;BG$21&amp;$B98)</f>
        <v>0</v>
      </c>
      <c r="BH98" s="485" cm="1">
        <f t="array" aca="1" ref="BH98" ca="1">INDIRECT("'"&amp;$D$4&amp;"'!"&amp;BH$21&amp;$B98)</f>
        <v>0</v>
      </c>
      <c r="BI98" s="485" cm="1">
        <f t="array" aca="1" ref="BI98" ca="1">INDIRECT("'"&amp;$D$4&amp;"'!"&amp;BI$21&amp;$B98)</f>
        <v>0</v>
      </c>
      <c r="BJ98" s="485" cm="1">
        <f t="array" aca="1" ref="BJ98" ca="1">INDIRECT("'"&amp;$D$4&amp;"'!"&amp;BJ$21&amp;$B98)</f>
        <v>0</v>
      </c>
      <c r="BK98" s="485" cm="1">
        <f t="array" aca="1" ref="BK98" ca="1">INDIRECT("'"&amp;$D$4&amp;"'!"&amp;BK$21&amp;$B98)</f>
        <v>0</v>
      </c>
      <c r="BL98" s="485" cm="1">
        <f t="array" aca="1" ref="BL98" ca="1">INDIRECT("'"&amp;$D$4&amp;"'!"&amp;BL$21&amp;$B98)</f>
        <v>0</v>
      </c>
      <c r="BM98" s="485" cm="1">
        <f t="array" aca="1" ref="BM98" ca="1">INDIRECT("'"&amp;$D$4&amp;"'!"&amp;BM$21&amp;$B98)</f>
        <v>0</v>
      </c>
      <c r="BN98" s="485" cm="1">
        <f t="array" aca="1" ref="BN98" ca="1">INDIRECT("'"&amp;$D$4&amp;"'!"&amp;BN$21&amp;$B98)</f>
        <v>0</v>
      </c>
      <c r="BP98" s="851">
        <v>2073</v>
      </c>
      <c r="BQ98" s="698" cm="1">
        <f t="array" aca="1" ref="BQ98" ca="1">IFERROR(SUMIFS(INDEX($J$23:$BN$44,,MATCH($G98,$J$22:$BN$22,0)),$G$23:$G$44,BQ$48,$E$23:$E$44,$BQ$46)/INDEX($J$47:$BN$47,,MATCH($G98,$J$22:$BN$22,0)),0)</f>
        <v>0</v>
      </c>
      <c r="BR98" s="587" cm="1">
        <f t="array" aca="1" ref="BR98" ca="1">IFERROR(SUMIFS(INDEX($J$23:$BN$44,,MATCH($G98,$J$22:$BN$22,0)),$G$23:$G$44,BR$48,$E$23:$E$44,$BQ$46)/INDEX($J$47:$BN$47,,MATCH($G98,$J$22:$BN$22,0)),0)</f>
        <v>0</v>
      </c>
      <c r="BS98" s="662" cm="1">
        <f t="array" aca="1" ref="BS98" ca="1">IFERROR(SUMIFS(INDEX($J$23:$BN$44,,MATCH($G98,$J$22:$BN$22,0)),$G$23:$G$44,BS$48,$E$23:$E$44,$BQ$46)/INDEX($J$47:$BN$47,,MATCH($G98,$J$22:$BN$22,0)),0)</f>
        <v>0</v>
      </c>
      <c r="BU98" s="851">
        <v>2073</v>
      </c>
      <c r="BV98" s="1017">
        <f t="shared" ca="1" si="6"/>
        <v>0</v>
      </c>
      <c r="BW98" s="1018">
        <f t="shared" ca="1" si="7"/>
        <v>0</v>
      </c>
      <c r="BX98" s="1019">
        <f t="shared" ca="1" si="8"/>
        <v>0</v>
      </c>
      <c r="BY98" s="824">
        <f t="shared" ca="1" si="5"/>
        <v>0</v>
      </c>
      <c r="BZ98" s="851">
        <v>2073</v>
      </c>
      <c r="CA98" s="1017">
        <f ca="1">IFERROR(SUM(BQ$49:BQ98)/SUM($BQ$49:$BS98),BQ98)</f>
        <v>0</v>
      </c>
      <c r="CB98" s="1018">
        <f ca="1">IFERROR(SUM(BR$49:BR98)/SUM($BQ$49:$BS98),BR98)</f>
        <v>0</v>
      </c>
      <c r="CC98" s="1019">
        <f ca="1">IFERROR(SUM(BS$49:BS98)/SUM($BQ$49:$BS98),BS98)</f>
        <v>0</v>
      </c>
      <c r="CD98" s="824">
        <f t="shared" ca="1" si="9"/>
        <v>0</v>
      </c>
      <c r="CE98" s="700" cm="1">
        <f t="array" aca="1" ref="CE98" ca="1">_xlfn.IFNA(LOOKUP(2,1/($J98:$BN98&lt;&gt;0),$J$22:$BN$22),0)</f>
        <v>0</v>
      </c>
      <c r="CH98" s="183"/>
      <c r="CI98" s="174"/>
      <c r="CJ98" s="174"/>
      <c r="CK98" s="174"/>
      <c r="CN98" s="984"/>
      <c r="CO98" s="984"/>
      <c r="CP98" s="984"/>
      <c r="CR98" s="984"/>
      <c r="CS98" s="984"/>
      <c r="CT98" s="984"/>
      <c r="CV98" s="174"/>
      <c r="CW98" s="174"/>
      <c r="CX98" s="174"/>
    </row>
    <row r="99" spans="1:102" ht="15.95" customHeight="1">
      <c r="A99" s="1375"/>
      <c r="B99" s="180">
        <f t="shared" si="10"/>
        <v>220</v>
      </c>
      <c r="C99" s="1270"/>
      <c r="D99" s="160" t="s">
        <v>737</v>
      </c>
      <c r="F99" s="160" t="s">
        <v>975</v>
      </c>
      <c r="G99" s="830">
        <v>2074</v>
      </c>
      <c r="I99" s="437" t="s">
        <v>514</v>
      </c>
      <c r="J99" s="485" cm="1">
        <f t="array" aca="1" ref="J99" ca="1">INDIRECT("'"&amp;$D$4&amp;"'!"&amp;J$21&amp;$B99)</f>
        <v>0</v>
      </c>
      <c r="K99" s="485" cm="1">
        <f t="array" aca="1" ref="K99" ca="1">INDIRECT("'"&amp;$D$4&amp;"'!"&amp;K$21&amp;$B99)</f>
        <v>0</v>
      </c>
      <c r="L99" s="485" cm="1">
        <f t="array" aca="1" ref="L99" ca="1">INDIRECT("'"&amp;$D$4&amp;"'!"&amp;L$21&amp;$B99)</f>
        <v>0</v>
      </c>
      <c r="M99" s="485" cm="1">
        <f t="array" aca="1" ref="M99" ca="1">INDIRECT("'"&amp;$D$4&amp;"'!"&amp;M$21&amp;$B99)</f>
        <v>0</v>
      </c>
      <c r="N99" s="485" cm="1">
        <f t="array" aca="1" ref="N99" ca="1">INDIRECT("'"&amp;$D$4&amp;"'!"&amp;N$21&amp;$B99)</f>
        <v>0</v>
      </c>
      <c r="O99" s="485" cm="1">
        <f t="array" aca="1" ref="O99" ca="1">INDIRECT("'"&amp;$D$4&amp;"'!"&amp;O$21&amp;$B99)</f>
        <v>0</v>
      </c>
      <c r="P99" s="485" cm="1">
        <f t="array" aca="1" ref="P99" ca="1">INDIRECT("'"&amp;$D$4&amp;"'!"&amp;P$21&amp;$B99)</f>
        <v>0</v>
      </c>
      <c r="Q99" s="485" cm="1">
        <f t="array" aca="1" ref="Q99" ca="1">INDIRECT("'"&amp;$D$4&amp;"'!"&amp;Q$21&amp;$B99)</f>
        <v>0</v>
      </c>
      <c r="R99" s="485" cm="1">
        <f t="array" aca="1" ref="R99" ca="1">INDIRECT("'"&amp;$D$4&amp;"'!"&amp;R$21&amp;$B99)</f>
        <v>0</v>
      </c>
      <c r="S99" s="485" cm="1">
        <f t="array" aca="1" ref="S99" ca="1">INDIRECT("'"&amp;$D$4&amp;"'!"&amp;S$21&amp;$B99)</f>
        <v>0</v>
      </c>
      <c r="T99" s="485" cm="1">
        <f t="array" aca="1" ref="T99" ca="1">INDIRECT("'"&amp;$D$4&amp;"'!"&amp;T$21&amp;$B99)</f>
        <v>0</v>
      </c>
      <c r="U99" s="485" cm="1">
        <f t="array" aca="1" ref="U99" ca="1">INDIRECT("'"&amp;$D$4&amp;"'!"&amp;U$21&amp;$B99)</f>
        <v>0</v>
      </c>
      <c r="V99" s="485" cm="1">
        <f t="array" aca="1" ref="V99" ca="1">INDIRECT("'"&amp;$D$4&amp;"'!"&amp;V$21&amp;$B99)</f>
        <v>0</v>
      </c>
      <c r="W99" s="485" cm="1">
        <f t="array" aca="1" ref="W99" ca="1">INDIRECT("'"&amp;$D$4&amp;"'!"&amp;W$21&amp;$B99)</f>
        <v>0</v>
      </c>
      <c r="X99" s="485" cm="1">
        <f t="array" aca="1" ref="X99" ca="1">INDIRECT("'"&amp;$D$4&amp;"'!"&amp;X$21&amp;$B99)</f>
        <v>0</v>
      </c>
      <c r="Y99" s="485" cm="1">
        <f t="array" aca="1" ref="Y99" ca="1">INDIRECT("'"&amp;$D$4&amp;"'!"&amp;Y$21&amp;$B99)</f>
        <v>0</v>
      </c>
      <c r="Z99" s="485" cm="1">
        <f t="array" aca="1" ref="Z99" ca="1">INDIRECT("'"&amp;$D$4&amp;"'!"&amp;Z$21&amp;$B99)</f>
        <v>0</v>
      </c>
      <c r="AA99" s="485" cm="1">
        <f t="array" aca="1" ref="AA99" ca="1">INDIRECT("'"&amp;$D$4&amp;"'!"&amp;AA$21&amp;$B99)</f>
        <v>0</v>
      </c>
      <c r="AB99" s="485" cm="1">
        <f t="array" aca="1" ref="AB99" ca="1">INDIRECT("'"&amp;$D$4&amp;"'!"&amp;AB$21&amp;$B99)</f>
        <v>0</v>
      </c>
      <c r="AC99" s="485" cm="1">
        <f t="array" aca="1" ref="AC99" ca="1">INDIRECT("'"&amp;$D$4&amp;"'!"&amp;AC$21&amp;$B99)</f>
        <v>0</v>
      </c>
      <c r="AD99" s="485" cm="1">
        <f t="array" aca="1" ref="AD99" ca="1">INDIRECT("'"&amp;$D$4&amp;"'!"&amp;AD$21&amp;$B99)</f>
        <v>0</v>
      </c>
      <c r="AE99" s="485" cm="1">
        <f t="array" aca="1" ref="AE99" ca="1">INDIRECT("'"&amp;$D$4&amp;"'!"&amp;AE$21&amp;$B99)</f>
        <v>0</v>
      </c>
      <c r="AF99" s="485" cm="1">
        <f t="array" aca="1" ref="AF99" ca="1">INDIRECT("'"&amp;$D$4&amp;"'!"&amp;AF$21&amp;$B99)</f>
        <v>0</v>
      </c>
      <c r="AG99" s="485" cm="1">
        <f t="array" aca="1" ref="AG99" ca="1">INDIRECT("'"&amp;$D$4&amp;"'!"&amp;AG$21&amp;$B99)</f>
        <v>0</v>
      </c>
      <c r="AH99" s="485" cm="1">
        <f t="array" aca="1" ref="AH99" ca="1">INDIRECT("'"&amp;$D$4&amp;"'!"&amp;AH$21&amp;$B99)</f>
        <v>0</v>
      </c>
      <c r="AI99" s="485" cm="1">
        <f t="array" aca="1" ref="AI99" ca="1">INDIRECT("'"&amp;$D$4&amp;"'!"&amp;AI$21&amp;$B99)</f>
        <v>0</v>
      </c>
      <c r="AJ99" s="485" cm="1">
        <f t="array" aca="1" ref="AJ99" ca="1">INDIRECT("'"&amp;$D$4&amp;"'!"&amp;AJ$21&amp;$B99)</f>
        <v>0</v>
      </c>
      <c r="AK99" s="485" cm="1">
        <f t="array" aca="1" ref="AK99" ca="1">INDIRECT("'"&amp;$D$4&amp;"'!"&amp;AK$21&amp;$B99)</f>
        <v>0</v>
      </c>
      <c r="AL99" s="485" cm="1">
        <f t="array" aca="1" ref="AL99" ca="1">INDIRECT("'"&amp;$D$4&amp;"'!"&amp;AL$21&amp;$B99)</f>
        <v>0</v>
      </c>
      <c r="AM99" s="485" cm="1">
        <f t="array" aca="1" ref="AM99" ca="1">INDIRECT("'"&amp;$D$4&amp;"'!"&amp;AM$21&amp;$B99)</f>
        <v>0</v>
      </c>
      <c r="AN99" s="485" cm="1">
        <f t="array" aca="1" ref="AN99" ca="1">INDIRECT("'"&amp;$D$4&amp;"'!"&amp;AN$21&amp;$B99)</f>
        <v>0</v>
      </c>
      <c r="AO99" s="485" cm="1">
        <f t="array" aca="1" ref="AO99" ca="1">INDIRECT("'"&amp;$D$4&amp;"'!"&amp;AO$21&amp;$B99)</f>
        <v>0</v>
      </c>
      <c r="AP99" s="485" cm="1">
        <f t="array" aca="1" ref="AP99" ca="1">INDIRECT("'"&amp;$D$4&amp;"'!"&amp;AP$21&amp;$B99)</f>
        <v>0</v>
      </c>
      <c r="AQ99" s="485" cm="1">
        <f t="array" aca="1" ref="AQ99" ca="1">INDIRECT("'"&amp;$D$4&amp;"'!"&amp;AQ$21&amp;$B99)</f>
        <v>0</v>
      </c>
      <c r="AR99" s="485" cm="1">
        <f t="array" aca="1" ref="AR99" ca="1">INDIRECT("'"&amp;$D$4&amp;"'!"&amp;AR$21&amp;$B99)</f>
        <v>0</v>
      </c>
      <c r="AS99" s="485" cm="1">
        <f t="array" aca="1" ref="AS99" ca="1">INDIRECT("'"&amp;$D$4&amp;"'!"&amp;AS$21&amp;$B99)</f>
        <v>0</v>
      </c>
      <c r="AT99" s="485" cm="1">
        <f t="array" aca="1" ref="AT99" ca="1">INDIRECT("'"&amp;$D$4&amp;"'!"&amp;AT$21&amp;$B99)</f>
        <v>0</v>
      </c>
      <c r="AU99" s="485" cm="1">
        <f t="array" aca="1" ref="AU99" ca="1">INDIRECT("'"&amp;$D$4&amp;"'!"&amp;AU$21&amp;$B99)</f>
        <v>0</v>
      </c>
      <c r="AV99" s="485" cm="1">
        <f t="array" aca="1" ref="AV99" ca="1">INDIRECT("'"&amp;$D$4&amp;"'!"&amp;AV$21&amp;$B99)</f>
        <v>0</v>
      </c>
      <c r="AW99" s="485" cm="1">
        <f t="array" aca="1" ref="AW99" ca="1">INDIRECT("'"&amp;$D$4&amp;"'!"&amp;AW$21&amp;$B99)</f>
        <v>0</v>
      </c>
      <c r="AX99" s="485" cm="1">
        <f t="array" aca="1" ref="AX99" ca="1">INDIRECT("'"&amp;$D$4&amp;"'!"&amp;AX$21&amp;$B99)</f>
        <v>0</v>
      </c>
      <c r="AY99" s="485" cm="1">
        <f t="array" aca="1" ref="AY99" ca="1">INDIRECT("'"&amp;$D$4&amp;"'!"&amp;AY$21&amp;$B99)</f>
        <v>0</v>
      </c>
      <c r="AZ99" s="485" cm="1">
        <f t="array" aca="1" ref="AZ99" ca="1">INDIRECT("'"&amp;$D$4&amp;"'!"&amp;AZ$21&amp;$B99)</f>
        <v>0</v>
      </c>
      <c r="BA99" s="485" cm="1">
        <f t="array" aca="1" ref="BA99" ca="1">INDIRECT("'"&amp;$D$4&amp;"'!"&amp;BA$21&amp;$B99)</f>
        <v>0</v>
      </c>
      <c r="BB99" s="485" cm="1">
        <f t="array" aca="1" ref="BB99" ca="1">INDIRECT("'"&amp;$D$4&amp;"'!"&amp;BB$21&amp;$B99)</f>
        <v>0</v>
      </c>
      <c r="BC99" s="485" cm="1">
        <f t="array" aca="1" ref="BC99" ca="1">INDIRECT("'"&amp;$D$4&amp;"'!"&amp;BC$21&amp;$B99)</f>
        <v>0</v>
      </c>
      <c r="BD99" s="485" cm="1">
        <f t="array" aca="1" ref="BD99" ca="1">INDIRECT("'"&amp;$D$4&amp;"'!"&amp;BD$21&amp;$B99)</f>
        <v>0</v>
      </c>
      <c r="BE99" s="485" cm="1">
        <f t="array" aca="1" ref="BE99" ca="1">INDIRECT("'"&amp;$D$4&amp;"'!"&amp;BE$21&amp;$B99)</f>
        <v>0</v>
      </c>
      <c r="BF99" s="485" cm="1">
        <f t="array" aca="1" ref="BF99" ca="1">INDIRECT("'"&amp;$D$4&amp;"'!"&amp;BF$21&amp;$B99)</f>
        <v>0</v>
      </c>
      <c r="BG99" s="485" cm="1">
        <f t="array" aca="1" ref="BG99" ca="1">INDIRECT("'"&amp;$D$4&amp;"'!"&amp;BG$21&amp;$B99)</f>
        <v>0</v>
      </c>
      <c r="BH99" s="485" cm="1">
        <f t="array" aca="1" ref="BH99" ca="1">INDIRECT("'"&amp;$D$4&amp;"'!"&amp;BH$21&amp;$B99)</f>
        <v>0</v>
      </c>
      <c r="BI99" s="485" cm="1">
        <f t="array" aca="1" ref="BI99" ca="1">INDIRECT("'"&amp;$D$4&amp;"'!"&amp;BI$21&amp;$B99)</f>
        <v>0</v>
      </c>
      <c r="BJ99" s="485" cm="1">
        <f t="array" aca="1" ref="BJ99" ca="1">INDIRECT("'"&amp;$D$4&amp;"'!"&amp;BJ$21&amp;$B99)</f>
        <v>0</v>
      </c>
      <c r="BK99" s="485" cm="1">
        <f t="array" aca="1" ref="BK99" ca="1">INDIRECT("'"&amp;$D$4&amp;"'!"&amp;BK$21&amp;$B99)</f>
        <v>0</v>
      </c>
      <c r="BL99" s="485" cm="1">
        <f t="array" aca="1" ref="BL99" ca="1">INDIRECT("'"&amp;$D$4&amp;"'!"&amp;BL$21&amp;$B99)</f>
        <v>0</v>
      </c>
      <c r="BM99" s="485" cm="1">
        <f t="array" aca="1" ref="BM99" ca="1">INDIRECT("'"&amp;$D$4&amp;"'!"&amp;BM$21&amp;$B99)</f>
        <v>0</v>
      </c>
      <c r="BN99" s="485" cm="1">
        <f t="array" aca="1" ref="BN99" ca="1">INDIRECT("'"&amp;$D$4&amp;"'!"&amp;BN$21&amp;$B99)</f>
        <v>0</v>
      </c>
      <c r="BP99" s="851">
        <v>2074</v>
      </c>
      <c r="BQ99" s="698" cm="1">
        <f t="array" aca="1" ref="BQ99" ca="1">IFERROR(SUMIFS(INDEX($J$23:$BN$44,,MATCH($G99,$J$22:$BN$22,0)),$G$23:$G$44,BQ$48,$E$23:$E$44,$BQ$46)/INDEX($J$47:$BN$47,,MATCH($G99,$J$22:$BN$22,0)),0)</f>
        <v>0</v>
      </c>
      <c r="BR99" s="587" cm="1">
        <f t="array" aca="1" ref="BR99" ca="1">IFERROR(SUMIFS(INDEX($J$23:$BN$44,,MATCH($G99,$J$22:$BN$22,0)),$G$23:$G$44,BR$48,$E$23:$E$44,$BQ$46)/INDEX($J$47:$BN$47,,MATCH($G99,$J$22:$BN$22,0)),0)</f>
        <v>0</v>
      </c>
      <c r="BS99" s="662" cm="1">
        <f t="array" aca="1" ref="BS99" ca="1">IFERROR(SUMIFS(INDEX($J$23:$BN$44,,MATCH($G99,$J$22:$BN$22,0)),$G$23:$G$44,BS$48,$E$23:$E$44,$BQ$46)/INDEX($J$47:$BN$47,,MATCH($G99,$J$22:$BN$22,0)),0)</f>
        <v>0</v>
      </c>
      <c r="BU99" s="851">
        <v>2074</v>
      </c>
      <c r="BV99" s="1017">
        <f t="shared" ca="1" si="6"/>
        <v>0</v>
      </c>
      <c r="BW99" s="1018">
        <f t="shared" ca="1" si="7"/>
        <v>0</v>
      </c>
      <c r="BX99" s="1019">
        <f t="shared" ca="1" si="8"/>
        <v>0</v>
      </c>
      <c r="BY99" s="824">
        <f t="shared" ca="1" si="5"/>
        <v>0</v>
      </c>
      <c r="BZ99" s="851">
        <v>2074</v>
      </c>
      <c r="CA99" s="1017">
        <f ca="1">IFERROR(SUM(BQ$49:BQ99)/SUM($BQ$49:$BS99),BQ99)</f>
        <v>0</v>
      </c>
      <c r="CB99" s="1018">
        <f ca="1">IFERROR(SUM(BR$49:BR99)/SUM($BQ$49:$BS99),BR99)</f>
        <v>0</v>
      </c>
      <c r="CC99" s="1019">
        <f ca="1">IFERROR(SUM(BS$49:BS99)/SUM($BQ$49:$BS99),BS99)</f>
        <v>0</v>
      </c>
      <c r="CD99" s="824">
        <f t="shared" ca="1" si="9"/>
        <v>0</v>
      </c>
      <c r="CE99" s="700" cm="1">
        <f t="array" aca="1" ref="CE99" ca="1">_xlfn.IFNA(LOOKUP(2,1/($J99:$BN99&lt;&gt;0),$J$22:$BN$22),0)</f>
        <v>0</v>
      </c>
      <c r="CH99" s="183"/>
      <c r="CI99" s="174"/>
      <c r="CJ99" s="174"/>
      <c r="CK99" s="174"/>
      <c r="CN99" s="984"/>
      <c r="CO99" s="984"/>
      <c r="CP99" s="984"/>
      <c r="CR99" s="984"/>
      <c r="CS99" s="984"/>
      <c r="CT99" s="984"/>
      <c r="CV99" s="174"/>
      <c r="CW99" s="174"/>
      <c r="CX99" s="174"/>
    </row>
    <row r="100" spans="1:102" ht="15.95" customHeight="1">
      <c r="A100" s="1375"/>
      <c r="B100" s="180">
        <f t="shared" si="10"/>
        <v>221</v>
      </c>
      <c r="C100" s="1270"/>
      <c r="D100" s="160" t="s">
        <v>739</v>
      </c>
      <c r="F100" s="160" t="s">
        <v>976</v>
      </c>
      <c r="G100" s="830">
        <v>2075</v>
      </c>
      <c r="I100" s="437" t="s">
        <v>514</v>
      </c>
      <c r="J100" s="485" cm="1">
        <f t="array" aca="1" ref="J100" ca="1">INDIRECT("'"&amp;$D$4&amp;"'!"&amp;J$21&amp;$B100)</f>
        <v>0</v>
      </c>
      <c r="K100" s="485" cm="1">
        <f t="array" aca="1" ref="K100" ca="1">INDIRECT("'"&amp;$D$4&amp;"'!"&amp;K$21&amp;$B100)</f>
        <v>0</v>
      </c>
      <c r="L100" s="485" cm="1">
        <f t="array" aca="1" ref="L100" ca="1">INDIRECT("'"&amp;$D$4&amp;"'!"&amp;L$21&amp;$B100)</f>
        <v>0</v>
      </c>
      <c r="M100" s="485" cm="1">
        <f t="array" aca="1" ref="M100" ca="1">INDIRECT("'"&amp;$D$4&amp;"'!"&amp;M$21&amp;$B100)</f>
        <v>0</v>
      </c>
      <c r="N100" s="485" cm="1">
        <f t="array" aca="1" ref="N100" ca="1">INDIRECT("'"&amp;$D$4&amp;"'!"&amp;N$21&amp;$B100)</f>
        <v>0</v>
      </c>
      <c r="O100" s="485" cm="1">
        <f t="array" aca="1" ref="O100" ca="1">INDIRECT("'"&amp;$D$4&amp;"'!"&amp;O$21&amp;$B100)</f>
        <v>0</v>
      </c>
      <c r="P100" s="485" cm="1">
        <f t="array" aca="1" ref="P100" ca="1">INDIRECT("'"&amp;$D$4&amp;"'!"&amp;P$21&amp;$B100)</f>
        <v>0</v>
      </c>
      <c r="Q100" s="485" cm="1">
        <f t="array" aca="1" ref="Q100" ca="1">INDIRECT("'"&amp;$D$4&amp;"'!"&amp;Q$21&amp;$B100)</f>
        <v>0</v>
      </c>
      <c r="R100" s="485" cm="1">
        <f t="array" aca="1" ref="R100" ca="1">INDIRECT("'"&amp;$D$4&amp;"'!"&amp;R$21&amp;$B100)</f>
        <v>0</v>
      </c>
      <c r="S100" s="485" cm="1">
        <f t="array" aca="1" ref="S100" ca="1">INDIRECT("'"&amp;$D$4&amp;"'!"&amp;S$21&amp;$B100)</f>
        <v>0</v>
      </c>
      <c r="T100" s="485" cm="1">
        <f t="array" aca="1" ref="T100" ca="1">INDIRECT("'"&amp;$D$4&amp;"'!"&amp;T$21&amp;$B100)</f>
        <v>0</v>
      </c>
      <c r="U100" s="485" cm="1">
        <f t="array" aca="1" ref="U100" ca="1">INDIRECT("'"&amp;$D$4&amp;"'!"&amp;U$21&amp;$B100)</f>
        <v>0</v>
      </c>
      <c r="V100" s="485" cm="1">
        <f t="array" aca="1" ref="V100" ca="1">INDIRECT("'"&amp;$D$4&amp;"'!"&amp;V$21&amp;$B100)</f>
        <v>0</v>
      </c>
      <c r="W100" s="485" cm="1">
        <f t="array" aca="1" ref="W100" ca="1">INDIRECT("'"&amp;$D$4&amp;"'!"&amp;W$21&amp;$B100)</f>
        <v>0</v>
      </c>
      <c r="X100" s="485" cm="1">
        <f t="array" aca="1" ref="X100" ca="1">INDIRECT("'"&amp;$D$4&amp;"'!"&amp;X$21&amp;$B100)</f>
        <v>0</v>
      </c>
      <c r="Y100" s="485" cm="1">
        <f t="array" aca="1" ref="Y100" ca="1">INDIRECT("'"&amp;$D$4&amp;"'!"&amp;Y$21&amp;$B100)</f>
        <v>0</v>
      </c>
      <c r="Z100" s="485" cm="1">
        <f t="array" aca="1" ref="Z100" ca="1">INDIRECT("'"&amp;$D$4&amp;"'!"&amp;Z$21&amp;$B100)</f>
        <v>0</v>
      </c>
      <c r="AA100" s="485" cm="1">
        <f t="array" aca="1" ref="AA100" ca="1">INDIRECT("'"&amp;$D$4&amp;"'!"&amp;AA$21&amp;$B100)</f>
        <v>0</v>
      </c>
      <c r="AB100" s="485" cm="1">
        <f t="array" aca="1" ref="AB100" ca="1">INDIRECT("'"&amp;$D$4&amp;"'!"&amp;AB$21&amp;$B100)</f>
        <v>0</v>
      </c>
      <c r="AC100" s="485" cm="1">
        <f t="array" aca="1" ref="AC100" ca="1">INDIRECT("'"&amp;$D$4&amp;"'!"&amp;AC$21&amp;$B100)</f>
        <v>0</v>
      </c>
      <c r="AD100" s="485" cm="1">
        <f t="array" aca="1" ref="AD100" ca="1">INDIRECT("'"&amp;$D$4&amp;"'!"&amp;AD$21&amp;$B100)</f>
        <v>0</v>
      </c>
      <c r="AE100" s="485" cm="1">
        <f t="array" aca="1" ref="AE100" ca="1">INDIRECT("'"&amp;$D$4&amp;"'!"&amp;AE$21&amp;$B100)</f>
        <v>0</v>
      </c>
      <c r="AF100" s="485" cm="1">
        <f t="array" aca="1" ref="AF100" ca="1">INDIRECT("'"&amp;$D$4&amp;"'!"&amp;AF$21&amp;$B100)</f>
        <v>0</v>
      </c>
      <c r="AG100" s="485" cm="1">
        <f t="array" aca="1" ref="AG100" ca="1">INDIRECT("'"&amp;$D$4&amp;"'!"&amp;AG$21&amp;$B100)</f>
        <v>0</v>
      </c>
      <c r="AH100" s="485" cm="1">
        <f t="array" aca="1" ref="AH100" ca="1">INDIRECT("'"&amp;$D$4&amp;"'!"&amp;AH$21&amp;$B100)</f>
        <v>0</v>
      </c>
      <c r="AI100" s="485" cm="1">
        <f t="array" aca="1" ref="AI100" ca="1">INDIRECT("'"&amp;$D$4&amp;"'!"&amp;AI$21&amp;$B100)</f>
        <v>0</v>
      </c>
      <c r="AJ100" s="485" cm="1">
        <f t="array" aca="1" ref="AJ100" ca="1">INDIRECT("'"&amp;$D$4&amp;"'!"&amp;AJ$21&amp;$B100)</f>
        <v>0</v>
      </c>
      <c r="AK100" s="485" cm="1">
        <f t="array" aca="1" ref="AK100" ca="1">INDIRECT("'"&amp;$D$4&amp;"'!"&amp;AK$21&amp;$B100)</f>
        <v>0</v>
      </c>
      <c r="AL100" s="485" cm="1">
        <f t="array" aca="1" ref="AL100" ca="1">INDIRECT("'"&amp;$D$4&amp;"'!"&amp;AL$21&amp;$B100)</f>
        <v>0</v>
      </c>
      <c r="AM100" s="485" cm="1">
        <f t="array" aca="1" ref="AM100" ca="1">INDIRECT("'"&amp;$D$4&amp;"'!"&amp;AM$21&amp;$B100)</f>
        <v>0</v>
      </c>
      <c r="AN100" s="485" cm="1">
        <f t="array" aca="1" ref="AN100" ca="1">INDIRECT("'"&amp;$D$4&amp;"'!"&amp;AN$21&amp;$B100)</f>
        <v>0</v>
      </c>
      <c r="AO100" s="485" cm="1">
        <f t="array" aca="1" ref="AO100" ca="1">INDIRECT("'"&amp;$D$4&amp;"'!"&amp;AO$21&amp;$B100)</f>
        <v>0</v>
      </c>
      <c r="AP100" s="485" cm="1">
        <f t="array" aca="1" ref="AP100" ca="1">INDIRECT("'"&amp;$D$4&amp;"'!"&amp;AP$21&amp;$B100)</f>
        <v>0</v>
      </c>
      <c r="AQ100" s="485" cm="1">
        <f t="array" aca="1" ref="AQ100" ca="1">INDIRECT("'"&amp;$D$4&amp;"'!"&amp;AQ$21&amp;$B100)</f>
        <v>0</v>
      </c>
      <c r="AR100" s="485" cm="1">
        <f t="array" aca="1" ref="AR100" ca="1">INDIRECT("'"&amp;$D$4&amp;"'!"&amp;AR$21&amp;$B100)</f>
        <v>0</v>
      </c>
      <c r="AS100" s="485" cm="1">
        <f t="array" aca="1" ref="AS100" ca="1">INDIRECT("'"&amp;$D$4&amp;"'!"&amp;AS$21&amp;$B100)</f>
        <v>0</v>
      </c>
      <c r="AT100" s="485" cm="1">
        <f t="array" aca="1" ref="AT100" ca="1">INDIRECT("'"&amp;$D$4&amp;"'!"&amp;AT$21&amp;$B100)</f>
        <v>0</v>
      </c>
      <c r="AU100" s="485" cm="1">
        <f t="array" aca="1" ref="AU100" ca="1">INDIRECT("'"&amp;$D$4&amp;"'!"&amp;AU$21&amp;$B100)</f>
        <v>0</v>
      </c>
      <c r="AV100" s="485" cm="1">
        <f t="array" aca="1" ref="AV100" ca="1">INDIRECT("'"&amp;$D$4&amp;"'!"&amp;AV$21&amp;$B100)</f>
        <v>0</v>
      </c>
      <c r="AW100" s="485" cm="1">
        <f t="array" aca="1" ref="AW100" ca="1">INDIRECT("'"&amp;$D$4&amp;"'!"&amp;AW$21&amp;$B100)</f>
        <v>0</v>
      </c>
      <c r="AX100" s="485" cm="1">
        <f t="array" aca="1" ref="AX100" ca="1">INDIRECT("'"&amp;$D$4&amp;"'!"&amp;AX$21&amp;$B100)</f>
        <v>0</v>
      </c>
      <c r="AY100" s="485" cm="1">
        <f t="array" aca="1" ref="AY100" ca="1">INDIRECT("'"&amp;$D$4&amp;"'!"&amp;AY$21&amp;$B100)</f>
        <v>0</v>
      </c>
      <c r="AZ100" s="485" cm="1">
        <f t="array" aca="1" ref="AZ100" ca="1">INDIRECT("'"&amp;$D$4&amp;"'!"&amp;AZ$21&amp;$B100)</f>
        <v>0</v>
      </c>
      <c r="BA100" s="485" cm="1">
        <f t="array" aca="1" ref="BA100" ca="1">INDIRECT("'"&amp;$D$4&amp;"'!"&amp;BA$21&amp;$B100)</f>
        <v>0</v>
      </c>
      <c r="BB100" s="485" cm="1">
        <f t="array" aca="1" ref="BB100" ca="1">INDIRECT("'"&amp;$D$4&amp;"'!"&amp;BB$21&amp;$B100)</f>
        <v>0</v>
      </c>
      <c r="BC100" s="485" cm="1">
        <f t="array" aca="1" ref="BC100" ca="1">INDIRECT("'"&amp;$D$4&amp;"'!"&amp;BC$21&amp;$B100)</f>
        <v>0</v>
      </c>
      <c r="BD100" s="485" cm="1">
        <f t="array" aca="1" ref="BD100" ca="1">INDIRECT("'"&amp;$D$4&amp;"'!"&amp;BD$21&amp;$B100)</f>
        <v>0</v>
      </c>
      <c r="BE100" s="485" cm="1">
        <f t="array" aca="1" ref="BE100" ca="1">INDIRECT("'"&amp;$D$4&amp;"'!"&amp;BE$21&amp;$B100)</f>
        <v>0</v>
      </c>
      <c r="BF100" s="485" cm="1">
        <f t="array" aca="1" ref="BF100" ca="1">INDIRECT("'"&amp;$D$4&amp;"'!"&amp;BF$21&amp;$B100)</f>
        <v>0</v>
      </c>
      <c r="BG100" s="485" cm="1">
        <f t="array" aca="1" ref="BG100" ca="1">INDIRECT("'"&amp;$D$4&amp;"'!"&amp;BG$21&amp;$B100)</f>
        <v>0</v>
      </c>
      <c r="BH100" s="485" cm="1">
        <f t="array" aca="1" ref="BH100" ca="1">INDIRECT("'"&amp;$D$4&amp;"'!"&amp;BH$21&amp;$B100)</f>
        <v>0</v>
      </c>
      <c r="BI100" s="485" cm="1">
        <f t="array" aca="1" ref="BI100" ca="1">INDIRECT("'"&amp;$D$4&amp;"'!"&amp;BI$21&amp;$B100)</f>
        <v>0</v>
      </c>
      <c r="BJ100" s="485" cm="1">
        <f t="array" aca="1" ref="BJ100" ca="1">INDIRECT("'"&amp;$D$4&amp;"'!"&amp;BJ$21&amp;$B100)</f>
        <v>0</v>
      </c>
      <c r="BK100" s="485" cm="1">
        <f t="array" aca="1" ref="BK100" ca="1">INDIRECT("'"&amp;$D$4&amp;"'!"&amp;BK$21&amp;$B100)</f>
        <v>0</v>
      </c>
      <c r="BL100" s="485" cm="1">
        <f t="array" aca="1" ref="BL100" ca="1">INDIRECT("'"&amp;$D$4&amp;"'!"&amp;BL$21&amp;$B100)</f>
        <v>0</v>
      </c>
      <c r="BM100" s="485" cm="1">
        <f t="array" aca="1" ref="BM100" ca="1">INDIRECT("'"&amp;$D$4&amp;"'!"&amp;BM$21&amp;$B100)</f>
        <v>0</v>
      </c>
      <c r="BN100" s="485" cm="1">
        <f t="array" aca="1" ref="BN100" ca="1">INDIRECT("'"&amp;$D$4&amp;"'!"&amp;BN$21&amp;$B100)</f>
        <v>0</v>
      </c>
      <c r="BP100" s="851">
        <v>2075</v>
      </c>
      <c r="BQ100" s="698" cm="1">
        <f t="array" aca="1" ref="BQ100" ca="1">IFERROR(SUMIFS(INDEX($J$23:$BN$44,,MATCH($G100,$J$22:$BN$22,0)),$G$23:$G$44,BQ$48,$E$23:$E$44,$BQ$46)/INDEX($J$47:$BN$47,,MATCH($G100,$J$22:$BN$22,0)),0)</f>
        <v>0</v>
      </c>
      <c r="BR100" s="587" cm="1">
        <f t="array" aca="1" ref="BR100" ca="1">IFERROR(SUMIFS(INDEX($J$23:$BN$44,,MATCH($G100,$J$22:$BN$22,0)),$G$23:$G$44,BR$48,$E$23:$E$44,$BQ$46)/INDEX($J$47:$BN$47,,MATCH($G100,$J$22:$BN$22,0)),0)</f>
        <v>0</v>
      </c>
      <c r="BS100" s="662" cm="1">
        <f t="array" aca="1" ref="BS100" ca="1">IFERROR(SUMIFS(INDEX($J$23:$BN$44,,MATCH($G100,$J$22:$BN$22,0)),$G$23:$G$44,BS$48,$E$23:$E$44,$BQ$46)/INDEX($J$47:$BN$47,,MATCH($G100,$J$22:$BN$22,0)),0)</f>
        <v>0</v>
      </c>
      <c r="BU100" s="851">
        <v>2075</v>
      </c>
      <c r="BV100" s="1017">
        <f t="shared" ca="1" si="6"/>
        <v>0</v>
      </c>
      <c r="BW100" s="1018">
        <f t="shared" ca="1" si="7"/>
        <v>0</v>
      </c>
      <c r="BX100" s="1019">
        <f t="shared" ca="1" si="8"/>
        <v>0</v>
      </c>
      <c r="BY100" s="824">
        <f t="shared" ca="1" si="5"/>
        <v>0</v>
      </c>
      <c r="BZ100" s="851">
        <v>2075</v>
      </c>
      <c r="CA100" s="1017">
        <f ca="1">IFERROR(SUM(BQ$49:BQ100)/SUM($BQ$49:$BS100),BQ100)</f>
        <v>0</v>
      </c>
      <c r="CB100" s="1018">
        <f ca="1">IFERROR(SUM(BR$49:BR100)/SUM($BQ$49:$BS100),BR100)</f>
        <v>0</v>
      </c>
      <c r="CC100" s="1019">
        <f ca="1">IFERROR(SUM(BS$49:BS100)/SUM($BQ$49:$BS100),BS100)</f>
        <v>0</v>
      </c>
      <c r="CD100" s="824">
        <f t="shared" ca="1" si="9"/>
        <v>0</v>
      </c>
      <c r="CE100" s="700" cm="1">
        <f t="array" aca="1" ref="CE100" ca="1">_xlfn.IFNA(LOOKUP(2,1/($J100:$BN100&lt;&gt;0),$J$22:$BN$22),0)</f>
        <v>0</v>
      </c>
      <c r="CH100" s="183"/>
      <c r="CI100" s="174"/>
      <c r="CJ100" s="174"/>
      <c r="CK100" s="174"/>
      <c r="CN100" s="984"/>
      <c r="CO100" s="984"/>
      <c r="CP100" s="984"/>
      <c r="CR100" s="984"/>
      <c r="CS100" s="984"/>
      <c r="CT100" s="984"/>
      <c r="CV100" s="174"/>
      <c r="CW100" s="174"/>
      <c r="CX100" s="174"/>
    </row>
    <row r="101" spans="1:102" ht="15.95" customHeight="1">
      <c r="A101" s="1375"/>
      <c r="B101" s="180">
        <f t="shared" si="10"/>
        <v>222</v>
      </c>
      <c r="C101" s="1270"/>
      <c r="D101" s="160" t="s">
        <v>741</v>
      </c>
      <c r="F101" s="160" t="s">
        <v>977</v>
      </c>
      <c r="G101" s="830">
        <v>2076</v>
      </c>
      <c r="I101" s="437" t="s">
        <v>514</v>
      </c>
      <c r="J101" s="485" cm="1">
        <f t="array" aca="1" ref="J101" ca="1">INDIRECT("'"&amp;$D$4&amp;"'!"&amp;J$21&amp;$B101)</f>
        <v>0</v>
      </c>
      <c r="K101" s="485" cm="1">
        <f t="array" aca="1" ref="K101" ca="1">INDIRECT("'"&amp;$D$4&amp;"'!"&amp;K$21&amp;$B101)</f>
        <v>0</v>
      </c>
      <c r="L101" s="485" cm="1">
        <f t="array" aca="1" ref="L101" ca="1">INDIRECT("'"&amp;$D$4&amp;"'!"&amp;L$21&amp;$B101)</f>
        <v>0</v>
      </c>
      <c r="M101" s="485" cm="1">
        <f t="array" aca="1" ref="M101" ca="1">INDIRECT("'"&amp;$D$4&amp;"'!"&amp;M$21&amp;$B101)</f>
        <v>0</v>
      </c>
      <c r="N101" s="485" cm="1">
        <f t="array" aca="1" ref="N101" ca="1">INDIRECT("'"&amp;$D$4&amp;"'!"&amp;N$21&amp;$B101)</f>
        <v>0</v>
      </c>
      <c r="O101" s="485" cm="1">
        <f t="array" aca="1" ref="O101" ca="1">INDIRECT("'"&amp;$D$4&amp;"'!"&amp;O$21&amp;$B101)</f>
        <v>0</v>
      </c>
      <c r="P101" s="485" cm="1">
        <f t="array" aca="1" ref="P101" ca="1">INDIRECT("'"&amp;$D$4&amp;"'!"&amp;P$21&amp;$B101)</f>
        <v>0</v>
      </c>
      <c r="Q101" s="485" cm="1">
        <f t="array" aca="1" ref="Q101" ca="1">INDIRECT("'"&amp;$D$4&amp;"'!"&amp;Q$21&amp;$B101)</f>
        <v>0</v>
      </c>
      <c r="R101" s="485" cm="1">
        <f t="array" aca="1" ref="R101" ca="1">INDIRECT("'"&amp;$D$4&amp;"'!"&amp;R$21&amp;$B101)</f>
        <v>0</v>
      </c>
      <c r="S101" s="485" cm="1">
        <f t="array" aca="1" ref="S101" ca="1">INDIRECT("'"&amp;$D$4&amp;"'!"&amp;S$21&amp;$B101)</f>
        <v>0</v>
      </c>
      <c r="T101" s="485" cm="1">
        <f t="array" aca="1" ref="T101" ca="1">INDIRECT("'"&amp;$D$4&amp;"'!"&amp;T$21&amp;$B101)</f>
        <v>0</v>
      </c>
      <c r="U101" s="485" cm="1">
        <f t="array" aca="1" ref="U101" ca="1">INDIRECT("'"&amp;$D$4&amp;"'!"&amp;U$21&amp;$B101)</f>
        <v>0</v>
      </c>
      <c r="V101" s="485" cm="1">
        <f t="array" aca="1" ref="V101" ca="1">INDIRECT("'"&amp;$D$4&amp;"'!"&amp;V$21&amp;$B101)</f>
        <v>0</v>
      </c>
      <c r="W101" s="485" cm="1">
        <f t="array" aca="1" ref="W101" ca="1">INDIRECT("'"&amp;$D$4&amp;"'!"&amp;W$21&amp;$B101)</f>
        <v>0</v>
      </c>
      <c r="X101" s="485" cm="1">
        <f t="array" aca="1" ref="X101" ca="1">INDIRECT("'"&amp;$D$4&amp;"'!"&amp;X$21&amp;$B101)</f>
        <v>0</v>
      </c>
      <c r="Y101" s="485" cm="1">
        <f t="array" aca="1" ref="Y101" ca="1">INDIRECT("'"&amp;$D$4&amp;"'!"&amp;Y$21&amp;$B101)</f>
        <v>0</v>
      </c>
      <c r="Z101" s="485" cm="1">
        <f t="array" aca="1" ref="Z101" ca="1">INDIRECT("'"&amp;$D$4&amp;"'!"&amp;Z$21&amp;$B101)</f>
        <v>0</v>
      </c>
      <c r="AA101" s="485" cm="1">
        <f t="array" aca="1" ref="AA101" ca="1">INDIRECT("'"&amp;$D$4&amp;"'!"&amp;AA$21&amp;$B101)</f>
        <v>0</v>
      </c>
      <c r="AB101" s="485" cm="1">
        <f t="array" aca="1" ref="AB101" ca="1">INDIRECT("'"&amp;$D$4&amp;"'!"&amp;AB$21&amp;$B101)</f>
        <v>0</v>
      </c>
      <c r="AC101" s="485" cm="1">
        <f t="array" aca="1" ref="AC101" ca="1">INDIRECT("'"&amp;$D$4&amp;"'!"&amp;AC$21&amp;$B101)</f>
        <v>0</v>
      </c>
      <c r="AD101" s="485" cm="1">
        <f t="array" aca="1" ref="AD101" ca="1">INDIRECT("'"&amp;$D$4&amp;"'!"&amp;AD$21&amp;$B101)</f>
        <v>0</v>
      </c>
      <c r="AE101" s="485" cm="1">
        <f t="array" aca="1" ref="AE101" ca="1">INDIRECT("'"&amp;$D$4&amp;"'!"&amp;AE$21&amp;$B101)</f>
        <v>0</v>
      </c>
      <c r="AF101" s="485" cm="1">
        <f t="array" aca="1" ref="AF101" ca="1">INDIRECT("'"&amp;$D$4&amp;"'!"&amp;AF$21&amp;$B101)</f>
        <v>0</v>
      </c>
      <c r="AG101" s="485" cm="1">
        <f t="array" aca="1" ref="AG101" ca="1">INDIRECT("'"&amp;$D$4&amp;"'!"&amp;AG$21&amp;$B101)</f>
        <v>0</v>
      </c>
      <c r="AH101" s="485" cm="1">
        <f t="array" aca="1" ref="AH101" ca="1">INDIRECT("'"&amp;$D$4&amp;"'!"&amp;AH$21&amp;$B101)</f>
        <v>0</v>
      </c>
      <c r="AI101" s="485" cm="1">
        <f t="array" aca="1" ref="AI101" ca="1">INDIRECT("'"&amp;$D$4&amp;"'!"&amp;AI$21&amp;$B101)</f>
        <v>0</v>
      </c>
      <c r="AJ101" s="485" cm="1">
        <f t="array" aca="1" ref="AJ101" ca="1">INDIRECT("'"&amp;$D$4&amp;"'!"&amp;AJ$21&amp;$B101)</f>
        <v>0</v>
      </c>
      <c r="AK101" s="485" cm="1">
        <f t="array" aca="1" ref="AK101" ca="1">INDIRECT("'"&amp;$D$4&amp;"'!"&amp;AK$21&amp;$B101)</f>
        <v>0</v>
      </c>
      <c r="AL101" s="485" cm="1">
        <f t="array" aca="1" ref="AL101" ca="1">INDIRECT("'"&amp;$D$4&amp;"'!"&amp;AL$21&amp;$B101)</f>
        <v>0</v>
      </c>
      <c r="AM101" s="485" cm="1">
        <f t="array" aca="1" ref="AM101" ca="1">INDIRECT("'"&amp;$D$4&amp;"'!"&amp;AM$21&amp;$B101)</f>
        <v>0</v>
      </c>
      <c r="AN101" s="485" cm="1">
        <f t="array" aca="1" ref="AN101" ca="1">INDIRECT("'"&amp;$D$4&amp;"'!"&amp;AN$21&amp;$B101)</f>
        <v>0</v>
      </c>
      <c r="AO101" s="485" cm="1">
        <f t="array" aca="1" ref="AO101" ca="1">INDIRECT("'"&amp;$D$4&amp;"'!"&amp;AO$21&amp;$B101)</f>
        <v>0</v>
      </c>
      <c r="AP101" s="485" cm="1">
        <f t="array" aca="1" ref="AP101" ca="1">INDIRECT("'"&amp;$D$4&amp;"'!"&amp;AP$21&amp;$B101)</f>
        <v>0</v>
      </c>
      <c r="AQ101" s="485" cm="1">
        <f t="array" aca="1" ref="AQ101" ca="1">INDIRECT("'"&amp;$D$4&amp;"'!"&amp;AQ$21&amp;$B101)</f>
        <v>0</v>
      </c>
      <c r="AR101" s="485" cm="1">
        <f t="array" aca="1" ref="AR101" ca="1">INDIRECT("'"&amp;$D$4&amp;"'!"&amp;AR$21&amp;$B101)</f>
        <v>0</v>
      </c>
      <c r="AS101" s="485" cm="1">
        <f t="array" aca="1" ref="AS101" ca="1">INDIRECT("'"&amp;$D$4&amp;"'!"&amp;AS$21&amp;$B101)</f>
        <v>0</v>
      </c>
      <c r="AT101" s="485" cm="1">
        <f t="array" aca="1" ref="AT101" ca="1">INDIRECT("'"&amp;$D$4&amp;"'!"&amp;AT$21&amp;$B101)</f>
        <v>0</v>
      </c>
      <c r="AU101" s="485" cm="1">
        <f t="array" aca="1" ref="AU101" ca="1">INDIRECT("'"&amp;$D$4&amp;"'!"&amp;AU$21&amp;$B101)</f>
        <v>0</v>
      </c>
      <c r="AV101" s="485" cm="1">
        <f t="array" aca="1" ref="AV101" ca="1">INDIRECT("'"&amp;$D$4&amp;"'!"&amp;AV$21&amp;$B101)</f>
        <v>0</v>
      </c>
      <c r="AW101" s="485" cm="1">
        <f t="array" aca="1" ref="AW101" ca="1">INDIRECT("'"&amp;$D$4&amp;"'!"&amp;AW$21&amp;$B101)</f>
        <v>0</v>
      </c>
      <c r="AX101" s="485" cm="1">
        <f t="array" aca="1" ref="AX101" ca="1">INDIRECT("'"&amp;$D$4&amp;"'!"&amp;AX$21&amp;$B101)</f>
        <v>0</v>
      </c>
      <c r="AY101" s="485" cm="1">
        <f t="array" aca="1" ref="AY101" ca="1">INDIRECT("'"&amp;$D$4&amp;"'!"&amp;AY$21&amp;$B101)</f>
        <v>0</v>
      </c>
      <c r="AZ101" s="485" cm="1">
        <f t="array" aca="1" ref="AZ101" ca="1">INDIRECT("'"&amp;$D$4&amp;"'!"&amp;AZ$21&amp;$B101)</f>
        <v>0</v>
      </c>
      <c r="BA101" s="485" cm="1">
        <f t="array" aca="1" ref="BA101" ca="1">INDIRECT("'"&amp;$D$4&amp;"'!"&amp;BA$21&amp;$B101)</f>
        <v>0</v>
      </c>
      <c r="BB101" s="485" cm="1">
        <f t="array" aca="1" ref="BB101" ca="1">INDIRECT("'"&amp;$D$4&amp;"'!"&amp;BB$21&amp;$B101)</f>
        <v>0</v>
      </c>
      <c r="BC101" s="485" cm="1">
        <f t="array" aca="1" ref="BC101" ca="1">INDIRECT("'"&amp;$D$4&amp;"'!"&amp;BC$21&amp;$B101)</f>
        <v>0</v>
      </c>
      <c r="BD101" s="485" cm="1">
        <f t="array" aca="1" ref="BD101" ca="1">INDIRECT("'"&amp;$D$4&amp;"'!"&amp;BD$21&amp;$B101)</f>
        <v>0</v>
      </c>
      <c r="BE101" s="485" cm="1">
        <f t="array" aca="1" ref="BE101" ca="1">INDIRECT("'"&amp;$D$4&amp;"'!"&amp;BE$21&amp;$B101)</f>
        <v>0</v>
      </c>
      <c r="BF101" s="485" cm="1">
        <f t="array" aca="1" ref="BF101" ca="1">INDIRECT("'"&amp;$D$4&amp;"'!"&amp;BF$21&amp;$B101)</f>
        <v>0</v>
      </c>
      <c r="BG101" s="485" cm="1">
        <f t="array" aca="1" ref="BG101" ca="1">INDIRECT("'"&amp;$D$4&amp;"'!"&amp;BG$21&amp;$B101)</f>
        <v>0</v>
      </c>
      <c r="BH101" s="485" cm="1">
        <f t="array" aca="1" ref="BH101" ca="1">INDIRECT("'"&amp;$D$4&amp;"'!"&amp;BH$21&amp;$B101)</f>
        <v>0</v>
      </c>
      <c r="BI101" s="485" cm="1">
        <f t="array" aca="1" ref="BI101" ca="1">INDIRECT("'"&amp;$D$4&amp;"'!"&amp;BI$21&amp;$B101)</f>
        <v>0</v>
      </c>
      <c r="BJ101" s="485" cm="1">
        <f t="array" aca="1" ref="BJ101" ca="1">INDIRECT("'"&amp;$D$4&amp;"'!"&amp;BJ$21&amp;$B101)</f>
        <v>0</v>
      </c>
      <c r="BK101" s="485" cm="1">
        <f t="array" aca="1" ref="BK101" ca="1">INDIRECT("'"&amp;$D$4&amp;"'!"&amp;BK$21&amp;$B101)</f>
        <v>0</v>
      </c>
      <c r="BL101" s="485" cm="1">
        <f t="array" aca="1" ref="BL101" ca="1">INDIRECT("'"&amp;$D$4&amp;"'!"&amp;BL$21&amp;$B101)</f>
        <v>0</v>
      </c>
      <c r="BM101" s="485" cm="1">
        <f t="array" aca="1" ref="BM101" ca="1">INDIRECT("'"&amp;$D$4&amp;"'!"&amp;BM$21&amp;$B101)</f>
        <v>0</v>
      </c>
      <c r="BN101" s="485" cm="1">
        <f t="array" aca="1" ref="BN101" ca="1">INDIRECT("'"&amp;$D$4&amp;"'!"&amp;BN$21&amp;$B101)</f>
        <v>0</v>
      </c>
      <c r="BP101" s="851">
        <v>2076</v>
      </c>
      <c r="BQ101" s="698" cm="1">
        <f t="array" aca="1" ref="BQ101" ca="1">IFERROR(SUMIFS(INDEX($J$23:$BN$44,,MATCH($G101,$J$22:$BN$22,0)),$G$23:$G$44,BQ$48,$E$23:$E$44,$BQ$46)/INDEX($J$47:$BN$47,,MATCH($G101,$J$22:$BN$22,0)),0)</f>
        <v>0</v>
      </c>
      <c r="BR101" s="587" cm="1">
        <f t="array" aca="1" ref="BR101" ca="1">IFERROR(SUMIFS(INDEX($J$23:$BN$44,,MATCH($G101,$J$22:$BN$22,0)),$G$23:$G$44,BR$48,$E$23:$E$44,$BQ$46)/INDEX($J$47:$BN$47,,MATCH($G101,$J$22:$BN$22,0)),0)</f>
        <v>0</v>
      </c>
      <c r="BS101" s="662" cm="1">
        <f t="array" aca="1" ref="BS101" ca="1">IFERROR(SUMIFS(INDEX($J$23:$BN$44,,MATCH($G101,$J$22:$BN$22,0)),$G$23:$G$44,BS$48,$E$23:$E$44,$BQ$46)/INDEX($J$47:$BN$47,,MATCH($G101,$J$22:$BN$22,0)),0)</f>
        <v>0</v>
      </c>
      <c r="BU101" s="851">
        <v>2076</v>
      </c>
      <c r="BV101" s="1017">
        <f t="shared" ca="1" si="6"/>
        <v>0</v>
      </c>
      <c r="BW101" s="1018">
        <f t="shared" ca="1" si="7"/>
        <v>0</v>
      </c>
      <c r="BX101" s="1019">
        <f t="shared" ca="1" si="8"/>
        <v>0</v>
      </c>
      <c r="BY101" s="824">
        <f t="shared" ca="1" si="5"/>
        <v>0</v>
      </c>
      <c r="BZ101" s="851">
        <v>2076</v>
      </c>
      <c r="CA101" s="1017">
        <f ca="1">IFERROR(SUM(BQ$49:BQ101)/SUM($BQ$49:$BS101),BQ101)</f>
        <v>0</v>
      </c>
      <c r="CB101" s="1018">
        <f ca="1">IFERROR(SUM(BR$49:BR101)/SUM($BQ$49:$BS101),BR101)</f>
        <v>0</v>
      </c>
      <c r="CC101" s="1019">
        <f ca="1">IFERROR(SUM(BS$49:BS101)/SUM($BQ$49:$BS101),BS101)</f>
        <v>0</v>
      </c>
      <c r="CD101" s="824">
        <f t="shared" ca="1" si="9"/>
        <v>0</v>
      </c>
      <c r="CE101" s="700" cm="1">
        <f t="array" aca="1" ref="CE101" ca="1">_xlfn.IFNA(LOOKUP(2,1/($J101:$BN101&lt;&gt;0),$J$22:$BN$22),0)</f>
        <v>0</v>
      </c>
      <c r="CH101" s="183"/>
      <c r="CI101" s="174"/>
      <c r="CJ101" s="174"/>
      <c r="CK101" s="174"/>
      <c r="CN101" s="984"/>
      <c r="CO101" s="984"/>
      <c r="CP101" s="984"/>
      <c r="CR101" s="984"/>
      <c r="CS101" s="984"/>
      <c r="CT101" s="984"/>
      <c r="CV101" s="174"/>
      <c r="CW101" s="174"/>
      <c r="CX101" s="174"/>
    </row>
    <row r="102" spans="1:102" ht="15.95" customHeight="1">
      <c r="A102" s="1375"/>
      <c r="B102" s="180">
        <f t="shared" si="10"/>
        <v>223</v>
      </c>
      <c r="C102" s="1270"/>
      <c r="D102" s="160" t="s">
        <v>743</v>
      </c>
      <c r="F102" s="160" t="s">
        <v>978</v>
      </c>
      <c r="G102" s="830">
        <v>2077</v>
      </c>
      <c r="I102" s="437" t="s">
        <v>514</v>
      </c>
      <c r="J102" s="485" cm="1">
        <f t="array" aca="1" ref="J102" ca="1">INDIRECT("'"&amp;$D$4&amp;"'!"&amp;J$21&amp;$B102)</f>
        <v>0</v>
      </c>
      <c r="K102" s="485" cm="1">
        <f t="array" aca="1" ref="K102" ca="1">INDIRECT("'"&amp;$D$4&amp;"'!"&amp;K$21&amp;$B102)</f>
        <v>0</v>
      </c>
      <c r="L102" s="485" cm="1">
        <f t="array" aca="1" ref="L102" ca="1">INDIRECT("'"&amp;$D$4&amp;"'!"&amp;L$21&amp;$B102)</f>
        <v>0</v>
      </c>
      <c r="M102" s="485" cm="1">
        <f t="array" aca="1" ref="M102" ca="1">INDIRECT("'"&amp;$D$4&amp;"'!"&amp;M$21&amp;$B102)</f>
        <v>0</v>
      </c>
      <c r="N102" s="485" cm="1">
        <f t="array" aca="1" ref="N102" ca="1">INDIRECT("'"&amp;$D$4&amp;"'!"&amp;N$21&amp;$B102)</f>
        <v>0</v>
      </c>
      <c r="O102" s="485" cm="1">
        <f t="array" aca="1" ref="O102" ca="1">INDIRECT("'"&amp;$D$4&amp;"'!"&amp;O$21&amp;$B102)</f>
        <v>0</v>
      </c>
      <c r="P102" s="485" cm="1">
        <f t="array" aca="1" ref="P102" ca="1">INDIRECT("'"&amp;$D$4&amp;"'!"&amp;P$21&amp;$B102)</f>
        <v>0</v>
      </c>
      <c r="Q102" s="485" cm="1">
        <f t="array" aca="1" ref="Q102" ca="1">INDIRECT("'"&amp;$D$4&amp;"'!"&amp;Q$21&amp;$B102)</f>
        <v>0</v>
      </c>
      <c r="R102" s="485" cm="1">
        <f t="array" aca="1" ref="R102" ca="1">INDIRECT("'"&amp;$D$4&amp;"'!"&amp;R$21&amp;$B102)</f>
        <v>0</v>
      </c>
      <c r="S102" s="485" cm="1">
        <f t="array" aca="1" ref="S102" ca="1">INDIRECT("'"&amp;$D$4&amp;"'!"&amp;S$21&amp;$B102)</f>
        <v>0</v>
      </c>
      <c r="T102" s="485" cm="1">
        <f t="array" aca="1" ref="T102" ca="1">INDIRECT("'"&amp;$D$4&amp;"'!"&amp;T$21&amp;$B102)</f>
        <v>0</v>
      </c>
      <c r="U102" s="485" cm="1">
        <f t="array" aca="1" ref="U102" ca="1">INDIRECT("'"&amp;$D$4&amp;"'!"&amp;U$21&amp;$B102)</f>
        <v>0</v>
      </c>
      <c r="V102" s="485" cm="1">
        <f t="array" aca="1" ref="V102" ca="1">INDIRECT("'"&amp;$D$4&amp;"'!"&amp;V$21&amp;$B102)</f>
        <v>0</v>
      </c>
      <c r="W102" s="485" cm="1">
        <f t="array" aca="1" ref="W102" ca="1">INDIRECT("'"&amp;$D$4&amp;"'!"&amp;W$21&amp;$B102)</f>
        <v>0</v>
      </c>
      <c r="X102" s="485" cm="1">
        <f t="array" aca="1" ref="X102" ca="1">INDIRECT("'"&amp;$D$4&amp;"'!"&amp;X$21&amp;$B102)</f>
        <v>0</v>
      </c>
      <c r="Y102" s="485" cm="1">
        <f t="array" aca="1" ref="Y102" ca="1">INDIRECT("'"&amp;$D$4&amp;"'!"&amp;Y$21&amp;$B102)</f>
        <v>0</v>
      </c>
      <c r="Z102" s="485" cm="1">
        <f t="array" aca="1" ref="Z102" ca="1">INDIRECT("'"&amp;$D$4&amp;"'!"&amp;Z$21&amp;$B102)</f>
        <v>0</v>
      </c>
      <c r="AA102" s="485" cm="1">
        <f t="array" aca="1" ref="AA102" ca="1">INDIRECT("'"&amp;$D$4&amp;"'!"&amp;AA$21&amp;$B102)</f>
        <v>0</v>
      </c>
      <c r="AB102" s="485" cm="1">
        <f t="array" aca="1" ref="AB102" ca="1">INDIRECT("'"&amp;$D$4&amp;"'!"&amp;AB$21&amp;$B102)</f>
        <v>0</v>
      </c>
      <c r="AC102" s="485" cm="1">
        <f t="array" aca="1" ref="AC102" ca="1">INDIRECT("'"&amp;$D$4&amp;"'!"&amp;AC$21&amp;$B102)</f>
        <v>0</v>
      </c>
      <c r="AD102" s="485" cm="1">
        <f t="array" aca="1" ref="AD102" ca="1">INDIRECT("'"&amp;$D$4&amp;"'!"&amp;AD$21&amp;$B102)</f>
        <v>0</v>
      </c>
      <c r="AE102" s="485" cm="1">
        <f t="array" aca="1" ref="AE102" ca="1">INDIRECT("'"&amp;$D$4&amp;"'!"&amp;AE$21&amp;$B102)</f>
        <v>0</v>
      </c>
      <c r="AF102" s="485" cm="1">
        <f t="array" aca="1" ref="AF102" ca="1">INDIRECT("'"&amp;$D$4&amp;"'!"&amp;AF$21&amp;$B102)</f>
        <v>0</v>
      </c>
      <c r="AG102" s="485" cm="1">
        <f t="array" aca="1" ref="AG102" ca="1">INDIRECT("'"&amp;$D$4&amp;"'!"&amp;AG$21&amp;$B102)</f>
        <v>0</v>
      </c>
      <c r="AH102" s="485" cm="1">
        <f t="array" aca="1" ref="AH102" ca="1">INDIRECT("'"&amp;$D$4&amp;"'!"&amp;AH$21&amp;$B102)</f>
        <v>0</v>
      </c>
      <c r="AI102" s="485" cm="1">
        <f t="array" aca="1" ref="AI102" ca="1">INDIRECT("'"&amp;$D$4&amp;"'!"&amp;AI$21&amp;$B102)</f>
        <v>0</v>
      </c>
      <c r="AJ102" s="485" cm="1">
        <f t="array" aca="1" ref="AJ102" ca="1">INDIRECT("'"&amp;$D$4&amp;"'!"&amp;AJ$21&amp;$B102)</f>
        <v>0</v>
      </c>
      <c r="AK102" s="485" cm="1">
        <f t="array" aca="1" ref="AK102" ca="1">INDIRECT("'"&amp;$D$4&amp;"'!"&amp;AK$21&amp;$B102)</f>
        <v>0</v>
      </c>
      <c r="AL102" s="485" cm="1">
        <f t="array" aca="1" ref="AL102" ca="1">INDIRECT("'"&amp;$D$4&amp;"'!"&amp;AL$21&amp;$B102)</f>
        <v>0</v>
      </c>
      <c r="AM102" s="485" cm="1">
        <f t="array" aca="1" ref="AM102" ca="1">INDIRECT("'"&amp;$D$4&amp;"'!"&amp;AM$21&amp;$B102)</f>
        <v>0</v>
      </c>
      <c r="AN102" s="485" cm="1">
        <f t="array" aca="1" ref="AN102" ca="1">INDIRECT("'"&amp;$D$4&amp;"'!"&amp;AN$21&amp;$B102)</f>
        <v>0</v>
      </c>
      <c r="AO102" s="485" cm="1">
        <f t="array" aca="1" ref="AO102" ca="1">INDIRECT("'"&amp;$D$4&amp;"'!"&amp;AO$21&amp;$B102)</f>
        <v>0</v>
      </c>
      <c r="AP102" s="485" cm="1">
        <f t="array" aca="1" ref="AP102" ca="1">INDIRECT("'"&amp;$D$4&amp;"'!"&amp;AP$21&amp;$B102)</f>
        <v>0</v>
      </c>
      <c r="AQ102" s="485" cm="1">
        <f t="array" aca="1" ref="AQ102" ca="1">INDIRECT("'"&amp;$D$4&amp;"'!"&amp;AQ$21&amp;$B102)</f>
        <v>0</v>
      </c>
      <c r="AR102" s="485" cm="1">
        <f t="array" aca="1" ref="AR102" ca="1">INDIRECT("'"&amp;$D$4&amp;"'!"&amp;AR$21&amp;$B102)</f>
        <v>0</v>
      </c>
      <c r="AS102" s="485" cm="1">
        <f t="array" aca="1" ref="AS102" ca="1">INDIRECT("'"&amp;$D$4&amp;"'!"&amp;AS$21&amp;$B102)</f>
        <v>0</v>
      </c>
      <c r="AT102" s="485" cm="1">
        <f t="array" aca="1" ref="AT102" ca="1">INDIRECT("'"&amp;$D$4&amp;"'!"&amp;AT$21&amp;$B102)</f>
        <v>0</v>
      </c>
      <c r="AU102" s="485" cm="1">
        <f t="array" aca="1" ref="AU102" ca="1">INDIRECT("'"&amp;$D$4&amp;"'!"&amp;AU$21&amp;$B102)</f>
        <v>0</v>
      </c>
      <c r="AV102" s="485" cm="1">
        <f t="array" aca="1" ref="AV102" ca="1">INDIRECT("'"&amp;$D$4&amp;"'!"&amp;AV$21&amp;$B102)</f>
        <v>0</v>
      </c>
      <c r="AW102" s="485" cm="1">
        <f t="array" aca="1" ref="AW102" ca="1">INDIRECT("'"&amp;$D$4&amp;"'!"&amp;AW$21&amp;$B102)</f>
        <v>0</v>
      </c>
      <c r="AX102" s="485" cm="1">
        <f t="array" aca="1" ref="AX102" ca="1">INDIRECT("'"&amp;$D$4&amp;"'!"&amp;AX$21&amp;$B102)</f>
        <v>0</v>
      </c>
      <c r="AY102" s="485" cm="1">
        <f t="array" aca="1" ref="AY102" ca="1">INDIRECT("'"&amp;$D$4&amp;"'!"&amp;AY$21&amp;$B102)</f>
        <v>0</v>
      </c>
      <c r="AZ102" s="485" cm="1">
        <f t="array" aca="1" ref="AZ102" ca="1">INDIRECT("'"&amp;$D$4&amp;"'!"&amp;AZ$21&amp;$B102)</f>
        <v>0</v>
      </c>
      <c r="BA102" s="485" cm="1">
        <f t="array" aca="1" ref="BA102" ca="1">INDIRECT("'"&amp;$D$4&amp;"'!"&amp;BA$21&amp;$B102)</f>
        <v>0</v>
      </c>
      <c r="BB102" s="485" cm="1">
        <f t="array" aca="1" ref="BB102" ca="1">INDIRECT("'"&amp;$D$4&amp;"'!"&amp;BB$21&amp;$B102)</f>
        <v>0</v>
      </c>
      <c r="BC102" s="485" cm="1">
        <f t="array" aca="1" ref="BC102" ca="1">INDIRECT("'"&amp;$D$4&amp;"'!"&amp;BC$21&amp;$B102)</f>
        <v>0</v>
      </c>
      <c r="BD102" s="485" cm="1">
        <f t="array" aca="1" ref="BD102" ca="1">INDIRECT("'"&amp;$D$4&amp;"'!"&amp;BD$21&amp;$B102)</f>
        <v>0</v>
      </c>
      <c r="BE102" s="485" cm="1">
        <f t="array" aca="1" ref="BE102" ca="1">INDIRECT("'"&amp;$D$4&amp;"'!"&amp;BE$21&amp;$B102)</f>
        <v>0</v>
      </c>
      <c r="BF102" s="485" cm="1">
        <f t="array" aca="1" ref="BF102" ca="1">INDIRECT("'"&amp;$D$4&amp;"'!"&amp;BF$21&amp;$B102)</f>
        <v>0</v>
      </c>
      <c r="BG102" s="485" cm="1">
        <f t="array" aca="1" ref="BG102" ca="1">INDIRECT("'"&amp;$D$4&amp;"'!"&amp;BG$21&amp;$B102)</f>
        <v>0</v>
      </c>
      <c r="BH102" s="485" cm="1">
        <f t="array" aca="1" ref="BH102" ca="1">INDIRECT("'"&amp;$D$4&amp;"'!"&amp;BH$21&amp;$B102)</f>
        <v>0</v>
      </c>
      <c r="BI102" s="485" cm="1">
        <f t="array" aca="1" ref="BI102" ca="1">INDIRECT("'"&amp;$D$4&amp;"'!"&amp;BI$21&amp;$B102)</f>
        <v>0</v>
      </c>
      <c r="BJ102" s="485" cm="1">
        <f t="array" aca="1" ref="BJ102" ca="1">INDIRECT("'"&amp;$D$4&amp;"'!"&amp;BJ$21&amp;$B102)</f>
        <v>0</v>
      </c>
      <c r="BK102" s="485" cm="1">
        <f t="array" aca="1" ref="BK102" ca="1">INDIRECT("'"&amp;$D$4&amp;"'!"&amp;BK$21&amp;$B102)</f>
        <v>0</v>
      </c>
      <c r="BL102" s="485" cm="1">
        <f t="array" aca="1" ref="BL102" ca="1">INDIRECT("'"&amp;$D$4&amp;"'!"&amp;BL$21&amp;$B102)</f>
        <v>0</v>
      </c>
      <c r="BM102" s="485" cm="1">
        <f t="array" aca="1" ref="BM102" ca="1">INDIRECT("'"&amp;$D$4&amp;"'!"&amp;BM$21&amp;$B102)</f>
        <v>0</v>
      </c>
      <c r="BN102" s="485" cm="1">
        <f t="array" aca="1" ref="BN102" ca="1">INDIRECT("'"&amp;$D$4&amp;"'!"&amp;BN$21&amp;$B102)</f>
        <v>0</v>
      </c>
      <c r="BP102" s="851">
        <v>2077</v>
      </c>
      <c r="BQ102" s="698" cm="1">
        <f t="array" aca="1" ref="BQ102" ca="1">IFERROR(SUMIFS(INDEX($J$23:$BN$44,,MATCH($G102,$J$22:$BN$22,0)),$G$23:$G$44,BQ$48,$E$23:$E$44,$BQ$46)/INDEX($J$47:$BN$47,,MATCH($G102,$J$22:$BN$22,0)),0)</f>
        <v>0</v>
      </c>
      <c r="BR102" s="587" cm="1">
        <f t="array" aca="1" ref="BR102" ca="1">IFERROR(SUMIFS(INDEX($J$23:$BN$44,,MATCH($G102,$J$22:$BN$22,0)),$G$23:$G$44,BR$48,$E$23:$E$44,$BQ$46)/INDEX($J$47:$BN$47,,MATCH($G102,$J$22:$BN$22,0)),0)</f>
        <v>0</v>
      </c>
      <c r="BS102" s="662" cm="1">
        <f t="array" aca="1" ref="BS102" ca="1">IFERROR(SUMIFS(INDEX($J$23:$BN$44,,MATCH($G102,$J$22:$BN$22,0)),$G$23:$G$44,BS$48,$E$23:$E$44,$BQ$46)/INDEX($J$47:$BN$47,,MATCH($G102,$J$22:$BN$22,0)),0)</f>
        <v>0</v>
      </c>
      <c r="BU102" s="851">
        <v>2077</v>
      </c>
      <c r="BV102" s="1017">
        <f t="shared" ca="1" si="6"/>
        <v>0</v>
      </c>
      <c r="BW102" s="1018">
        <f t="shared" ca="1" si="7"/>
        <v>0</v>
      </c>
      <c r="BX102" s="1019">
        <f t="shared" ca="1" si="8"/>
        <v>0</v>
      </c>
      <c r="BY102" s="824">
        <f t="shared" ca="1" si="5"/>
        <v>0</v>
      </c>
      <c r="BZ102" s="851">
        <v>2077</v>
      </c>
      <c r="CA102" s="1017">
        <f ca="1">IFERROR(SUM(BQ$49:BQ102)/SUM($BQ$49:$BS102),BQ102)</f>
        <v>0</v>
      </c>
      <c r="CB102" s="1018">
        <f ca="1">IFERROR(SUM(BR$49:BR102)/SUM($BQ$49:$BS102),BR102)</f>
        <v>0</v>
      </c>
      <c r="CC102" s="1019">
        <f ca="1">IFERROR(SUM(BS$49:BS102)/SUM($BQ$49:$BS102),BS102)</f>
        <v>0</v>
      </c>
      <c r="CD102" s="824">
        <f t="shared" ca="1" si="9"/>
        <v>0</v>
      </c>
      <c r="CE102" s="700" cm="1">
        <f t="array" aca="1" ref="CE102" ca="1">_xlfn.IFNA(LOOKUP(2,1/($J102:$BN102&lt;&gt;0),$J$22:$BN$22),0)</f>
        <v>0</v>
      </c>
      <c r="CH102" s="183"/>
      <c r="CI102" s="174"/>
      <c r="CJ102" s="174"/>
      <c r="CK102" s="174"/>
      <c r="CN102" s="984"/>
      <c r="CO102" s="984"/>
      <c r="CP102" s="984"/>
      <c r="CR102" s="984"/>
      <c r="CS102" s="984"/>
      <c r="CT102" s="984"/>
      <c r="CV102" s="174"/>
      <c r="CW102" s="174"/>
      <c r="CX102" s="174"/>
    </row>
    <row r="103" spans="1:102" ht="15.95" customHeight="1">
      <c r="A103" s="1375"/>
      <c r="B103" s="180">
        <f t="shared" si="10"/>
        <v>224</v>
      </c>
      <c r="C103" s="1270"/>
      <c r="D103" s="160" t="s">
        <v>745</v>
      </c>
      <c r="F103" s="160" t="s">
        <v>979</v>
      </c>
      <c r="G103" s="830">
        <v>2078</v>
      </c>
      <c r="I103" s="437" t="s">
        <v>514</v>
      </c>
      <c r="J103" s="485" cm="1">
        <f t="array" aca="1" ref="J103" ca="1">INDIRECT("'"&amp;$D$4&amp;"'!"&amp;J$21&amp;$B103)</f>
        <v>0</v>
      </c>
      <c r="K103" s="485" cm="1">
        <f t="array" aca="1" ref="K103" ca="1">INDIRECT("'"&amp;$D$4&amp;"'!"&amp;K$21&amp;$B103)</f>
        <v>0</v>
      </c>
      <c r="L103" s="485" cm="1">
        <f t="array" aca="1" ref="L103" ca="1">INDIRECT("'"&amp;$D$4&amp;"'!"&amp;L$21&amp;$B103)</f>
        <v>0</v>
      </c>
      <c r="M103" s="485" cm="1">
        <f t="array" aca="1" ref="M103" ca="1">INDIRECT("'"&amp;$D$4&amp;"'!"&amp;M$21&amp;$B103)</f>
        <v>0</v>
      </c>
      <c r="N103" s="485" cm="1">
        <f t="array" aca="1" ref="N103" ca="1">INDIRECT("'"&amp;$D$4&amp;"'!"&amp;N$21&amp;$B103)</f>
        <v>0</v>
      </c>
      <c r="O103" s="485" cm="1">
        <f t="array" aca="1" ref="O103" ca="1">INDIRECT("'"&amp;$D$4&amp;"'!"&amp;O$21&amp;$B103)</f>
        <v>0</v>
      </c>
      <c r="P103" s="485" cm="1">
        <f t="array" aca="1" ref="P103" ca="1">INDIRECT("'"&amp;$D$4&amp;"'!"&amp;P$21&amp;$B103)</f>
        <v>0</v>
      </c>
      <c r="Q103" s="485" cm="1">
        <f t="array" aca="1" ref="Q103" ca="1">INDIRECT("'"&amp;$D$4&amp;"'!"&amp;Q$21&amp;$B103)</f>
        <v>0</v>
      </c>
      <c r="R103" s="485" cm="1">
        <f t="array" aca="1" ref="R103" ca="1">INDIRECT("'"&amp;$D$4&amp;"'!"&amp;R$21&amp;$B103)</f>
        <v>0</v>
      </c>
      <c r="S103" s="485" cm="1">
        <f t="array" aca="1" ref="S103" ca="1">INDIRECT("'"&amp;$D$4&amp;"'!"&amp;S$21&amp;$B103)</f>
        <v>0</v>
      </c>
      <c r="T103" s="485" cm="1">
        <f t="array" aca="1" ref="T103" ca="1">INDIRECT("'"&amp;$D$4&amp;"'!"&amp;T$21&amp;$B103)</f>
        <v>0</v>
      </c>
      <c r="U103" s="485" cm="1">
        <f t="array" aca="1" ref="U103" ca="1">INDIRECT("'"&amp;$D$4&amp;"'!"&amp;U$21&amp;$B103)</f>
        <v>0</v>
      </c>
      <c r="V103" s="485" cm="1">
        <f t="array" aca="1" ref="V103" ca="1">INDIRECT("'"&amp;$D$4&amp;"'!"&amp;V$21&amp;$B103)</f>
        <v>0</v>
      </c>
      <c r="W103" s="485" cm="1">
        <f t="array" aca="1" ref="W103" ca="1">INDIRECT("'"&amp;$D$4&amp;"'!"&amp;W$21&amp;$B103)</f>
        <v>0</v>
      </c>
      <c r="X103" s="485" cm="1">
        <f t="array" aca="1" ref="X103" ca="1">INDIRECT("'"&amp;$D$4&amp;"'!"&amp;X$21&amp;$B103)</f>
        <v>0</v>
      </c>
      <c r="Y103" s="485" cm="1">
        <f t="array" aca="1" ref="Y103" ca="1">INDIRECT("'"&amp;$D$4&amp;"'!"&amp;Y$21&amp;$B103)</f>
        <v>0</v>
      </c>
      <c r="Z103" s="485" cm="1">
        <f t="array" aca="1" ref="Z103" ca="1">INDIRECT("'"&amp;$D$4&amp;"'!"&amp;Z$21&amp;$B103)</f>
        <v>0</v>
      </c>
      <c r="AA103" s="485" cm="1">
        <f t="array" aca="1" ref="AA103" ca="1">INDIRECT("'"&amp;$D$4&amp;"'!"&amp;AA$21&amp;$B103)</f>
        <v>0</v>
      </c>
      <c r="AB103" s="485" cm="1">
        <f t="array" aca="1" ref="AB103" ca="1">INDIRECT("'"&amp;$D$4&amp;"'!"&amp;AB$21&amp;$B103)</f>
        <v>0</v>
      </c>
      <c r="AC103" s="485" cm="1">
        <f t="array" aca="1" ref="AC103" ca="1">INDIRECT("'"&amp;$D$4&amp;"'!"&amp;AC$21&amp;$B103)</f>
        <v>0</v>
      </c>
      <c r="AD103" s="485" cm="1">
        <f t="array" aca="1" ref="AD103" ca="1">INDIRECT("'"&amp;$D$4&amp;"'!"&amp;AD$21&amp;$B103)</f>
        <v>0</v>
      </c>
      <c r="AE103" s="485" cm="1">
        <f t="array" aca="1" ref="AE103" ca="1">INDIRECT("'"&amp;$D$4&amp;"'!"&amp;AE$21&amp;$B103)</f>
        <v>0</v>
      </c>
      <c r="AF103" s="485" cm="1">
        <f t="array" aca="1" ref="AF103" ca="1">INDIRECT("'"&amp;$D$4&amp;"'!"&amp;AF$21&amp;$B103)</f>
        <v>0</v>
      </c>
      <c r="AG103" s="485" cm="1">
        <f t="array" aca="1" ref="AG103" ca="1">INDIRECT("'"&amp;$D$4&amp;"'!"&amp;AG$21&amp;$B103)</f>
        <v>0</v>
      </c>
      <c r="AH103" s="485" cm="1">
        <f t="array" aca="1" ref="AH103" ca="1">INDIRECT("'"&amp;$D$4&amp;"'!"&amp;AH$21&amp;$B103)</f>
        <v>0</v>
      </c>
      <c r="AI103" s="485" cm="1">
        <f t="array" aca="1" ref="AI103" ca="1">INDIRECT("'"&amp;$D$4&amp;"'!"&amp;AI$21&amp;$B103)</f>
        <v>0</v>
      </c>
      <c r="AJ103" s="485" cm="1">
        <f t="array" aca="1" ref="AJ103" ca="1">INDIRECT("'"&amp;$D$4&amp;"'!"&amp;AJ$21&amp;$B103)</f>
        <v>0</v>
      </c>
      <c r="AK103" s="485" cm="1">
        <f t="array" aca="1" ref="AK103" ca="1">INDIRECT("'"&amp;$D$4&amp;"'!"&amp;AK$21&amp;$B103)</f>
        <v>0</v>
      </c>
      <c r="AL103" s="485" cm="1">
        <f t="array" aca="1" ref="AL103" ca="1">INDIRECT("'"&amp;$D$4&amp;"'!"&amp;AL$21&amp;$B103)</f>
        <v>0</v>
      </c>
      <c r="AM103" s="485" cm="1">
        <f t="array" aca="1" ref="AM103" ca="1">INDIRECT("'"&amp;$D$4&amp;"'!"&amp;AM$21&amp;$B103)</f>
        <v>0</v>
      </c>
      <c r="AN103" s="485" cm="1">
        <f t="array" aca="1" ref="AN103" ca="1">INDIRECT("'"&amp;$D$4&amp;"'!"&amp;AN$21&amp;$B103)</f>
        <v>0</v>
      </c>
      <c r="AO103" s="485" cm="1">
        <f t="array" aca="1" ref="AO103" ca="1">INDIRECT("'"&amp;$D$4&amp;"'!"&amp;AO$21&amp;$B103)</f>
        <v>0</v>
      </c>
      <c r="AP103" s="485" cm="1">
        <f t="array" aca="1" ref="AP103" ca="1">INDIRECT("'"&amp;$D$4&amp;"'!"&amp;AP$21&amp;$B103)</f>
        <v>0</v>
      </c>
      <c r="AQ103" s="485" cm="1">
        <f t="array" aca="1" ref="AQ103" ca="1">INDIRECT("'"&amp;$D$4&amp;"'!"&amp;AQ$21&amp;$B103)</f>
        <v>0</v>
      </c>
      <c r="AR103" s="485" cm="1">
        <f t="array" aca="1" ref="AR103" ca="1">INDIRECT("'"&amp;$D$4&amp;"'!"&amp;AR$21&amp;$B103)</f>
        <v>0</v>
      </c>
      <c r="AS103" s="485" cm="1">
        <f t="array" aca="1" ref="AS103" ca="1">INDIRECT("'"&amp;$D$4&amp;"'!"&amp;AS$21&amp;$B103)</f>
        <v>0</v>
      </c>
      <c r="AT103" s="485" cm="1">
        <f t="array" aca="1" ref="AT103" ca="1">INDIRECT("'"&amp;$D$4&amp;"'!"&amp;AT$21&amp;$B103)</f>
        <v>0</v>
      </c>
      <c r="AU103" s="485" cm="1">
        <f t="array" aca="1" ref="AU103" ca="1">INDIRECT("'"&amp;$D$4&amp;"'!"&amp;AU$21&amp;$B103)</f>
        <v>0</v>
      </c>
      <c r="AV103" s="485" cm="1">
        <f t="array" aca="1" ref="AV103" ca="1">INDIRECT("'"&amp;$D$4&amp;"'!"&amp;AV$21&amp;$B103)</f>
        <v>0</v>
      </c>
      <c r="AW103" s="485" cm="1">
        <f t="array" aca="1" ref="AW103" ca="1">INDIRECT("'"&amp;$D$4&amp;"'!"&amp;AW$21&amp;$B103)</f>
        <v>0</v>
      </c>
      <c r="AX103" s="485" cm="1">
        <f t="array" aca="1" ref="AX103" ca="1">INDIRECT("'"&amp;$D$4&amp;"'!"&amp;AX$21&amp;$B103)</f>
        <v>0</v>
      </c>
      <c r="AY103" s="485" cm="1">
        <f t="array" aca="1" ref="AY103" ca="1">INDIRECT("'"&amp;$D$4&amp;"'!"&amp;AY$21&amp;$B103)</f>
        <v>0</v>
      </c>
      <c r="AZ103" s="485" cm="1">
        <f t="array" aca="1" ref="AZ103" ca="1">INDIRECT("'"&amp;$D$4&amp;"'!"&amp;AZ$21&amp;$B103)</f>
        <v>0</v>
      </c>
      <c r="BA103" s="485" cm="1">
        <f t="array" aca="1" ref="BA103" ca="1">INDIRECT("'"&amp;$D$4&amp;"'!"&amp;BA$21&amp;$B103)</f>
        <v>0</v>
      </c>
      <c r="BB103" s="485" cm="1">
        <f t="array" aca="1" ref="BB103" ca="1">INDIRECT("'"&amp;$D$4&amp;"'!"&amp;BB$21&amp;$B103)</f>
        <v>0</v>
      </c>
      <c r="BC103" s="485" cm="1">
        <f t="array" aca="1" ref="BC103" ca="1">INDIRECT("'"&amp;$D$4&amp;"'!"&amp;BC$21&amp;$B103)</f>
        <v>0</v>
      </c>
      <c r="BD103" s="485" cm="1">
        <f t="array" aca="1" ref="BD103" ca="1">INDIRECT("'"&amp;$D$4&amp;"'!"&amp;BD$21&amp;$B103)</f>
        <v>0</v>
      </c>
      <c r="BE103" s="485" cm="1">
        <f t="array" aca="1" ref="BE103" ca="1">INDIRECT("'"&amp;$D$4&amp;"'!"&amp;BE$21&amp;$B103)</f>
        <v>0</v>
      </c>
      <c r="BF103" s="485" cm="1">
        <f t="array" aca="1" ref="BF103" ca="1">INDIRECT("'"&amp;$D$4&amp;"'!"&amp;BF$21&amp;$B103)</f>
        <v>0</v>
      </c>
      <c r="BG103" s="485" cm="1">
        <f t="array" aca="1" ref="BG103" ca="1">INDIRECT("'"&amp;$D$4&amp;"'!"&amp;BG$21&amp;$B103)</f>
        <v>0</v>
      </c>
      <c r="BH103" s="485" cm="1">
        <f t="array" aca="1" ref="BH103" ca="1">INDIRECT("'"&amp;$D$4&amp;"'!"&amp;BH$21&amp;$B103)</f>
        <v>0</v>
      </c>
      <c r="BI103" s="485" cm="1">
        <f t="array" aca="1" ref="BI103" ca="1">INDIRECT("'"&amp;$D$4&amp;"'!"&amp;BI$21&amp;$B103)</f>
        <v>0</v>
      </c>
      <c r="BJ103" s="485" cm="1">
        <f t="array" aca="1" ref="BJ103" ca="1">INDIRECT("'"&amp;$D$4&amp;"'!"&amp;BJ$21&amp;$B103)</f>
        <v>0</v>
      </c>
      <c r="BK103" s="485" cm="1">
        <f t="array" aca="1" ref="BK103" ca="1">INDIRECT("'"&amp;$D$4&amp;"'!"&amp;BK$21&amp;$B103)</f>
        <v>0</v>
      </c>
      <c r="BL103" s="485" cm="1">
        <f t="array" aca="1" ref="BL103" ca="1">INDIRECT("'"&amp;$D$4&amp;"'!"&amp;BL$21&amp;$B103)</f>
        <v>0</v>
      </c>
      <c r="BM103" s="485" cm="1">
        <f t="array" aca="1" ref="BM103" ca="1">INDIRECT("'"&amp;$D$4&amp;"'!"&amp;BM$21&amp;$B103)</f>
        <v>0</v>
      </c>
      <c r="BN103" s="485" cm="1">
        <f t="array" aca="1" ref="BN103" ca="1">INDIRECT("'"&amp;$D$4&amp;"'!"&amp;BN$21&amp;$B103)</f>
        <v>0</v>
      </c>
      <c r="BP103" s="851">
        <v>2078</v>
      </c>
      <c r="BQ103" s="698" cm="1">
        <f t="array" aca="1" ref="BQ103" ca="1">IFERROR(SUMIFS(INDEX($J$23:$BN$44,,MATCH($G103,$J$22:$BN$22,0)),$G$23:$G$44,BQ$48,$E$23:$E$44,$BQ$46)/INDEX($J$47:$BN$47,,MATCH($G103,$J$22:$BN$22,0)),0)</f>
        <v>0</v>
      </c>
      <c r="BR103" s="587" cm="1">
        <f t="array" aca="1" ref="BR103" ca="1">IFERROR(SUMIFS(INDEX($J$23:$BN$44,,MATCH($G103,$J$22:$BN$22,0)),$G$23:$G$44,BR$48,$E$23:$E$44,$BQ$46)/INDEX($J$47:$BN$47,,MATCH($G103,$J$22:$BN$22,0)),0)</f>
        <v>0</v>
      </c>
      <c r="BS103" s="662" cm="1">
        <f t="array" aca="1" ref="BS103" ca="1">IFERROR(SUMIFS(INDEX($J$23:$BN$44,,MATCH($G103,$J$22:$BN$22,0)),$G$23:$G$44,BS$48,$E$23:$E$44,$BQ$46)/INDEX($J$47:$BN$47,,MATCH($G103,$J$22:$BN$22,0)),0)</f>
        <v>0</v>
      </c>
      <c r="BU103" s="851">
        <v>2078</v>
      </c>
      <c r="BV103" s="1017">
        <f t="shared" ca="1" si="6"/>
        <v>0</v>
      </c>
      <c r="BW103" s="1018">
        <f t="shared" ca="1" si="7"/>
        <v>0</v>
      </c>
      <c r="BX103" s="1019">
        <f t="shared" ca="1" si="8"/>
        <v>0</v>
      </c>
      <c r="BY103" s="824">
        <f t="shared" ca="1" si="5"/>
        <v>0</v>
      </c>
      <c r="BZ103" s="851">
        <v>2078</v>
      </c>
      <c r="CA103" s="1017">
        <f ca="1">IFERROR(SUM(BQ$49:BQ103)/SUM($BQ$49:$BS103),BQ103)</f>
        <v>0</v>
      </c>
      <c r="CB103" s="1018">
        <f ca="1">IFERROR(SUM(BR$49:BR103)/SUM($BQ$49:$BS103),BR103)</f>
        <v>0</v>
      </c>
      <c r="CC103" s="1019">
        <f ca="1">IFERROR(SUM(BS$49:BS103)/SUM($BQ$49:$BS103),BS103)</f>
        <v>0</v>
      </c>
      <c r="CD103" s="824">
        <f t="shared" ca="1" si="9"/>
        <v>0</v>
      </c>
      <c r="CE103" s="700" cm="1">
        <f t="array" aca="1" ref="CE103" ca="1">_xlfn.IFNA(LOOKUP(2,1/($J103:$BN103&lt;&gt;0),$J$22:$BN$22),0)</f>
        <v>0</v>
      </c>
      <c r="CH103" s="183"/>
      <c r="CI103" s="174"/>
      <c r="CJ103" s="174"/>
      <c r="CK103" s="174"/>
      <c r="CN103" s="984"/>
      <c r="CO103" s="984"/>
      <c r="CP103" s="984"/>
      <c r="CR103" s="984"/>
      <c r="CS103" s="984"/>
      <c r="CT103" s="984"/>
      <c r="CV103" s="174"/>
      <c r="CW103" s="174"/>
      <c r="CX103" s="174"/>
    </row>
    <row r="104" spans="1:102" ht="15.95" customHeight="1" thickBot="1">
      <c r="A104" s="1375"/>
      <c r="B104" s="180">
        <f t="shared" si="10"/>
        <v>225</v>
      </c>
      <c r="C104" s="1271"/>
      <c r="D104" s="200" t="s">
        <v>747</v>
      </c>
      <c r="E104" s="196"/>
      <c r="F104" s="196" t="s">
        <v>980</v>
      </c>
      <c r="G104" s="831">
        <v>2079</v>
      </c>
      <c r="H104" s="196"/>
      <c r="I104" s="438" t="s">
        <v>514</v>
      </c>
      <c r="J104" s="833" cm="1">
        <f t="array" aca="1" ref="J104" ca="1">INDIRECT("'"&amp;$D$4&amp;"'!"&amp;J$21&amp;$B104)</f>
        <v>0</v>
      </c>
      <c r="K104" s="833" cm="1">
        <f t="array" aca="1" ref="K104" ca="1">INDIRECT("'"&amp;$D$4&amp;"'!"&amp;K$21&amp;$B104)</f>
        <v>0</v>
      </c>
      <c r="L104" s="833" cm="1">
        <f t="array" aca="1" ref="L104" ca="1">INDIRECT("'"&amp;$D$4&amp;"'!"&amp;L$21&amp;$B104)</f>
        <v>0</v>
      </c>
      <c r="M104" s="833" cm="1">
        <f t="array" aca="1" ref="M104" ca="1">INDIRECT("'"&amp;$D$4&amp;"'!"&amp;M$21&amp;$B104)</f>
        <v>0</v>
      </c>
      <c r="N104" s="833" cm="1">
        <f t="array" aca="1" ref="N104" ca="1">INDIRECT("'"&amp;$D$4&amp;"'!"&amp;N$21&amp;$B104)</f>
        <v>0</v>
      </c>
      <c r="O104" s="833" cm="1">
        <f t="array" aca="1" ref="O104" ca="1">INDIRECT("'"&amp;$D$4&amp;"'!"&amp;O$21&amp;$B104)</f>
        <v>0</v>
      </c>
      <c r="P104" s="833" cm="1">
        <f t="array" aca="1" ref="P104" ca="1">INDIRECT("'"&amp;$D$4&amp;"'!"&amp;P$21&amp;$B104)</f>
        <v>0</v>
      </c>
      <c r="Q104" s="833" cm="1">
        <f t="array" aca="1" ref="Q104" ca="1">INDIRECT("'"&amp;$D$4&amp;"'!"&amp;Q$21&amp;$B104)</f>
        <v>0</v>
      </c>
      <c r="R104" s="833" cm="1">
        <f t="array" aca="1" ref="R104" ca="1">INDIRECT("'"&amp;$D$4&amp;"'!"&amp;R$21&amp;$B104)</f>
        <v>0</v>
      </c>
      <c r="S104" s="833" cm="1">
        <f t="array" aca="1" ref="S104" ca="1">INDIRECT("'"&amp;$D$4&amp;"'!"&amp;S$21&amp;$B104)</f>
        <v>0</v>
      </c>
      <c r="T104" s="833" cm="1">
        <f t="array" aca="1" ref="T104" ca="1">INDIRECT("'"&amp;$D$4&amp;"'!"&amp;T$21&amp;$B104)</f>
        <v>0</v>
      </c>
      <c r="U104" s="833" cm="1">
        <f t="array" aca="1" ref="U104" ca="1">INDIRECT("'"&amp;$D$4&amp;"'!"&amp;U$21&amp;$B104)</f>
        <v>0</v>
      </c>
      <c r="V104" s="833" cm="1">
        <f t="array" aca="1" ref="V104" ca="1">INDIRECT("'"&amp;$D$4&amp;"'!"&amp;V$21&amp;$B104)</f>
        <v>0</v>
      </c>
      <c r="W104" s="833" cm="1">
        <f t="array" aca="1" ref="W104" ca="1">INDIRECT("'"&amp;$D$4&amp;"'!"&amp;W$21&amp;$B104)</f>
        <v>0</v>
      </c>
      <c r="X104" s="833" cm="1">
        <f t="array" aca="1" ref="X104" ca="1">INDIRECT("'"&amp;$D$4&amp;"'!"&amp;X$21&amp;$B104)</f>
        <v>0</v>
      </c>
      <c r="Y104" s="833" cm="1">
        <f t="array" aca="1" ref="Y104" ca="1">INDIRECT("'"&amp;$D$4&amp;"'!"&amp;Y$21&amp;$B104)</f>
        <v>0</v>
      </c>
      <c r="Z104" s="833" cm="1">
        <f t="array" aca="1" ref="Z104" ca="1">INDIRECT("'"&amp;$D$4&amp;"'!"&amp;Z$21&amp;$B104)</f>
        <v>0</v>
      </c>
      <c r="AA104" s="833" cm="1">
        <f t="array" aca="1" ref="AA104" ca="1">INDIRECT("'"&amp;$D$4&amp;"'!"&amp;AA$21&amp;$B104)</f>
        <v>0</v>
      </c>
      <c r="AB104" s="833" cm="1">
        <f t="array" aca="1" ref="AB104" ca="1">INDIRECT("'"&amp;$D$4&amp;"'!"&amp;AB$21&amp;$B104)</f>
        <v>0</v>
      </c>
      <c r="AC104" s="833" cm="1">
        <f t="array" aca="1" ref="AC104" ca="1">INDIRECT("'"&amp;$D$4&amp;"'!"&amp;AC$21&amp;$B104)</f>
        <v>0</v>
      </c>
      <c r="AD104" s="833" cm="1">
        <f t="array" aca="1" ref="AD104" ca="1">INDIRECT("'"&amp;$D$4&amp;"'!"&amp;AD$21&amp;$B104)</f>
        <v>0</v>
      </c>
      <c r="AE104" s="833" cm="1">
        <f t="array" aca="1" ref="AE104" ca="1">INDIRECT("'"&amp;$D$4&amp;"'!"&amp;AE$21&amp;$B104)</f>
        <v>0</v>
      </c>
      <c r="AF104" s="833" cm="1">
        <f t="array" aca="1" ref="AF104" ca="1">INDIRECT("'"&amp;$D$4&amp;"'!"&amp;AF$21&amp;$B104)</f>
        <v>0</v>
      </c>
      <c r="AG104" s="833" cm="1">
        <f t="array" aca="1" ref="AG104" ca="1">INDIRECT("'"&amp;$D$4&amp;"'!"&amp;AG$21&amp;$B104)</f>
        <v>0</v>
      </c>
      <c r="AH104" s="833" cm="1">
        <f t="array" aca="1" ref="AH104" ca="1">INDIRECT("'"&amp;$D$4&amp;"'!"&amp;AH$21&amp;$B104)</f>
        <v>0</v>
      </c>
      <c r="AI104" s="833" cm="1">
        <f t="array" aca="1" ref="AI104" ca="1">INDIRECT("'"&amp;$D$4&amp;"'!"&amp;AI$21&amp;$B104)</f>
        <v>0</v>
      </c>
      <c r="AJ104" s="833" cm="1">
        <f t="array" aca="1" ref="AJ104" ca="1">INDIRECT("'"&amp;$D$4&amp;"'!"&amp;AJ$21&amp;$B104)</f>
        <v>0</v>
      </c>
      <c r="AK104" s="833" cm="1">
        <f t="array" aca="1" ref="AK104" ca="1">INDIRECT("'"&amp;$D$4&amp;"'!"&amp;AK$21&amp;$B104)</f>
        <v>0</v>
      </c>
      <c r="AL104" s="833" cm="1">
        <f t="array" aca="1" ref="AL104" ca="1">INDIRECT("'"&amp;$D$4&amp;"'!"&amp;AL$21&amp;$B104)</f>
        <v>0</v>
      </c>
      <c r="AM104" s="833" cm="1">
        <f t="array" aca="1" ref="AM104" ca="1">INDIRECT("'"&amp;$D$4&amp;"'!"&amp;AM$21&amp;$B104)</f>
        <v>0</v>
      </c>
      <c r="AN104" s="833" cm="1">
        <f t="array" aca="1" ref="AN104" ca="1">INDIRECT("'"&amp;$D$4&amp;"'!"&amp;AN$21&amp;$B104)</f>
        <v>0</v>
      </c>
      <c r="AO104" s="833" cm="1">
        <f t="array" aca="1" ref="AO104" ca="1">INDIRECT("'"&amp;$D$4&amp;"'!"&amp;AO$21&amp;$B104)</f>
        <v>0</v>
      </c>
      <c r="AP104" s="833" cm="1">
        <f t="array" aca="1" ref="AP104" ca="1">INDIRECT("'"&amp;$D$4&amp;"'!"&amp;AP$21&amp;$B104)</f>
        <v>0</v>
      </c>
      <c r="AQ104" s="833" cm="1">
        <f t="array" aca="1" ref="AQ104" ca="1">INDIRECT("'"&amp;$D$4&amp;"'!"&amp;AQ$21&amp;$B104)</f>
        <v>0</v>
      </c>
      <c r="AR104" s="833" cm="1">
        <f t="array" aca="1" ref="AR104" ca="1">INDIRECT("'"&amp;$D$4&amp;"'!"&amp;AR$21&amp;$B104)</f>
        <v>0</v>
      </c>
      <c r="AS104" s="833" cm="1">
        <f t="array" aca="1" ref="AS104" ca="1">INDIRECT("'"&amp;$D$4&amp;"'!"&amp;AS$21&amp;$B104)</f>
        <v>0</v>
      </c>
      <c r="AT104" s="833" cm="1">
        <f t="array" aca="1" ref="AT104" ca="1">INDIRECT("'"&amp;$D$4&amp;"'!"&amp;AT$21&amp;$B104)</f>
        <v>0</v>
      </c>
      <c r="AU104" s="833" cm="1">
        <f t="array" aca="1" ref="AU104" ca="1">INDIRECT("'"&amp;$D$4&amp;"'!"&amp;AU$21&amp;$B104)</f>
        <v>0</v>
      </c>
      <c r="AV104" s="833" cm="1">
        <f t="array" aca="1" ref="AV104" ca="1">INDIRECT("'"&amp;$D$4&amp;"'!"&amp;AV$21&amp;$B104)</f>
        <v>0</v>
      </c>
      <c r="AW104" s="833" cm="1">
        <f t="array" aca="1" ref="AW104" ca="1">INDIRECT("'"&amp;$D$4&amp;"'!"&amp;AW$21&amp;$B104)</f>
        <v>0</v>
      </c>
      <c r="AX104" s="833" cm="1">
        <f t="array" aca="1" ref="AX104" ca="1">INDIRECT("'"&amp;$D$4&amp;"'!"&amp;AX$21&amp;$B104)</f>
        <v>0</v>
      </c>
      <c r="AY104" s="833" cm="1">
        <f t="array" aca="1" ref="AY104" ca="1">INDIRECT("'"&amp;$D$4&amp;"'!"&amp;AY$21&amp;$B104)</f>
        <v>0</v>
      </c>
      <c r="AZ104" s="833" cm="1">
        <f t="array" aca="1" ref="AZ104" ca="1">INDIRECT("'"&amp;$D$4&amp;"'!"&amp;AZ$21&amp;$B104)</f>
        <v>0</v>
      </c>
      <c r="BA104" s="833" cm="1">
        <f t="array" aca="1" ref="BA104" ca="1">INDIRECT("'"&amp;$D$4&amp;"'!"&amp;BA$21&amp;$B104)</f>
        <v>0</v>
      </c>
      <c r="BB104" s="833" cm="1">
        <f t="array" aca="1" ref="BB104" ca="1">INDIRECT("'"&amp;$D$4&amp;"'!"&amp;BB$21&amp;$B104)</f>
        <v>0</v>
      </c>
      <c r="BC104" s="833" cm="1">
        <f t="array" aca="1" ref="BC104" ca="1">INDIRECT("'"&amp;$D$4&amp;"'!"&amp;BC$21&amp;$B104)</f>
        <v>0</v>
      </c>
      <c r="BD104" s="833" cm="1">
        <f t="array" aca="1" ref="BD104" ca="1">INDIRECT("'"&amp;$D$4&amp;"'!"&amp;BD$21&amp;$B104)</f>
        <v>0</v>
      </c>
      <c r="BE104" s="833" cm="1">
        <f t="array" aca="1" ref="BE104" ca="1">INDIRECT("'"&amp;$D$4&amp;"'!"&amp;BE$21&amp;$B104)</f>
        <v>0</v>
      </c>
      <c r="BF104" s="833" cm="1">
        <f t="array" aca="1" ref="BF104" ca="1">INDIRECT("'"&amp;$D$4&amp;"'!"&amp;BF$21&amp;$B104)</f>
        <v>0</v>
      </c>
      <c r="BG104" s="833" cm="1">
        <f t="array" aca="1" ref="BG104" ca="1">INDIRECT("'"&amp;$D$4&amp;"'!"&amp;BG$21&amp;$B104)</f>
        <v>0</v>
      </c>
      <c r="BH104" s="833" cm="1">
        <f t="array" aca="1" ref="BH104" ca="1">INDIRECT("'"&amp;$D$4&amp;"'!"&amp;BH$21&amp;$B104)</f>
        <v>0</v>
      </c>
      <c r="BI104" s="833" cm="1">
        <f t="array" aca="1" ref="BI104" ca="1">INDIRECT("'"&amp;$D$4&amp;"'!"&amp;BI$21&amp;$B104)</f>
        <v>0</v>
      </c>
      <c r="BJ104" s="833" cm="1">
        <f t="array" aca="1" ref="BJ104" ca="1">INDIRECT("'"&amp;$D$4&amp;"'!"&amp;BJ$21&amp;$B104)</f>
        <v>0</v>
      </c>
      <c r="BK104" s="833" cm="1">
        <f t="array" aca="1" ref="BK104" ca="1">INDIRECT("'"&amp;$D$4&amp;"'!"&amp;BK$21&amp;$B104)</f>
        <v>0</v>
      </c>
      <c r="BL104" s="833" cm="1">
        <f t="array" aca="1" ref="BL104" ca="1">INDIRECT("'"&amp;$D$4&amp;"'!"&amp;BL$21&amp;$B104)</f>
        <v>0</v>
      </c>
      <c r="BM104" s="833" cm="1">
        <f t="array" aca="1" ref="BM104" ca="1">INDIRECT("'"&amp;$D$4&amp;"'!"&amp;BM$21&amp;$B104)</f>
        <v>0</v>
      </c>
      <c r="BN104" s="833" cm="1">
        <f t="array" aca="1" ref="BN104" ca="1">INDIRECT("'"&amp;$D$4&amp;"'!"&amp;BN$21&amp;$B104)</f>
        <v>0</v>
      </c>
      <c r="BP104" s="851">
        <v>2079</v>
      </c>
      <c r="BQ104" s="698" cm="1">
        <f t="array" aca="1" ref="BQ104" ca="1">IFERROR(SUMIFS(INDEX($J$23:$BN$44,,MATCH($G104,$J$22:$BN$22,0)),$G$23:$G$44,BQ$48,$E$23:$E$44,$BQ$46)/INDEX($J$47:$BN$47,,MATCH($G104,$J$22:$BN$22,0)),0)</f>
        <v>0</v>
      </c>
      <c r="BR104" s="587" cm="1">
        <f t="array" aca="1" ref="BR104" ca="1">IFERROR(SUMIFS(INDEX($J$23:$BN$44,,MATCH($G104,$J$22:$BN$22,0)),$G$23:$G$44,BR$48,$E$23:$E$44,$BQ$46)/INDEX($J$47:$BN$47,,MATCH($G104,$J$22:$BN$22,0)),0)</f>
        <v>0</v>
      </c>
      <c r="BS104" s="662" cm="1">
        <f t="array" aca="1" ref="BS104" ca="1">IFERROR(SUMIFS(INDEX($J$23:$BN$44,,MATCH($G104,$J$22:$BN$22,0)),$G$23:$G$44,BS$48,$E$23:$E$44,$BQ$46)/INDEX($J$47:$BN$47,,MATCH($G104,$J$22:$BN$22,0)),0)</f>
        <v>0</v>
      </c>
      <c r="BU104" s="851">
        <v>2079</v>
      </c>
      <c r="BV104" s="1017">
        <f ca="1">IF(ABS(SUM(INDEX($J$49:$BN$104,,MATCH($BP104,$J$22:$BN$22,0))))&lt;0.0000001,BQ104,(SUMPRODUCT(INDEX($J$49:$BN$104,,MATCH($BP104,$J$22:$BN$22,0)),BQ$49:BQ$104))/SUM(INDEX($J$49:$BN$104,,MATCH($BP104,$J$22:$BN$22,0))))</f>
        <v>0</v>
      </c>
      <c r="BW104" s="1018">
        <f t="shared" ca="1" si="7"/>
        <v>0</v>
      </c>
      <c r="BX104" s="1019">
        <f t="shared" ca="1" si="8"/>
        <v>0</v>
      </c>
      <c r="BY104" s="824">
        <f t="shared" ca="1" si="5"/>
        <v>0</v>
      </c>
      <c r="BZ104" s="851">
        <v>2079</v>
      </c>
      <c r="CA104" s="1017">
        <f ca="1">IFERROR(SUM(BQ$49:BQ104)/SUM($BQ$49:$BS104),BQ104)</f>
        <v>0</v>
      </c>
      <c r="CB104" s="1018">
        <f ca="1">IFERROR(SUM(BR$49:BR104)/SUM($BQ$49:$BS104),BR104)</f>
        <v>0</v>
      </c>
      <c r="CC104" s="1019">
        <f ca="1">IFERROR(SUM(BS$49:BS104)/SUM($BQ$49:$BS104),BS104)</f>
        <v>0</v>
      </c>
      <c r="CD104" s="824">
        <f t="shared" ca="1" si="9"/>
        <v>0</v>
      </c>
      <c r="CE104" s="702" cm="1">
        <f t="array" aca="1" ref="CE104" ca="1">_xlfn.IFNA(LOOKUP(2,1/($J104:$BN104&lt;&gt;0),$J$22:$BN$22),0)</f>
        <v>0</v>
      </c>
      <c r="CH104" s="183"/>
      <c r="CI104" s="174"/>
      <c r="CJ104" s="174"/>
      <c r="CK104" s="174"/>
      <c r="CN104" s="984"/>
      <c r="CO104" s="984"/>
      <c r="CP104" s="984"/>
      <c r="CR104" s="984"/>
      <c r="CS104" s="984"/>
      <c r="CT104" s="984"/>
      <c r="CV104" s="174"/>
      <c r="CW104" s="174"/>
      <c r="CX104" s="174"/>
    </row>
    <row r="105" spans="1:102" ht="15.95" customHeight="1" thickBot="1">
      <c r="A105" s="1375"/>
      <c r="B105" s="180">
        <f t="shared" si="10"/>
        <v>226</v>
      </c>
      <c r="C105" s="201"/>
      <c r="D105" s="160" t="s">
        <v>635</v>
      </c>
      <c r="F105" s="160" t="s">
        <v>981</v>
      </c>
      <c r="I105" s="437" t="s">
        <v>514</v>
      </c>
      <c r="J105" s="485" cm="1">
        <f t="array" aca="1" ref="J105" ca="1">INDIRECT("'"&amp;$D$4&amp;"'!"&amp;J$21&amp;$B105)</f>
        <v>0</v>
      </c>
      <c r="K105" s="485" cm="1">
        <f t="array" aca="1" ref="K105" ca="1">INDIRECT("'"&amp;$D$4&amp;"'!"&amp;K$21&amp;$B105)</f>
        <v>0</v>
      </c>
      <c r="L105" s="485" cm="1">
        <f t="array" aca="1" ref="L105" ca="1">INDIRECT("'"&amp;$D$4&amp;"'!"&amp;L$21&amp;$B105)</f>
        <v>0</v>
      </c>
      <c r="M105" s="485" cm="1">
        <f t="array" aca="1" ref="M105" ca="1">INDIRECT("'"&amp;$D$4&amp;"'!"&amp;M$21&amp;$B105)</f>
        <v>0</v>
      </c>
      <c r="N105" s="485" cm="1">
        <f t="array" aca="1" ref="N105" ca="1">INDIRECT("'"&amp;$D$4&amp;"'!"&amp;N$21&amp;$B105)</f>
        <v>0</v>
      </c>
      <c r="O105" s="485" cm="1">
        <f t="array" aca="1" ref="O105" ca="1">INDIRECT("'"&amp;$D$4&amp;"'!"&amp;O$21&amp;$B105)</f>
        <v>0</v>
      </c>
      <c r="P105" s="485" cm="1">
        <f t="array" aca="1" ref="P105" ca="1">INDIRECT("'"&amp;$D$4&amp;"'!"&amp;P$21&amp;$B105)</f>
        <v>0</v>
      </c>
      <c r="Q105" s="485" cm="1">
        <f t="array" aca="1" ref="Q105" ca="1">INDIRECT("'"&amp;$D$4&amp;"'!"&amp;Q$21&amp;$B105)</f>
        <v>0</v>
      </c>
      <c r="R105" s="485" cm="1">
        <f t="array" aca="1" ref="R105" ca="1">INDIRECT("'"&amp;$D$4&amp;"'!"&amp;R$21&amp;$B105)</f>
        <v>0</v>
      </c>
      <c r="S105" s="485" cm="1">
        <f t="array" aca="1" ref="S105" ca="1">INDIRECT("'"&amp;$D$4&amp;"'!"&amp;S$21&amp;$B105)</f>
        <v>0</v>
      </c>
      <c r="T105" s="485" cm="1">
        <f t="array" aca="1" ref="T105" ca="1">INDIRECT("'"&amp;$D$4&amp;"'!"&amp;T$21&amp;$B105)</f>
        <v>0</v>
      </c>
      <c r="U105" s="485" cm="1">
        <f t="array" aca="1" ref="U105" ca="1">INDIRECT("'"&amp;$D$4&amp;"'!"&amp;U$21&amp;$B105)</f>
        <v>0</v>
      </c>
      <c r="V105" s="485" cm="1">
        <f t="array" aca="1" ref="V105" ca="1">INDIRECT("'"&amp;$D$4&amp;"'!"&amp;V$21&amp;$B105)</f>
        <v>0</v>
      </c>
      <c r="W105" s="485" cm="1">
        <f t="array" aca="1" ref="W105" ca="1">INDIRECT("'"&amp;$D$4&amp;"'!"&amp;W$21&amp;$B105)</f>
        <v>0</v>
      </c>
      <c r="X105" s="485" cm="1">
        <f t="array" aca="1" ref="X105" ca="1">INDIRECT("'"&amp;$D$4&amp;"'!"&amp;X$21&amp;$B105)</f>
        <v>0</v>
      </c>
      <c r="Y105" s="485" cm="1">
        <f t="array" aca="1" ref="Y105" ca="1">INDIRECT("'"&amp;$D$4&amp;"'!"&amp;Y$21&amp;$B105)</f>
        <v>0</v>
      </c>
      <c r="Z105" s="485" cm="1">
        <f t="array" aca="1" ref="Z105" ca="1">INDIRECT("'"&amp;$D$4&amp;"'!"&amp;Z$21&amp;$B105)</f>
        <v>0</v>
      </c>
      <c r="AA105" s="485" cm="1">
        <f t="array" aca="1" ref="AA105" ca="1">INDIRECT("'"&amp;$D$4&amp;"'!"&amp;AA$21&amp;$B105)</f>
        <v>0</v>
      </c>
      <c r="AB105" s="485" cm="1">
        <f t="array" aca="1" ref="AB105" ca="1">INDIRECT("'"&amp;$D$4&amp;"'!"&amp;AB$21&amp;$B105)</f>
        <v>0</v>
      </c>
      <c r="AC105" s="485" cm="1">
        <f t="array" aca="1" ref="AC105" ca="1">INDIRECT("'"&amp;$D$4&amp;"'!"&amp;AC$21&amp;$B105)</f>
        <v>0</v>
      </c>
      <c r="AD105" s="485" cm="1">
        <f t="array" aca="1" ref="AD105" ca="1">INDIRECT("'"&amp;$D$4&amp;"'!"&amp;AD$21&amp;$B105)</f>
        <v>0</v>
      </c>
      <c r="AE105" s="485" cm="1">
        <f t="array" aca="1" ref="AE105" ca="1">INDIRECT("'"&amp;$D$4&amp;"'!"&amp;AE$21&amp;$B105)</f>
        <v>0</v>
      </c>
      <c r="AF105" s="485" cm="1">
        <f t="array" aca="1" ref="AF105" ca="1">INDIRECT("'"&amp;$D$4&amp;"'!"&amp;AF$21&amp;$B105)</f>
        <v>0</v>
      </c>
      <c r="AG105" s="485" cm="1">
        <f t="array" aca="1" ref="AG105" ca="1">INDIRECT("'"&amp;$D$4&amp;"'!"&amp;AG$21&amp;$B105)</f>
        <v>0</v>
      </c>
      <c r="AH105" s="485" cm="1">
        <f t="array" aca="1" ref="AH105" ca="1">INDIRECT("'"&amp;$D$4&amp;"'!"&amp;AH$21&amp;$B105)</f>
        <v>0</v>
      </c>
      <c r="AI105" s="485" cm="1">
        <f t="array" aca="1" ref="AI105" ca="1">INDIRECT("'"&amp;$D$4&amp;"'!"&amp;AI$21&amp;$B105)</f>
        <v>0</v>
      </c>
      <c r="AJ105" s="485" cm="1">
        <f t="array" aca="1" ref="AJ105" ca="1">INDIRECT("'"&amp;$D$4&amp;"'!"&amp;AJ$21&amp;$B105)</f>
        <v>0</v>
      </c>
      <c r="AK105" s="485" cm="1">
        <f t="array" aca="1" ref="AK105" ca="1">INDIRECT("'"&amp;$D$4&amp;"'!"&amp;AK$21&amp;$B105)</f>
        <v>0</v>
      </c>
      <c r="AL105" s="485" cm="1">
        <f t="array" aca="1" ref="AL105" ca="1">INDIRECT("'"&amp;$D$4&amp;"'!"&amp;AL$21&amp;$B105)</f>
        <v>0</v>
      </c>
      <c r="AM105" s="485" cm="1">
        <f t="array" aca="1" ref="AM105" ca="1">INDIRECT("'"&amp;$D$4&amp;"'!"&amp;AM$21&amp;$B105)</f>
        <v>0</v>
      </c>
      <c r="AN105" s="485" cm="1">
        <f t="array" aca="1" ref="AN105" ca="1">INDIRECT("'"&amp;$D$4&amp;"'!"&amp;AN$21&amp;$B105)</f>
        <v>0</v>
      </c>
      <c r="AO105" s="485" cm="1">
        <f t="array" aca="1" ref="AO105" ca="1">INDIRECT("'"&amp;$D$4&amp;"'!"&amp;AO$21&amp;$B105)</f>
        <v>0</v>
      </c>
      <c r="AP105" s="485" cm="1">
        <f t="array" aca="1" ref="AP105" ca="1">INDIRECT("'"&amp;$D$4&amp;"'!"&amp;AP$21&amp;$B105)</f>
        <v>0</v>
      </c>
      <c r="AQ105" s="485" cm="1">
        <f t="array" aca="1" ref="AQ105" ca="1">INDIRECT("'"&amp;$D$4&amp;"'!"&amp;AQ$21&amp;$B105)</f>
        <v>0</v>
      </c>
      <c r="AR105" s="485" cm="1">
        <f t="array" aca="1" ref="AR105" ca="1">INDIRECT("'"&amp;$D$4&amp;"'!"&amp;AR$21&amp;$B105)</f>
        <v>0</v>
      </c>
      <c r="AS105" s="485" cm="1">
        <f t="array" aca="1" ref="AS105" ca="1">INDIRECT("'"&amp;$D$4&amp;"'!"&amp;AS$21&amp;$B105)</f>
        <v>0</v>
      </c>
      <c r="AT105" s="485" cm="1">
        <f t="array" aca="1" ref="AT105" ca="1">INDIRECT("'"&amp;$D$4&amp;"'!"&amp;AT$21&amp;$B105)</f>
        <v>0</v>
      </c>
      <c r="AU105" s="485" cm="1">
        <f t="array" aca="1" ref="AU105" ca="1">INDIRECT("'"&amp;$D$4&amp;"'!"&amp;AU$21&amp;$B105)</f>
        <v>0</v>
      </c>
      <c r="AV105" s="485" cm="1">
        <f t="array" aca="1" ref="AV105" ca="1">INDIRECT("'"&amp;$D$4&amp;"'!"&amp;AV$21&amp;$B105)</f>
        <v>0</v>
      </c>
      <c r="AW105" s="485" cm="1">
        <f t="array" aca="1" ref="AW105" ca="1">INDIRECT("'"&amp;$D$4&amp;"'!"&amp;AW$21&amp;$B105)</f>
        <v>0</v>
      </c>
      <c r="AX105" s="485" cm="1">
        <f t="array" aca="1" ref="AX105" ca="1">INDIRECT("'"&amp;$D$4&amp;"'!"&amp;AX$21&amp;$B105)</f>
        <v>0</v>
      </c>
      <c r="AY105" s="485" cm="1">
        <f t="array" aca="1" ref="AY105" ca="1">INDIRECT("'"&amp;$D$4&amp;"'!"&amp;AY$21&amp;$B105)</f>
        <v>0</v>
      </c>
      <c r="AZ105" s="485" cm="1">
        <f t="array" aca="1" ref="AZ105" ca="1">INDIRECT("'"&amp;$D$4&amp;"'!"&amp;AZ$21&amp;$B105)</f>
        <v>0</v>
      </c>
      <c r="BA105" s="485" cm="1">
        <f t="array" aca="1" ref="BA105" ca="1">INDIRECT("'"&amp;$D$4&amp;"'!"&amp;BA$21&amp;$B105)</f>
        <v>0</v>
      </c>
      <c r="BB105" s="485" cm="1">
        <f t="array" aca="1" ref="BB105" ca="1">INDIRECT("'"&amp;$D$4&amp;"'!"&amp;BB$21&amp;$B105)</f>
        <v>0</v>
      </c>
      <c r="BC105" s="485" cm="1">
        <f t="array" aca="1" ref="BC105" ca="1">INDIRECT("'"&amp;$D$4&amp;"'!"&amp;BC$21&amp;$B105)</f>
        <v>0</v>
      </c>
      <c r="BD105" s="485" cm="1">
        <f t="array" aca="1" ref="BD105" ca="1">INDIRECT("'"&amp;$D$4&amp;"'!"&amp;BD$21&amp;$B105)</f>
        <v>0</v>
      </c>
      <c r="BE105" s="485" cm="1">
        <f t="array" aca="1" ref="BE105" ca="1">INDIRECT("'"&amp;$D$4&amp;"'!"&amp;BE$21&amp;$B105)</f>
        <v>0</v>
      </c>
      <c r="BF105" s="485" cm="1">
        <f t="array" aca="1" ref="BF105" ca="1">INDIRECT("'"&amp;$D$4&amp;"'!"&amp;BF$21&amp;$B105)</f>
        <v>0</v>
      </c>
      <c r="BG105" s="485" cm="1">
        <f t="array" aca="1" ref="BG105" ca="1">INDIRECT("'"&amp;$D$4&amp;"'!"&amp;BG$21&amp;$B105)</f>
        <v>0</v>
      </c>
      <c r="BH105" s="485" cm="1">
        <f t="array" aca="1" ref="BH105" ca="1">INDIRECT("'"&amp;$D$4&amp;"'!"&amp;BH$21&amp;$B105)</f>
        <v>0</v>
      </c>
      <c r="BI105" s="485" cm="1">
        <f t="array" aca="1" ref="BI105" ca="1">INDIRECT("'"&amp;$D$4&amp;"'!"&amp;BI$21&amp;$B105)</f>
        <v>0</v>
      </c>
      <c r="BJ105" s="485" cm="1">
        <f t="array" aca="1" ref="BJ105" ca="1">INDIRECT("'"&amp;$D$4&amp;"'!"&amp;BJ$21&amp;$B105)</f>
        <v>0</v>
      </c>
      <c r="BK105" s="485" cm="1">
        <f t="array" aca="1" ref="BK105" ca="1">INDIRECT("'"&amp;$D$4&amp;"'!"&amp;BK$21&amp;$B105)</f>
        <v>0</v>
      </c>
      <c r="BL105" s="485" cm="1">
        <f t="array" aca="1" ref="BL105" ca="1">INDIRECT("'"&amp;$D$4&amp;"'!"&amp;BL$21&amp;$B105)</f>
        <v>0</v>
      </c>
      <c r="BM105" s="485" cm="1">
        <f t="array" aca="1" ref="BM105" ca="1">INDIRECT("'"&amp;$D$4&amp;"'!"&amp;BM$21&amp;$B105)</f>
        <v>0</v>
      </c>
      <c r="BN105" s="485" cm="1">
        <f t="array" aca="1" ref="BN105" ca="1">INDIRECT("'"&amp;$D$4&amp;"'!"&amp;BN$21&amp;$B105)</f>
        <v>0</v>
      </c>
      <c r="BP105" s="851">
        <v>2080</v>
      </c>
      <c r="BQ105" s="699" cm="1">
        <f t="array" aca="1" ref="BQ105" ca="1">IFERROR(SUMIFS(INDEX($J$23:$BN$44,,MATCH($G105,$J$22:$BN$22,0)),$G$23:$G$44,BQ$48,$E$23:$E$44,$BQ$46)/INDEX($J$47:$BN$47,,MATCH($G105,$J$22:$BN$22,0)),0)</f>
        <v>0</v>
      </c>
      <c r="BR105" s="663" cm="1">
        <f t="array" aca="1" ref="BR105" ca="1">IFERROR(SUMIFS(INDEX($J$23:$BN$44,,MATCH($G105,$J$22:$BN$22,0)),$G$23:$G$44,BR$48,$E$23:$E$44,$BQ$46)/INDEX($J$47:$BN$47,,MATCH($G105,$J$22:$BN$22,0)),0)</f>
        <v>0</v>
      </c>
      <c r="BS105" s="664" cm="1">
        <f t="array" aca="1" ref="BS105" ca="1">IFERROR(SUMIFS(INDEX($J$23:$BN$44,,MATCH($G105,$J$22:$BN$22,0)),$G$23:$G$44,BS$48,$E$23:$E$44,$BQ$46)/INDEX($J$47:$BN$47,,MATCH($G105,$J$22:$BN$22,0)),0)</f>
        <v>0</v>
      </c>
      <c r="BU105" s="516">
        <v>2080</v>
      </c>
      <c r="BV105" s="1020">
        <f ca="1">IF(ABS(SUM(INDEX($J$49:$BN$104,,MATCH($BP105,$J$22:$BN$22,0))))&lt;0.0000001,BQ105,(SUMPRODUCT(INDEX($J$49:$BN$104,,MATCH($BP105,$J$22:$BN$22,0)),BQ$49:BQ$104))/SUM(INDEX($J$49:$BN$104,,MATCH($BP105,$J$22:$BN$22,0))))</f>
        <v>0</v>
      </c>
      <c r="BW105" s="1021">
        <f t="shared" ref="BW105" ca="1" si="11">IF(ABS(SUM(INDEX($J$49:$BN$104,,MATCH($BP105,$J$22:$BN$22,0))))&lt;0.0000001,BR105,(SUMPRODUCT(INDEX($J$49:$BN$104,,MATCH($BP105,$J$22:$BN$22,0)),BR$49:BR$104))/SUM(INDEX($J$49:$BN$104,,MATCH($BP105,$J$22:$BN$22,0))))</f>
        <v>0</v>
      </c>
      <c r="BX105" s="1022">
        <f t="shared" ref="BX105" ca="1" si="12">IF(ABS(SUM(INDEX($J$49:$BN$104,,MATCH($BP105,$J$22:$BN$22,0))))&lt;0.0000001,BS105,(SUMPRODUCT(INDEX($J$49:$BN$104,,MATCH($BP105,$J$22:$BN$22,0)),BS$49:BS$104))/SUM(INDEX($J$49:$BN$104,,MATCH($BP105,$J$22:$BN$22,0))))</f>
        <v>0</v>
      </c>
      <c r="BY105" s="824">
        <f t="shared" ca="1" si="5"/>
        <v>0</v>
      </c>
      <c r="BZ105" s="516">
        <v>2080</v>
      </c>
      <c r="CA105" s="1020">
        <f ca="1">IFERROR(SUM(BQ$49:BQ105)/SUM($BQ$49:$BS105),BQ105)</f>
        <v>0</v>
      </c>
      <c r="CB105" s="1021">
        <f ca="1">IFERROR(SUM(BR$49:BR105)/SUM($BQ$49:$BS105),BR105)</f>
        <v>0</v>
      </c>
      <c r="CC105" s="1022">
        <f ca="1">IFERROR(SUM(BS$49:BS105)/SUM($BQ$49:$BS105),BS105)</f>
        <v>0</v>
      </c>
      <c r="CD105" s="824">
        <f t="shared" ca="1" si="9"/>
        <v>0</v>
      </c>
      <c r="CH105" s="183"/>
      <c r="CI105" s="174"/>
      <c r="CJ105" s="174"/>
      <c r="CK105" s="174"/>
      <c r="CN105" s="984"/>
      <c r="CO105" s="984"/>
      <c r="CP105" s="984"/>
      <c r="CR105" s="984"/>
      <c r="CS105" s="984"/>
      <c r="CT105" s="984"/>
      <c r="CV105" s="174"/>
      <c r="CW105" s="174"/>
      <c r="CX105" s="174"/>
    </row>
    <row r="106" spans="1:102" ht="15.95" customHeight="1">
      <c r="A106" s="1375"/>
      <c r="B106" s="180">
        <f t="shared" si="10"/>
        <v>227</v>
      </c>
      <c r="C106" s="201"/>
      <c r="D106" s="160" t="s">
        <v>750</v>
      </c>
      <c r="F106" s="160" t="s">
        <v>982</v>
      </c>
      <c r="I106" s="437" t="s">
        <v>514</v>
      </c>
      <c r="J106" s="233" cm="1">
        <f t="array" aca="1" ref="J106" ca="1">INDIRECT("'"&amp;$D$4&amp;"'!"&amp;J$21&amp;$B106)</f>
        <v>0</v>
      </c>
      <c r="K106" s="485" cm="1">
        <f t="array" aca="1" ref="K106" ca="1">INDIRECT("'"&amp;$D$4&amp;"'!"&amp;K$21&amp;$B106)</f>
        <v>0</v>
      </c>
      <c r="L106" s="485" cm="1">
        <f t="array" aca="1" ref="L106" ca="1">INDIRECT("'"&amp;$D$4&amp;"'!"&amp;L$21&amp;$B106)</f>
        <v>0</v>
      </c>
      <c r="M106" s="485" cm="1">
        <f t="array" aca="1" ref="M106" ca="1">INDIRECT("'"&amp;$D$4&amp;"'!"&amp;M$21&amp;$B106)</f>
        <v>0</v>
      </c>
      <c r="N106" s="485" cm="1">
        <f t="array" aca="1" ref="N106" ca="1">INDIRECT("'"&amp;$D$4&amp;"'!"&amp;N$21&amp;$B106)</f>
        <v>0</v>
      </c>
      <c r="O106" s="485" cm="1">
        <f t="array" aca="1" ref="O106" ca="1">INDIRECT("'"&amp;$D$4&amp;"'!"&amp;O$21&amp;$B106)</f>
        <v>0</v>
      </c>
      <c r="P106" s="485" cm="1">
        <f t="array" aca="1" ref="P106" ca="1">INDIRECT("'"&amp;$D$4&amp;"'!"&amp;P$21&amp;$B106)</f>
        <v>0</v>
      </c>
      <c r="Q106" s="485" cm="1">
        <f t="array" aca="1" ref="Q106" ca="1">INDIRECT("'"&amp;$D$4&amp;"'!"&amp;Q$21&amp;$B106)</f>
        <v>0</v>
      </c>
      <c r="R106" s="485" cm="1">
        <f t="array" aca="1" ref="R106" ca="1">INDIRECT("'"&amp;$D$4&amp;"'!"&amp;R$21&amp;$B106)</f>
        <v>0</v>
      </c>
      <c r="S106" s="485" cm="1">
        <f t="array" aca="1" ref="S106" ca="1">INDIRECT("'"&amp;$D$4&amp;"'!"&amp;S$21&amp;$B106)</f>
        <v>0</v>
      </c>
      <c r="T106" s="485" cm="1">
        <f t="array" aca="1" ref="T106" ca="1">INDIRECT("'"&amp;$D$4&amp;"'!"&amp;T$21&amp;$B106)</f>
        <v>0</v>
      </c>
      <c r="U106" s="485" cm="1">
        <f t="array" aca="1" ref="U106" ca="1">INDIRECT("'"&amp;$D$4&amp;"'!"&amp;U$21&amp;$B106)</f>
        <v>0</v>
      </c>
      <c r="V106" s="485" cm="1">
        <f t="array" aca="1" ref="V106" ca="1">INDIRECT("'"&amp;$D$4&amp;"'!"&amp;V$21&amp;$B106)</f>
        <v>0</v>
      </c>
      <c r="W106" s="485" cm="1">
        <f t="array" aca="1" ref="W106" ca="1">INDIRECT("'"&amp;$D$4&amp;"'!"&amp;W$21&amp;$B106)</f>
        <v>0</v>
      </c>
      <c r="X106" s="485" cm="1">
        <f t="array" aca="1" ref="X106" ca="1">INDIRECT("'"&amp;$D$4&amp;"'!"&amp;X$21&amp;$B106)</f>
        <v>0</v>
      </c>
      <c r="Y106" s="485" cm="1">
        <f t="array" aca="1" ref="Y106" ca="1">INDIRECT("'"&amp;$D$4&amp;"'!"&amp;Y$21&amp;$B106)</f>
        <v>0</v>
      </c>
      <c r="Z106" s="485" cm="1">
        <f t="array" aca="1" ref="Z106" ca="1">INDIRECT("'"&amp;$D$4&amp;"'!"&amp;Z$21&amp;$B106)</f>
        <v>0</v>
      </c>
      <c r="AA106" s="485" cm="1">
        <f t="array" aca="1" ref="AA106" ca="1">INDIRECT("'"&amp;$D$4&amp;"'!"&amp;AA$21&amp;$B106)</f>
        <v>0</v>
      </c>
      <c r="AB106" s="485" cm="1">
        <f t="array" aca="1" ref="AB106" ca="1">INDIRECT("'"&amp;$D$4&amp;"'!"&amp;AB$21&amp;$B106)</f>
        <v>0</v>
      </c>
      <c r="AC106" s="485" cm="1">
        <f t="array" aca="1" ref="AC106" ca="1">INDIRECT("'"&amp;$D$4&amp;"'!"&amp;AC$21&amp;$B106)</f>
        <v>0</v>
      </c>
      <c r="AD106" s="485" cm="1">
        <f t="array" aca="1" ref="AD106" ca="1">INDIRECT("'"&amp;$D$4&amp;"'!"&amp;AD$21&amp;$B106)</f>
        <v>0</v>
      </c>
      <c r="AE106" s="485" cm="1">
        <f t="array" aca="1" ref="AE106" ca="1">INDIRECT("'"&amp;$D$4&amp;"'!"&amp;AE$21&amp;$B106)</f>
        <v>0</v>
      </c>
      <c r="AF106" s="485" cm="1">
        <f t="array" aca="1" ref="AF106" ca="1">INDIRECT("'"&amp;$D$4&amp;"'!"&amp;AF$21&amp;$B106)</f>
        <v>0</v>
      </c>
      <c r="AG106" s="485" cm="1">
        <f t="array" aca="1" ref="AG106" ca="1">INDIRECT("'"&amp;$D$4&amp;"'!"&amp;AG$21&amp;$B106)</f>
        <v>0</v>
      </c>
      <c r="AH106" s="485" cm="1">
        <f t="array" aca="1" ref="AH106" ca="1">INDIRECT("'"&amp;$D$4&amp;"'!"&amp;AH$21&amp;$B106)</f>
        <v>0</v>
      </c>
      <c r="AI106" s="485" cm="1">
        <f t="array" aca="1" ref="AI106" ca="1">INDIRECT("'"&amp;$D$4&amp;"'!"&amp;AI$21&amp;$B106)</f>
        <v>0</v>
      </c>
      <c r="AJ106" s="485" cm="1">
        <f t="array" aca="1" ref="AJ106" ca="1">INDIRECT("'"&amp;$D$4&amp;"'!"&amp;AJ$21&amp;$B106)</f>
        <v>0</v>
      </c>
      <c r="AK106" s="485" cm="1">
        <f t="array" aca="1" ref="AK106" ca="1">INDIRECT("'"&amp;$D$4&amp;"'!"&amp;AK$21&amp;$B106)</f>
        <v>0</v>
      </c>
      <c r="AL106" s="485" cm="1">
        <f t="array" aca="1" ref="AL106" ca="1">INDIRECT("'"&amp;$D$4&amp;"'!"&amp;AL$21&amp;$B106)</f>
        <v>0</v>
      </c>
      <c r="AM106" s="485" cm="1">
        <f t="array" aca="1" ref="AM106" ca="1">INDIRECT("'"&amp;$D$4&amp;"'!"&amp;AM$21&amp;$B106)</f>
        <v>0</v>
      </c>
      <c r="AN106" s="485" cm="1">
        <f t="array" aca="1" ref="AN106" ca="1">INDIRECT("'"&amp;$D$4&amp;"'!"&amp;AN$21&amp;$B106)</f>
        <v>0</v>
      </c>
      <c r="AO106" s="485" cm="1">
        <f t="array" aca="1" ref="AO106" ca="1">INDIRECT("'"&amp;$D$4&amp;"'!"&amp;AO$21&amp;$B106)</f>
        <v>0</v>
      </c>
      <c r="AP106" s="485" cm="1">
        <f t="array" aca="1" ref="AP106" ca="1">INDIRECT("'"&amp;$D$4&amp;"'!"&amp;AP$21&amp;$B106)</f>
        <v>0</v>
      </c>
      <c r="AQ106" s="485" cm="1">
        <f t="array" aca="1" ref="AQ106" ca="1">INDIRECT("'"&amp;$D$4&amp;"'!"&amp;AQ$21&amp;$B106)</f>
        <v>0</v>
      </c>
      <c r="AR106" s="485" cm="1">
        <f t="array" aca="1" ref="AR106" ca="1">INDIRECT("'"&amp;$D$4&amp;"'!"&amp;AR$21&amp;$B106)</f>
        <v>0</v>
      </c>
      <c r="AS106" s="485" cm="1">
        <f t="array" aca="1" ref="AS106" ca="1">INDIRECT("'"&amp;$D$4&amp;"'!"&amp;AS$21&amp;$B106)</f>
        <v>0</v>
      </c>
      <c r="AT106" s="485" cm="1">
        <f t="array" aca="1" ref="AT106" ca="1">INDIRECT("'"&amp;$D$4&amp;"'!"&amp;AT$21&amp;$B106)</f>
        <v>0</v>
      </c>
      <c r="AU106" s="485" cm="1">
        <f t="array" aca="1" ref="AU106" ca="1">INDIRECT("'"&amp;$D$4&amp;"'!"&amp;AU$21&amp;$B106)</f>
        <v>0</v>
      </c>
      <c r="AV106" s="485" cm="1">
        <f t="array" aca="1" ref="AV106" ca="1">INDIRECT("'"&amp;$D$4&amp;"'!"&amp;AV$21&amp;$B106)</f>
        <v>0</v>
      </c>
      <c r="AW106" s="485" cm="1">
        <f t="array" aca="1" ref="AW106" ca="1">INDIRECT("'"&amp;$D$4&amp;"'!"&amp;AW$21&amp;$B106)</f>
        <v>0</v>
      </c>
      <c r="AX106" s="485" cm="1">
        <f t="array" aca="1" ref="AX106" ca="1">INDIRECT("'"&amp;$D$4&amp;"'!"&amp;AX$21&amp;$B106)</f>
        <v>0</v>
      </c>
      <c r="AY106" s="485" cm="1">
        <f t="array" aca="1" ref="AY106" ca="1">INDIRECT("'"&amp;$D$4&amp;"'!"&amp;AY$21&amp;$B106)</f>
        <v>0</v>
      </c>
      <c r="AZ106" s="485" cm="1">
        <f t="array" aca="1" ref="AZ106" ca="1">INDIRECT("'"&amp;$D$4&amp;"'!"&amp;AZ$21&amp;$B106)</f>
        <v>0</v>
      </c>
      <c r="BA106" s="485" cm="1">
        <f t="array" aca="1" ref="BA106" ca="1">INDIRECT("'"&amp;$D$4&amp;"'!"&amp;BA$21&amp;$B106)</f>
        <v>0</v>
      </c>
      <c r="BB106" s="485" cm="1">
        <f t="array" aca="1" ref="BB106" ca="1">INDIRECT("'"&amp;$D$4&amp;"'!"&amp;BB$21&amp;$B106)</f>
        <v>0</v>
      </c>
      <c r="BC106" s="485" cm="1">
        <f t="array" aca="1" ref="BC106" ca="1">INDIRECT("'"&amp;$D$4&amp;"'!"&amp;BC$21&amp;$B106)</f>
        <v>0</v>
      </c>
      <c r="BD106" s="485" cm="1">
        <f t="array" aca="1" ref="BD106" ca="1">INDIRECT("'"&amp;$D$4&amp;"'!"&amp;BD$21&amp;$B106)</f>
        <v>0</v>
      </c>
      <c r="BE106" s="485" cm="1">
        <f t="array" aca="1" ref="BE106" ca="1">INDIRECT("'"&amp;$D$4&amp;"'!"&amp;BE$21&amp;$B106)</f>
        <v>0</v>
      </c>
      <c r="BF106" s="485" cm="1">
        <f t="array" aca="1" ref="BF106" ca="1">INDIRECT("'"&amp;$D$4&amp;"'!"&amp;BF$21&amp;$B106)</f>
        <v>0</v>
      </c>
      <c r="BG106" s="485" cm="1">
        <f t="array" aca="1" ref="BG106" ca="1">INDIRECT("'"&amp;$D$4&amp;"'!"&amp;BG$21&amp;$B106)</f>
        <v>0</v>
      </c>
      <c r="BH106" s="485" cm="1">
        <f t="array" aca="1" ref="BH106" ca="1">INDIRECT("'"&amp;$D$4&amp;"'!"&amp;BH$21&amp;$B106)</f>
        <v>0</v>
      </c>
      <c r="BI106" s="485" cm="1">
        <f t="array" aca="1" ref="BI106" ca="1">INDIRECT("'"&amp;$D$4&amp;"'!"&amp;BI$21&amp;$B106)</f>
        <v>0</v>
      </c>
      <c r="BJ106" s="485" cm="1">
        <f t="array" aca="1" ref="BJ106" ca="1">INDIRECT("'"&amp;$D$4&amp;"'!"&amp;BJ$21&amp;$B106)</f>
        <v>0</v>
      </c>
      <c r="BK106" s="485" cm="1">
        <f t="array" aca="1" ref="BK106" ca="1">INDIRECT("'"&amp;$D$4&amp;"'!"&amp;BK$21&amp;$B106)</f>
        <v>0</v>
      </c>
      <c r="BL106" s="485" cm="1">
        <f t="array" aca="1" ref="BL106" ca="1">INDIRECT("'"&amp;$D$4&amp;"'!"&amp;BL$21&amp;$B106)</f>
        <v>0</v>
      </c>
      <c r="BM106" s="485" cm="1">
        <f t="array" aca="1" ref="BM106" ca="1">INDIRECT("'"&amp;$D$4&amp;"'!"&amp;BM$21&amp;$B106)</f>
        <v>0</v>
      </c>
      <c r="BN106" s="485" cm="1">
        <f t="array" aca="1" ref="BN106" ca="1">INDIRECT("'"&amp;$D$4&amp;"'!"&amp;BN$21&amp;$B106)</f>
        <v>0</v>
      </c>
    </row>
    <row r="107" spans="1:102" ht="15.95" customHeight="1">
      <c r="A107" s="1375"/>
      <c r="B107" s="180">
        <f t="shared" si="10"/>
        <v>228</v>
      </c>
      <c r="C107" s="201"/>
      <c r="D107" s="160" t="s">
        <v>752</v>
      </c>
      <c r="F107" s="160" t="s">
        <v>983</v>
      </c>
      <c r="I107" s="437" t="s">
        <v>514</v>
      </c>
      <c r="J107" s="485" cm="1">
        <f t="array" aca="1" ref="J107" ca="1">INDIRECT("'"&amp;$D$4&amp;"'!"&amp;J$21&amp;$B107)</f>
        <v>0</v>
      </c>
      <c r="K107" s="485" cm="1">
        <f t="array" aca="1" ref="K107" ca="1">INDIRECT("'"&amp;$D$4&amp;"'!"&amp;K$21&amp;$B107)</f>
        <v>0</v>
      </c>
      <c r="L107" s="485" cm="1">
        <f t="array" aca="1" ref="L107" ca="1">INDIRECT("'"&amp;$D$4&amp;"'!"&amp;L$21&amp;$B107)</f>
        <v>0</v>
      </c>
      <c r="M107" s="485" cm="1">
        <f t="array" aca="1" ref="M107" ca="1">INDIRECT("'"&amp;$D$4&amp;"'!"&amp;M$21&amp;$B107)</f>
        <v>0</v>
      </c>
      <c r="N107" s="485" cm="1">
        <f t="array" aca="1" ref="N107" ca="1">INDIRECT("'"&amp;$D$4&amp;"'!"&amp;N$21&amp;$B107)</f>
        <v>0</v>
      </c>
      <c r="O107" s="485" cm="1">
        <f t="array" aca="1" ref="O107" ca="1">INDIRECT("'"&amp;$D$4&amp;"'!"&amp;O$21&amp;$B107)</f>
        <v>0</v>
      </c>
      <c r="P107" s="485" cm="1">
        <f t="array" aca="1" ref="P107" ca="1">INDIRECT("'"&amp;$D$4&amp;"'!"&amp;P$21&amp;$B107)</f>
        <v>0</v>
      </c>
      <c r="Q107" s="485" cm="1">
        <f t="array" aca="1" ref="Q107" ca="1">INDIRECT("'"&amp;$D$4&amp;"'!"&amp;Q$21&amp;$B107)</f>
        <v>0</v>
      </c>
      <c r="R107" s="485" cm="1">
        <f t="array" aca="1" ref="R107" ca="1">INDIRECT("'"&amp;$D$4&amp;"'!"&amp;R$21&amp;$B107)</f>
        <v>0</v>
      </c>
      <c r="S107" s="485" cm="1">
        <f t="array" aca="1" ref="S107" ca="1">INDIRECT("'"&amp;$D$4&amp;"'!"&amp;S$21&amp;$B107)</f>
        <v>0</v>
      </c>
      <c r="T107" s="485" cm="1">
        <f t="array" aca="1" ref="T107" ca="1">INDIRECT("'"&amp;$D$4&amp;"'!"&amp;T$21&amp;$B107)</f>
        <v>0</v>
      </c>
      <c r="U107" s="485" cm="1">
        <f t="array" aca="1" ref="U107" ca="1">INDIRECT("'"&amp;$D$4&amp;"'!"&amp;U$21&amp;$B107)</f>
        <v>0</v>
      </c>
      <c r="V107" s="485" cm="1">
        <f t="array" aca="1" ref="V107" ca="1">INDIRECT("'"&amp;$D$4&amp;"'!"&amp;V$21&amp;$B107)</f>
        <v>0</v>
      </c>
      <c r="W107" s="485" cm="1">
        <f t="array" aca="1" ref="W107" ca="1">INDIRECT("'"&amp;$D$4&amp;"'!"&amp;W$21&amp;$B107)</f>
        <v>0</v>
      </c>
      <c r="X107" s="485" cm="1">
        <f t="array" aca="1" ref="X107" ca="1">INDIRECT("'"&amp;$D$4&amp;"'!"&amp;X$21&amp;$B107)</f>
        <v>0</v>
      </c>
      <c r="Y107" s="485" cm="1">
        <f t="array" aca="1" ref="Y107" ca="1">INDIRECT("'"&amp;$D$4&amp;"'!"&amp;Y$21&amp;$B107)</f>
        <v>0</v>
      </c>
      <c r="Z107" s="485" cm="1">
        <f t="array" aca="1" ref="Z107" ca="1">INDIRECT("'"&amp;$D$4&amp;"'!"&amp;Z$21&amp;$B107)</f>
        <v>0</v>
      </c>
      <c r="AA107" s="485" cm="1">
        <f t="array" aca="1" ref="AA107" ca="1">INDIRECT("'"&amp;$D$4&amp;"'!"&amp;AA$21&amp;$B107)</f>
        <v>0</v>
      </c>
      <c r="AB107" s="485" cm="1">
        <f t="array" aca="1" ref="AB107" ca="1">INDIRECT("'"&amp;$D$4&amp;"'!"&amp;AB$21&amp;$B107)</f>
        <v>0</v>
      </c>
      <c r="AC107" s="485" cm="1">
        <f t="array" aca="1" ref="AC107" ca="1">INDIRECT("'"&amp;$D$4&amp;"'!"&amp;AC$21&amp;$B107)</f>
        <v>0</v>
      </c>
      <c r="AD107" s="485" cm="1">
        <f t="array" aca="1" ref="AD107" ca="1">INDIRECT("'"&amp;$D$4&amp;"'!"&amp;AD$21&amp;$B107)</f>
        <v>0</v>
      </c>
      <c r="AE107" s="485" cm="1">
        <f t="array" aca="1" ref="AE107" ca="1">INDIRECT("'"&amp;$D$4&amp;"'!"&amp;AE$21&amp;$B107)</f>
        <v>0</v>
      </c>
      <c r="AF107" s="485" cm="1">
        <f t="array" aca="1" ref="AF107" ca="1">INDIRECT("'"&amp;$D$4&amp;"'!"&amp;AF$21&amp;$B107)</f>
        <v>0</v>
      </c>
      <c r="AG107" s="485" cm="1">
        <f t="array" aca="1" ref="AG107" ca="1">INDIRECT("'"&amp;$D$4&amp;"'!"&amp;AG$21&amp;$B107)</f>
        <v>0</v>
      </c>
      <c r="AH107" s="485" cm="1">
        <f t="array" aca="1" ref="AH107" ca="1">INDIRECT("'"&amp;$D$4&amp;"'!"&amp;AH$21&amp;$B107)</f>
        <v>0</v>
      </c>
      <c r="AI107" s="485" cm="1">
        <f t="array" aca="1" ref="AI107" ca="1">INDIRECT("'"&amp;$D$4&amp;"'!"&amp;AI$21&amp;$B107)</f>
        <v>0</v>
      </c>
      <c r="AJ107" s="485" cm="1">
        <f t="array" aca="1" ref="AJ107" ca="1">INDIRECT("'"&amp;$D$4&amp;"'!"&amp;AJ$21&amp;$B107)</f>
        <v>0</v>
      </c>
      <c r="AK107" s="485" cm="1">
        <f t="array" aca="1" ref="AK107" ca="1">INDIRECT("'"&amp;$D$4&amp;"'!"&amp;AK$21&amp;$B107)</f>
        <v>0</v>
      </c>
      <c r="AL107" s="485" cm="1">
        <f t="array" aca="1" ref="AL107" ca="1">INDIRECT("'"&amp;$D$4&amp;"'!"&amp;AL$21&amp;$B107)</f>
        <v>0</v>
      </c>
      <c r="AM107" s="485" cm="1">
        <f t="array" aca="1" ref="AM107" ca="1">INDIRECT("'"&amp;$D$4&amp;"'!"&amp;AM$21&amp;$B107)</f>
        <v>0</v>
      </c>
      <c r="AN107" s="485" cm="1">
        <f t="array" aca="1" ref="AN107" ca="1">INDIRECT("'"&amp;$D$4&amp;"'!"&amp;AN$21&amp;$B107)</f>
        <v>0</v>
      </c>
      <c r="AO107" s="485" cm="1">
        <f t="array" aca="1" ref="AO107" ca="1">INDIRECT("'"&amp;$D$4&amp;"'!"&amp;AO$21&amp;$B107)</f>
        <v>0</v>
      </c>
      <c r="AP107" s="485" cm="1">
        <f t="array" aca="1" ref="AP107" ca="1">INDIRECT("'"&amp;$D$4&amp;"'!"&amp;AP$21&amp;$B107)</f>
        <v>0</v>
      </c>
      <c r="AQ107" s="485" cm="1">
        <f t="array" aca="1" ref="AQ107" ca="1">INDIRECT("'"&amp;$D$4&amp;"'!"&amp;AQ$21&amp;$B107)</f>
        <v>0</v>
      </c>
      <c r="AR107" s="485" cm="1">
        <f t="array" aca="1" ref="AR107" ca="1">INDIRECT("'"&amp;$D$4&amp;"'!"&amp;AR$21&amp;$B107)</f>
        <v>0</v>
      </c>
      <c r="AS107" s="485" cm="1">
        <f t="array" aca="1" ref="AS107" ca="1">INDIRECT("'"&amp;$D$4&amp;"'!"&amp;AS$21&amp;$B107)</f>
        <v>0</v>
      </c>
      <c r="AT107" s="485" cm="1">
        <f t="array" aca="1" ref="AT107" ca="1">INDIRECT("'"&amp;$D$4&amp;"'!"&amp;AT$21&amp;$B107)</f>
        <v>0</v>
      </c>
      <c r="AU107" s="485" cm="1">
        <f t="array" aca="1" ref="AU107" ca="1">INDIRECT("'"&amp;$D$4&amp;"'!"&amp;AU$21&amp;$B107)</f>
        <v>0</v>
      </c>
      <c r="AV107" s="485" cm="1">
        <f t="array" aca="1" ref="AV107" ca="1">INDIRECT("'"&amp;$D$4&amp;"'!"&amp;AV$21&amp;$B107)</f>
        <v>0</v>
      </c>
      <c r="AW107" s="485" cm="1">
        <f t="array" aca="1" ref="AW107" ca="1">INDIRECT("'"&amp;$D$4&amp;"'!"&amp;AW$21&amp;$B107)</f>
        <v>0</v>
      </c>
      <c r="AX107" s="485" cm="1">
        <f t="array" aca="1" ref="AX107" ca="1">INDIRECT("'"&amp;$D$4&amp;"'!"&amp;AX$21&amp;$B107)</f>
        <v>0</v>
      </c>
      <c r="AY107" s="485" cm="1">
        <f t="array" aca="1" ref="AY107" ca="1">INDIRECT("'"&amp;$D$4&amp;"'!"&amp;AY$21&amp;$B107)</f>
        <v>0</v>
      </c>
      <c r="AZ107" s="485" cm="1">
        <f t="array" aca="1" ref="AZ107" ca="1">INDIRECT("'"&amp;$D$4&amp;"'!"&amp;AZ$21&amp;$B107)</f>
        <v>0</v>
      </c>
      <c r="BA107" s="485" cm="1">
        <f t="array" aca="1" ref="BA107" ca="1">INDIRECT("'"&amp;$D$4&amp;"'!"&amp;BA$21&amp;$B107)</f>
        <v>0</v>
      </c>
      <c r="BB107" s="485" cm="1">
        <f t="array" aca="1" ref="BB107" ca="1">INDIRECT("'"&amp;$D$4&amp;"'!"&amp;BB$21&amp;$B107)</f>
        <v>0</v>
      </c>
      <c r="BC107" s="485" cm="1">
        <f t="array" aca="1" ref="BC107" ca="1">INDIRECT("'"&amp;$D$4&amp;"'!"&amp;BC$21&amp;$B107)</f>
        <v>0</v>
      </c>
      <c r="BD107" s="485" cm="1">
        <f t="array" aca="1" ref="BD107" ca="1">INDIRECT("'"&amp;$D$4&amp;"'!"&amp;BD$21&amp;$B107)</f>
        <v>0</v>
      </c>
      <c r="BE107" s="485" cm="1">
        <f t="array" aca="1" ref="BE107" ca="1">INDIRECT("'"&amp;$D$4&amp;"'!"&amp;BE$21&amp;$B107)</f>
        <v>0</v>
      </c>
      <c r="BF107" s="485" cm="1">
        <f t="array" aca="1" ref="BF107" ca="1">INDIRECT("'"&amp;$D$4&amp;"'!"&amp;BF$21&amp;$B107)</f>
        <v>0</v>
      </c>
      <c r="BG107" s="485" cm="1">
        <f t="array" aca="1" ref="BG107" ca="1">INDIRECT("'"&amp;$D$4&amp;"'!"&amp;BG$21&amp;$B107)</f>
        <v>0</v>
      </c>
      <c r="BH107" s="485" cm="1">
        <f t="array" aca="1" ref="BH107" ca="1">INDIRECT("'"&amp;$D$4&amp;"'!"&amp;BH$21&amp;$B107)</f>
        <v>0</v>
      </c>
      <c r="BI107" s="485" cm="1">
        <f t="array" aca="1" ref="BI107" ca="1">INDIRECT("'"&amp;$D$4&amp;"'!"&amp;BI$21&amp;$B107)</f>
        <v>0</v>
      </c>
      <c r="BJ107" s="485" cm="1">
        <f t="array" aca="1" ref="BJ107" ca="1">INDIRECT("'"&amp;$D$4&amp;"'!"&amp;BJ$21&amp;$B107)</f>
        <v>0</v>
      </c>
      <c r="BK107" s="485" cm="1">
        <f t="array" aca="1" ref="BK107" ca="1">INDIRECT("'"&amp;$D$4&amp;"'!"&amp;BK$21&amp;$B107)</f>
        <v>0</v>
      </c>
      <c r="BL107" s="485" cm="1">
        <f t="array" aca="1" ref="BL107" ca="1">INDIRECT("'"&amp;$D$4&amp;"'!"&amp;BL$21&amp;$B107)</f>
        <v>0</v>
      </c>
      <c r="BM107" s="485" cm="1">
        <f t="array" aca="1" ref="BM107" ca="1">INDIRECT("'"&amp;$D$4&amp;"'!"&amp;BM$21&amp;$B107)</f>
        <v>0</v>
      </c>
      <c r="BN107" s="485" cm="1">
        <f t="array" aca="1" ref="BN107" ca="1">INDIRECT("'"&amp;$D$4&amp;"'!"&amp;BN$21&amp;$B107)</f>
        <v>0</v>
      </c>
    </row>
    <row r="108" spans="1:102" ht="15.95" customHeight="1">
      <c r="A108" s="1375"/>
      <c r="B108" s="180">
        <f t="shared" si="10"/>
        <v>229</v>
      </c>
      <c r="C108" s="201"/>
      <c r="D108" s="160" t="s">
        <v>754</v>
      </c>
      <c r="F108" s="160" t="s">
        <v>984</v>
      </c>
      <c r="I108" s="437" t="s">
        <v>514</v>
      </c>
      <c r="J108" s="485" cm="1">
        <f t="array" aca="1" ref="J108" ca="1">INDIRECT("'"&amp;$D$4&amp;"'!"&amp;J$21&amp;$B108)</f>
        <v>0</v>
      </c>
      <c r="K108" s="485" cm="1">
        <f t="array" aca="1" ref="K108" ca="1">INDIRECT("'"&amp;$D$4&amp;"'!"&amp;K$21&amp;$B108)</f>
        <v>0</v>
      </c>
      <c r="L108" s="485" cm="1">
        <f t="array" aca="1" ref="L108" ca="1">INDIRECT("'"&amp;$D$4&amp;"'!"&amp;L$21&amp;$B108)</f>
        <v>0</v>
      </c>
      <c r="M108" s="485" cm="1">
        <f t="array" aca="1" ref="M108" ca="1">INDIRECT("'"&amp;$D$4&amp;"'!"&amp;M$21&amp;$B108)</f>
        <v>0</v>
      </c>
      <c r="N108" s="485" cm="1">
        <f t="array" aca="1" ref="N108" ca="1">INDIRECT("'"&amp;$D$4&amp;"'!"&amp;N$21&amp;$B108)</f>
        <v>0</v>
      </c>
      <c r="O108" s="485" cm="1">
        <f t="array" aca="1" ref="O108" ca="1">INDIRECT("'"&amp;$D$4&amp;"'!"&amp;O$21&amp;$B108)</f>
        <v>0</v>
      </c>
      <c r="P108" s="485" cm="1">
        <f t="array" aca="1" ref="P108" ca="1">INDIRECT("'"&amp;$D$4&amp;"'!"&amp;P$21&amp;$B108)</f>
        <v>0</v>
      </c>
      <c r="Q108" s="485" cm="1">
        <f t="array" aca="1" ref="Q108" ca="1">INDIRECT("'"&amp;$D$4&amp;"'!"&amp;Q$21&amp;$B108)</f>
        <v>0</v>
      </c>
      <c r="R108" s="485" cm="1">
        <f t="array" aca="1" ref="R108" ca="1">INDIRECT("'"&amp;$D$4&amp;"'!"&amp;R$21&amp;$B108)</f>
        <v>0</v>
      </c>
      <c r="S108" s="485" cm="1">
        <f t="array" aca="1" ref="S108" ca="1">INDIRECT("'"&amp;$D$4&amp;"'!"&amp;S$21&amp;$B108)</f>
        <v>0</v>
      </c>
      <c r="T108" s="485" cm="1">
        <f t="array" aca="1" ref="T108" ca="1">INDIRECT("'"&amp;$D$4&amp;"'!"&amp;T$21&amp;$B108)</f>
        <v>0</v>
      </c>
      <c r="U108" s="485" cm="1">
        <f t="array" aca="1" ref="U108" ca="1">INDIRECT("'"&amp;$D$4&amp;"'!"&amp;U$21&amp;$B108)</f>
        <v>0</v>
      </c>
      <c r="V108" s="485" cm="1">
        <f t="array" aca="1" ref="V108" ca="1">INDIRECT("'"&amp;$D$4&amp;"'!"&amp;V$21&amp;$B108)</f>
        <v>0</v>
      </c>
      <c r="W108" s="485" cm="1">
        <f t="array" aca="1" ref="W108" ca="1">INDIRECT("'"&amp;$D$4&amp;"'!"&amp;W$21&amp;$B108)</f>
        <v>0</v>
      </c>
      <c r="X108" s="485" cm="1">
        <f t="array" aca="1" ref="X108" ca="1">INDIRECT("'"&amp;$D$4&amp;"'!"&amp;X$21&amp;$B108)</f>
        <v>0</v>
      </c>
      <c r="Y108" s="485" cm="1">
        <f t="array" aca="1" ref="Y108" ca="1">INDIRECT("'"&amp;$D$4&amp;"'!"&amp;Y$21&amp;$B108)</f>
        <v>0</v>
      </c>
      <c r="Z108" s="485" cm="1">
        <f t="array" aca="1" ref="Z108" ca="1">INDIRECT("'"&amp;$D$4&amp;"'!"&amp;Z$21&amp;$B108)</f>
        <v>0</v>
      </c>
      <c r="AA108" s="485" cm="1">
        <f t="array" aca="1" ref="AA108" ca="1">INDIRECT("'"&amp;$D$4&amp;"'!"&amp;AA$21&amp;$B108)</f>
        <v>0</v>
      </c>
      <c r="AB108" s="485" cm="1">
        <f t="array" aca="1" ref="AB108" ca="1">INDIRECT("'"&amp;$D$4&amp;"'!"&amp;AB$21&amp;$B108)</f>
        <v>0</v>
      </c>
      <c r="AC108" s="485" cm="1">
        <f t="array" aca="1" ref="AC108" ca="1">INDIRECT("'"&amp;$D$4&amp;"'!"&amp;AC$21&amp;$B108)</f>
        <v>0</v>
      </c>
      <c r="AD108" s="485" cm="1">
        <f t="array" aca="1" ref="AD108" ca="1">INDIRECT("'"&amp;$D$4&amp;"'!"&amp;AD$21&amp;$B108)</f>
        <v>0</v>
      </c>
      <c r="AE108" s="485" cm="1">
        <f t="array" aca="1" ref="AE108" ca="1">INDIRECT("'"&amp;$D$4&amp;"'!"&amp;AE$21&amp;$B108)</f>
        <v>0</v>
      </c>
      <c r="AF108" s="485" cm="1">
        <f t="array" aca="1" ref="AF108" ca="1">INDIRECT("'"&amp;$D$4&amp;"'!"&amp;AF$21&amp;$B108)</f>
        <v>0</v>
      </c>
      <c r="AG108" s="485" cm="1">
        <f t="array" aca="1" ref="AG108" ca="1">INDIRECT("'"&amp;$D$4&amp;"'!"&amp;AG$21&amp;$B108)</f>
        <v>0</v>
      </c>
      <c r="AH108" s="485" cm="1">
        <f t="array" aca="1" ref="AH108" ca="1">INDIRECT("'"&amp;$D$4&amp;"'!"&amp;AH$21&amp;$B108)</f>
        <v>0</v>
      </c>
      <c r="AI108" s="485" cm="1">
        <f t="array" aca="1" ref="AI108" ca="1">INDIRECT("'"&amp;$D$4&amp;"'!"&amp;AI$21&amp;$B108)</f>
        <v>0</v>
      </c>
      <c r="AJ108" s="485" cm="1">
        <f t="array" aca="1" ref="AJ108" ca="1">INDIRECT("'"&amp;$D$4&amp;"'!"&amp;AJ$21&amp;$B108)</f>
        <v>0</v>
      </c>
      <c r="AK108" s="485" cm="1">
        <f t="array" aca="1" ref="AK108" ca="1">INDIRECT("'"&amp;$D$4&amp;"'!"&amp;AK$21&amp;$B108)</f>
        <v>0</v>
      </c>
      <c r="AL108" s="485" cm="1">
        <f t="array" aca="1" ref="AL108" ca="1">INDIRECT("'"&amp;$D$4&amp;"'!"&amp;AL$21&amp;$B108)</f>
        <v>0</v>
      </c>
      <c r="AM108" s="485" cm="1">
        <f t="array" aca="1" ref="AM108" ca="1">INDIRECT("'"&amp;$D$4&amp;"'!"&amp;AM$21&amp;$B108)</f>
        <v>0</v>
      </c>
      <c r="AN108" s="485" cm="1">
        <f t="array" aca="1" ref="AN108" ca="1">INDIRECT("'"&amp;$D$4&amp;"'!"&amp;AN$21&amp;$B108)</f>
        <v>0</v>
      </c>
      <c r="AO108" s="485" cm="1">
        <f t="array" aca="1" ref="AO108" ca="1">INDIRECT("'"&amp;$D$4&amp;"'!"&amp;AO$21&amp;$B108)</f>
        <v>0</v>
      </c>
      <c r="AP108" s="485" cm="1">
        <f t="array" aca="1" ref="AP108" ca="1">INDIRECT("'"&amp;$D$4&amp;"'!"&amp;AP$21&amp;$B108)</f>
        <v>0</v>
      </c>
      <c r="AQ108" s="485" cm="1">
        <f t="array" aca="1" ref="AQ108" ca="1">INDIRECT("'"&amp;$D$4&amp;"'!"&amp;AQ$21&amp;$B108)</f>
        <v>0</v>
      </c>
      <c r="AR108" s="485" cm="1">
        <f t="array" aca="1" ref="AR108" ca="1">INDIRECT("'"&amp;$D$4&amp;"'!"&amp;AR$21&amp;$B108)</f>
        <v>0</v>
      </c>
      <c r="AS108" s="485" cm="1">
        <f t="array" aca="1" ref="AS108" ca="1">INDIRECT("'"&amp;$D$4&amp;"'!"&amp;AS$21&amp;$B108)</f>
        <v>0</v>
      </c>
      <c r="AT108" s="485" cm="1">
        <f t="array" aca="1" ref="AT108" ca="1">INDIRECT("'"&amp;$D$4&amp;"'!"&amp;AT$21&amp;$B108)</f>
        <v>0</v>
      </c>
      <c r="AU108" s="485" cm="1">
        <f t="array" aca="1" ref="AU108" ca="1">INDIRECT("'"&amp;$D$4&amp;"'!"&amp;AU$21&amp;$B108)</f>
        <v>0</v>
      </c>
      <c r="AV108" s="485" cm="1">
        <f t="array" aca="1" ref="AV108" ca="1">INDIRECT("'"&amp;$D$4&amp;"'!"&amp;AV$21&amp;$B108)</f>
        <v>0</v>
      </c>
      <c r="AW108" s="485" cm="1">
        <f t="array" aca="1" ref="AW108" ca="1">INDIRECT("'"&amp;$D$4&amp;"'!"&amp;AW$21&amp;$B108)</f>
        <v>0</v>
      </c>
      <c r="AX108" s="485" cm="1">
        <f t="array" aca="1" ref="AX108" ca="1">INDIRECT("'"&amp;$D$4&amp;"'!"&amp;AX$21&amp;$B108)</f>
        <v>0</v>
      </c>
      <c r="AY108" s="485" cm="1">
        <f t="array" aca="1" ref="AY108" ca="1">INDIRECT("'"&amp;$D$4&amp;"'!"&amp;AY$21&amp;$B108)</f>
        <v>0</v>
      </c>
      <c r="AZ108" s="485" cm="1">
        <f t="array" aca="1" ref="AZ108" ca="1">INDIRECT("'"&amp;$D$4&amp;"'!"&amp;AZ$21&amp;$B108)</f>
        <v>0</v>
      </c>
      <c r="BA108" s="485" cm="1">
        <f t="array" aca="1" ref="BA108" ca="1">INDIRECT("'"&amp;$D$4&amp;"'!"&amp;BA$21&amp;$B108)</f>
        <v>0</v>
      </c>
      <c r="BB108" s="485" cm="1">
        <f t="array" aca="1" ref="BB108" ca="1">INDIRECT("'"&amp;$D$4&amp;"'!"&amp;BB$21&amp;$B108)</f>
        <v>0</v>
      </c>
      <c r="BC108" s="485" cm="1">
        <f t="array" aca="1" ref="BC108" ca="1">INDIRECT("'"&amp;$D$4&amp;"'!"&amp;BC$21&amp;$B108)</f>
        <v>0</v>
      </c>
      <c r="BD108" s="485" cm="1">
        <f t="array" aca="1" ref="BD108" ca="1">INDIRECT("'"&amp;$D$4&amp;"'!"&amp;BD$21&amp;$B108)</f>
        <v>0</v>
      </c>
      <c r="BE108" s="485" cm="1">
        <f t="array" aca="1" ref="BE108" ca="1">INDIRECT("'"&amp;$D$4&amp;"'!"&amp;BE$21&amp;$B108)</f>
        <v>0</v>
      </c>
      <c r="BF108" s="485" cm="1">
        <f t="array" aca="1" ref="BF108" ca="1">INDIRECT("'"&amp;$D$4&amp;"'!"&amp;BF$21&amp;$B108)</f>
        <v>0</v>
      </c>
      <c r="BG108" s="485" cm="1">
        <f t="array" aca="1" ref="BG108" ca="1">INDIRECT("'"&amp;$D$4&amp;"'!"&amp;BG$21&amp;$B108)</f>
        <v>0</v>
      </c>
      <c r="BH108" s="485" cm="1">
        <f t="array" aca="1" ref="BH108" ca="1">INDIRECT("'"&amp;$D$4&amp;"'!"&amp;BH$21&amp;$B108)</f>
        <v>0</v>
      </c>
      <c r="BI108" s="485" cm="1">
        <f t="array" aca="1" ref="BI108" ca="1">INDIRECT("'"&amp;$D$4&amp;"'!"&amp;BI$21&amp;$B108)</f>
        <v>0</v>
      </c>
      <c r="BJ108" s="485" cm="1">
        <f t="array" aca="1" ref="BJ108" ca="1">INDIRECT("'"&amp;$D$4&amp;"'!"&amp;BJ$21&amp;$B108)</f>
        <v>0</v>
      </c>
      <c r="BK108" s="485" cm="1">
        <f t="array" aca="1" ref="BK108" ca="1">INDIRECT("'"&amp;$D$4&amp;"'!"&amp;BK$21&amp;$B108)</f>
        <v>0</v>
      </c>
      <c r="BL108" s="485" cm="1">
        <f t="array" aca="1" ref="BL108" ca="1">INDIRECT("'"&amp;$D$4&amp;"'!"&amp;BL$21&amp;$B108)</f>
        <v>0</v>
      </c>
      <c r="BM108" s="485" cm="1">
        <f t="array" aca="1" ref="BM108" ca="1">INDIRECT("'"&amp;$D$4&amp;"'!"&amp;BM$21&amp;$B108)</f>
        <v>0</v>
      </c>
      <c r="BN108" s="485" cm="1">
        <f t="array" aca="1" ref="BN108" ca="1">INDIRECT("'"&amp;$D$4&amp;"'!"&amp;BN$21&amp;$B108)</f>
        <v>0</v>
      </c>
      <c r="BV108" s="827"/>
      <c r="BY108" s="167"/>
    </row>
    <row r="109" spans="1:102" ht="15.95" customHeight="1">
      <c r="A109" s="1375"/>
      <c r="B109" s="180">
        <f t="shared" si="10"/>
        <v>230</v>
      </c>
      <c r="C109" s="201"/>
      <c r="D109" s="160" t="s">
        <v>756</v>
      </c>
      <c r="F109" s="160" t="s">
        <v>985</v>
      </c>
      <c r="I109" s="437" t="s">
        <v>514</v>
      </c>
      <c r="J109" s="485" cm="1">
        <f t="array" aca="1" ref="J109" ca="1">INDIRECT("'"&amp;$D$4&amp;"'!"&amp;J$21&amp;$B109)</f>
        <v>0</v>
      </c>
      <c r="K109" s="485" cm="1">
        <f t="array" aca="1" ref="K109" ca="1">INDIRECT("'"&amp;$D$4&amp;"'!"&amp;K$21&amp;$B109)</f>
        <v>0</v>
      </c>
      <c r="L109" s="485" cm="1">
        <f t="array" aca="1" ref="L109" ca="1">INDIRECT("'"&amp;$D$4&amp;"'!"&amp;L$21&amp;$B109)</f>
        <v>0</v>
      </c>
      <c r="M109" s="485" cm="1">
        <f t="array" aca="1" ref="M109" ca="1">INDIRECT("'"&amp;$D$4&amp;"'!"&amp;M$21&amp;$B109)</f>
        <v>0</v>
      </c>
      <c r="N109" s="485" cm="1">
        <f t="array" aca="1" ref="N109" ca="1">INDIRECT("'"&amp;$D$4&amp;"'!"&amp;N$21&amp;$B109)</f>
        <v>0</v>
      </c>
      <c r="O109" s="485" cm="1">
        <f t="array" aca="1" ref="O109" ca="1">INDIRECT("'"&amp;$D$4&amp;"'!"&amp;O$21&amp;$B109)</f>
        <v>0</v>
      </c>
      <c r="P109" s="485" cm="1">
        <f t="array" aca="1" ref="P109" ca="1">INDIRECT("'"&amp;$D$4&amp;"'!"&amp;P$21&amp;$B109)</f>
        <v>0</v>
      </c>
      <c r="Q109" s="485" cm="1">
        <f t="array" aca="1" ref="Q109" ca="1">INDIRECT("'"&amp;$D$4&amp;"'!"&amp;Q$21&amp;$B109)</f>
        <v>0</v>
      </c>
      <c r="R109" s="485" cm="1">
        <f t="array" aca="1" ref="R109" ca="1">INDIRECT("'"&amp;$D$4&amp;"'!"&amp;R$21&amp;$B109)</f>
        <v>0</v>
      </c>
      <c r="S109" s="485" cm="1">
        <f t="array" aca="1" ref="S109" ca="1">INDIRECT("'"&amp;$D$4&amp;"'!"&amp;S$21&amp;$B109)</f>
        <v>0</v>
      </c>
      <c r="T109" s="485" cm="1">
        <f t="array" aca="1" ref="T109" ca="1">INDIRECT("'"&amp;$D$4&amp;"'!"&amp;T$21&amp;$B109)</f>
        <v>0</v>
      </c>
      <c r="U109" s="485" cm="1">
        <f t="array" aca="1" ref="U109" ca="1">INDIRECT("'"&amp;$D$4&amp;"'!"&amp;U$21&amp;$B109)</f>
        <v>0</v>
      </c>
      <c r="V109" s="485" cm="1">
        <f t="array" aca="1" ref="V109" ca="1">INDIRECT("'"&amp;$D$4&amp;"'!"&amp;V$21&amp;$B109)</f>
        <v>0</v>
      </c>
      <c r="W109" s="485" cm="1">
        <f t="array" aca="1" ref="W109" ca="1">INDIRECT("'"&amp;$D$4&amp;"'!"&amp;W$21&amp;$B109)</f>
        <v>0</v>
      </c>
      <c r="X109" s="485" cm="1">
        <f t="array" aca="1" ref="X109" ca="1">INDIRECT("'"&amp;$D$4&amp;"'!"&amp;X$21&amp;$B109)</f>
        <v>0</v>
      </c>
      <c r="Y109" s="485" cm="1">
        <f t="array" aca="1" ref="Y109" ca="1">INDIRECT("'"&amp;$D$4&amp;"'!"&amp;Y$21&amp;$B109)</f>
        <v>0</v>
      </c>
      <c r="Z109" s="485" cm="1">
        <f t="array" aca="1" ref="Z109" ca="1">INDIRECT("'"&amp;$D$4&amp;"'!"&amp;Z$21&amp;$B109)</f>
        <v>0</v>
      </c>
      <c r="AA109" s="485" cm="1">
        <f t="array" aca="1" ref="AA109" ca="1">INDIRECT("'"&amp;$D$4&amp;"'!"&amp;AA$21&amp;$B109)</f>
        <v>0</v>
      </c>
      <c r="AB109" s="485" cm="1">
        <f t="array" aca="1" ref="AB109" ca="1">INDIRECT("'"&amp;$D$4&amp;"'!"&amp;AB$21&amp;$B109)</f>
        <v>0</v>
      </c>
      <c r="AC109" s="485" cm="1">
        <f t="array" aca="1" ref="AC109" ca="1">INDIRECT("'"&amp;$D$4&amp;"'!"&amp;AC$21&amp;$B109)</f>
        <v>0</v>
      </c>
      <c r="AD109" s="485" cm="1">
        <f t="array" aca="1" ref="AD109" ca="1">INDIRECT("'"&amp;$D$4&amp;"'!"&amp;AD$21&amp;$B109)</f>
        <v>0</v>
      </c>
      <c r="AE109" s="485" cm="1">
        <f t="array" aca="1" ref="AE109" ca="1">INDIRECT("'"&amp;$D$4&amp;"'!"&amp;AE$21&amp;$B109)</f>
        <v>0</v>
      </c>
      <c r="AF109" s="485" cm="1">
        <f t="array" aca="1" ref="AF109" ca="1">INDIRECT("'"&amp;$D$4&amp;"'!"&amp;AF$21&amp;$B109)</f>
        <v>0</v>
      </c>
      <c r="AG109" s="485" cm="1">
        <f t="array" aca="1" ref="AG109" ca="1">INDIRECT("'"&amp;$D$4&amp;"'!"&amp;AG$21&amp;$B109)</f>
        <v>0</v>
      </c>
      <c r="AH109" s="485" cm="1">
        <f t="array" aca="1" ref="AH109" ca="1">INDIRECT("'"&amp;$D$4&amp;"'!"&amp;AH$21&amp;$B109)</f>
        <v>0</v>
      </c>
      <c r="AI109" s="485" cm="1">
        <f t="array" aca="1" ref="AI109" ca="1">INDIRECT("'"&amp;$D$4&amp;"'!"&amp;AI$21&amp;$B109)</f>
        <v>0</v>
      </c>
      <c r="AJ109" s="485" cm="1">
        <f t="array" aca="1" ref="AJ109" ca="1">INDIRECT("'"&amp;$D$4&amp;"'!"&amp;AJ$21&amp;$B109)</f>
        <v>0</v>
      </c>
      <c r="AK109" s="485" cm="1">
        <f t="array" aca="1" ref="AK109" ca="1">INDIRECT("'"&amp;$D$4&amp;"'!"&amp;AK$21&amp;$B109)</f>
        <v>0</v>
      </c>
      <c r="AL109" s="485" cm="1">
        <f t="array" aca="1" ref="AL109" ca="1">INDIRECT("'"&amp;$D$4&amp;"'!"&amp;AL$21&amp;$B109)</f>
        <v>0</v>
      </c>
      <c r="AM109" s="485" cm="1">
        <f t="array" aca="1" ref="AM109" ca="1">INDIRECT("'"&amp;$D$4&amp;"'!"&amp;AM$21&amp;$B109)</f>
        <v>0</v>
      </c>
      <c r="AN109" s="485" cm="1">
        <f t="array" aca="1" ref="AN109" ca="1">INDIRECT("'"&amp;$D$4&amp;"'!"&amp;AN$21&amp;$B109)</f>
        <v>0</v>
      </c>
      <c r="AO109" s="485" cm="1">
        <f t="array" aca="1" ref="AO109" ca="1">INDIRECT("'"&amp;$D$4&amp;"'!"&amp;AO$21&amp;$B109)</f>
        <v>0</v>
      </c>
      <c r="AP109" s="485" cm="1">
        <f t="array" aca="1" ref="AP109" ca="1">INDIRECT("'"&amp;$D$4&amp;"'!"&amp;AP$21&amp;$B109)</f>
        <v>0</v>
      </c>
      <c r="AQ109" s="485" cm="1">
        <f t="array" aca="1" ref="AQ109" ca="1">INDIRECT("'"&amp;$D$4&amp;"'!"&amp;AQ$21&amp;$B109)</f>
        <v>0</v>
      </c>
      <c r="AR109" s="485" cm="1">
        <f t="array" aca="1" ref="AR109" ca="1">INDIRECT("'"&amp;$D$4&amp;"'!"&amp;AR$21&amp;$B109)</f>
        <v>0</v>
      </c>
      <c r="AS109" s="485" cm="1">
        <f t="array" aca="1" ref="AS109" ca="1">INDIRECT("'"&amp;$D$4&amp;"'!"&amp;AS$21&amp;$B109)</f>
        <v>0</v>
      </c>
      <c r="AT109" s="485" cm="1">
        <f t="array" aca="1" ref="AT109" ca="1">INDIRECT("'"&amp;$D$4&amp;"'!"&amp;AT$21&amp;$B109)</f>
        <v>0</v>
      </c>
      <c r="AU109" s="485" cm="1">
        <f t="array" aca="1" ref="AU109" ca="1">INDIRECT("'"&amp;$D$4&amp;"'!"&amp;AU$21&amp;$B109)</f>
        <v>0</v>
      </c>
      <c r="AV109" s="485" cm="1">
        <f t="array" aca="1" ref="AV109" ca="1">INDIRECT("'"&amp;$D$4&amp;"'!"&amp;AV$21&amp;$B109)</f>
        <v>0</v>
      </c>
      <c r="AW109" s="485" cm="1">
        <f t="array" aca="1" ref="AW109" ca="1">INDIRECT("'"&amp;$D$4&amp;"'!"&amp;AW$21&amp;$B109)</f>
        <v>0</v>
      </c>
      <c r="AX109" s="485" cm="1">
        <f t="array" aca="1" ref="AX109" ca="1">INDIRECT("'"&amp;$D$4&amp;"'!"&amp;AX$21&amp;$B109)</f>
        <v>0</v>
      </c>
      <c r="AY109" s="485" cm="1">
        <f t="array" aca="1" ref="AY109" ca="1">INDIRECT("'"&amp;$D$4&amp;"'!"&amp;AY$21&amp;$B109)</f>
        <v>0</v>
      </c>
      <c r="AZ109" s="485" cm="1">
        <f t="array" aca="1" ref="AZ109" ca="1">INDIRECT("'"&amp;$D$4&amp;"'!"&amp;AZ$21&amp;$B109)</f>
        <v>0</v>
      </c>
      <c r="BA109" s="485" cm="1">
        <f t="array" aca="1" ref="BA109" ca="1">INDIRECT("'"&amp;$D$4&amp;"'!"&amp;BA$21&amp;$B109)</f>
        <v>0</v>
      </c>
      <c r="BB109" s="485" cm="1">
        <f t="array" aca="1" ref="BB109" ca="1">INDIRECT("'"&amp;$D$4&amp;"'!"&amp;BB$21&amp;$B109)</f>
        <v>0</v>
      </c>
      <c r="BC109" s="485" cm="1">
        <f t="array" aca="1" ref="BC109" ca="1">INDIRECT("'"&amp;$D$4&amp;"'!"&amp;BC$21&amp;$B109)</f>
        <v>0</v>
      </c>
      <c r="BD109" s="485" cm="1">
        <f t="array" aca="1" ref="BD109" ca="1">INDIRECT("'"&amp;$D$4&amp;"'!"&amp;BD$21&amp;$B109)</f>
        <v>0</v>
      </c>
      <c r="BE109" s="485" cm="1">
        <f t="array" aca="1" ref="BE109" ca="1">INDIRECT("'"&amp;$D$4&amp;"'!"&amp;BE$21&amp;$B109)</f>
        <v>0</v>
      </c>
      <c r="BF109" s="485" cm="1">
        <f t="array" aca="1" ref="BF109" ca="1">INDIRECT("'"&amp;$D$4&amp;"'!"&amp;BF$21&amp;$B109)</f>
        <v>0</v>
      </c>
      <c r="BG109" s="485" cm="1">
        <f t="array" aca="1" ref="BG109" ca="1">INDIRECT("'"&amp;$D$4&amp;"'!"&amp;BG$21&amp;$B109)</f>
        <v>0</v>
      </c>
      <c r="BH109" s="485" cm="1">
        <f t="array" aca="1" ref="BH109" ca="1">INDIRECT("'"&amp;$D$4&amp;"'!"&amp;BH$21&amp;$B109)</f>
        <v>0</v>
      </c>
      <c r="BI109" s="485" cm="1">
        <f t="array" aca="1" ref="BI109" ca="1">INDIRECT("'"&amp;$D$4&amp;"'!"&amp;BI$21&amp;$B109)</f>
        <v>0</v>
      </c>
      <c r="BJ109" s="485" cm="1">
        <f t="array" aca="1" ref="BJ109" ca="1">INDIRECT("'"&amp;$D$4&amp;"'!"&amp;BJ$21&amp;$B109)</f>
        <v>0</v>
      </c>
      <c r="BK109" s="485" cm="1">
        <f t="array" aca="1" ref="BK109" ca="1">INDIRECT("'"&amp;$D$4&amp;"'!"&amp;BK$21&amp;$B109)</f>
        <v>0</v>
      </c>
      <c r="BL109" s="485" cm="1">
        <f t="array" aca="1" ref="BL109" ca="1">INDIRECT("'"&amp;$D$4&amp;"'!"&amp;BL$21&amp;$B109)</f>
        <v>0</v>
      </c>
      <c r="BM109" s="485" cm="1">
        <f t="array" aca="1" ref="BM109" ca="1">INDIRECT("'"&amp;$D$4&amp;"'!"&amp;BM$21&amp;$B109)</f>
        <v>0</v>
      </c>
      <c r="BN109" s="485" cm="1">
        <f t="array" aca="1" ref="BN109" ca="1">INDIRECT("'"&amp;$D$4&amp;"'!"&amp;BN$21&amp;$B109)</f>
        <v>0</v>
      </c>
    </row>
    <row r="110" spans="1:102" ht="15.95" customHeight="1" thickBot="1">
      <c r="A110" s="1375"/>
      <c r="B110" s="180">
        <f t="shared" si="10"/>
        <v>231</v>
      </c>
      <c r="C110" s="202"/>
      <c r="D110" s="203" t="s">
        <v>758</v>
      </c>
      <c r="E110" s="204"/>
      <c r="F110" s="203" t="s">
        <v>759</v>
      </c>
      <c r="G110" s="203"/>
      <c r="H110" s="204"/>
      <c r="I110" s="439" t="s">
        <v>514</v>
      </c>
      <c r="J110" s="834" cm="1">
        <f t="array" aca="1" ref="J110" ca="1">INDIRECT("'"&amp;$D$4&amp;"'!"&amp;J$21&amp;$B110)</f>
        <v>-4.5</v>
      </c>
      <c r="K110" s="834" cm="1">
        <f t="array" aca="1" ref="K110" ca="1">INDIRECT("'"&amp;$D$4&amp;"'!"&amp;K$21&amp;$B110)</f>
        <v>-4.5</v>
      </c>
      <c r="L110" s="834" cm="1">
        <f t="array" aca="1" ref="L110" ca="1">INDIRECT("'"&amp;$D$4&amp;"'!"&amp;L$21&amp;$B110)</f>
        <v>-4.5</v>
      </c>
      <c r="M110" s="834" cm="1">
        <f t="array" aca="1" ref="M110" ca="1">INDIRECT("'"&amp;$D$4&amp;"'!"&amp;M$21&amp;$B110)</f>
        <v>-4.5</v>
      </c>
      <c r="N110" s="834" cm="1">
        <f t="array" aca="1" ref="N110" ca="1">INDIRECT("'"&amp;$D$4&amp;"'!"&amp;N$21&amp;$B110)</f>
        <v>-4.5</v>
      </c>
      <c r="O110" s="834" cm="1">
        <f t="array" aca="1" ref="O110" ca="1">INDIRECT("'"&amp;$D$4&amp;"'!"&amp;O$21&amp;$B110)</f>
        <v>-1.5</v>
      </c>
      <c r="P110" s="834" cm="1">
        <f t="array" aca="1" ref="P110" ca="1">INDIRECT("'"&amp;$D$4&amp;"'!"&amp;P$21&amp;$B110)</f>
        <v>-1.5</v>
      </c>
      <c r="Q110" s="834" cm="1">
        <f t="array" aca="1" ref="Q110" ca="1">INDIRECT("'"&amp;$D$4&amp;"'!"&amp;Q$21&amp;$B110)</f>
        <v>-1.5</v>
      </c>
      <c r="R110" s="834" cm="1">
        <f t="array" aca="1" ref="R110" ca="1">INDIRECT("'"&amp;$D$4&amp;"'!"&amp;R$21&amp;$B110)</f>
        <v>-1.5</v>
      </c>
      <c r="S110" s="834" cm="1">
        <f t="array" aca="1" ref="S110" ca="1">INDIRECT("'"&amp;$D$4&amp;"'!"&amp;S$21&amp;$B110)</f>
        <v>-1.5</v>
      </c>
      <c r="T110" s="834" cm="1">
        <f t="array" aca="1" ref="T110" ca="1">INDIRECT("'"&amp;$D$4&amp;"'!"&amp;T$21&amp;$B110)</f>
        <v>-1.5</v>
      </c>
      <c r="U110" s="834" cm="1">
        <f t="array" aca="1" ref="U110" ca="1">INDIRECT("'"&amp;$D$4&amp;"'!"&amp;U$21&amp;$B110)</f>
        <v>-1.5</v>
      </c>
      <c r="V110" s="834" cm="1">
        <f t="array" aca="1" ref="V110" ca="1">INDIRECT("'"&amp;$D$4&amp;"'!"&amp;V$21&amp;$B110)</f>
        <v>-1.5</v>
      </c>
      <c r="W110" s="834" cm="1">
        <f t="array" aca="1" ref="W110" ca="1">INDIRECT("'"&amp;$D$4&amp;"'!"&amp;W$21&amp;$B110)</f>
        <v>-1.5</v>
      </c>
      <c r="X110" s="834" cm="1">
        <f t="array" aca="1" ref="X110" ca="1">INDIRECT("'"&amp;$D$4&amp;"'!"&amp;X$21&amp;$B110)</f>
        <v>-1.5</v>
      </c>
      <c r="Y110" s="834" cm="1">
        <f t="array" aca="1" ref="Y110" ca="1">INDIRECT("'"&amp;$D$4&amp;"'!"&amp;Y$21&amp;$B110)</f>
        <v>-1.5</v>
      </c>
      <c r="Z110" s="834" cm="1">
        <f t="array" aca="1" ref="Z110" ca="1">INDIRECT("'"&amp;$D$4&amp;"'!"&amp;Z$21&amp;$B110)</f>
        <v>-1.5</v>
      </c>
      <c r="AA110" s="834" cm="1">
        <f t="array" aca="1" ref="AA110" ca="1">INDIRECT("'"&amp;$D$4&amp;"'!"&amp;AA$21&amp;$B110)</f>
        <v>-1.5</v>
      </c>
      <c r="AB110" s="834" cm="1">
        <f t="array" aca="1" ref="AB110" ca="1">INDIRECT("'"&amp;$D$4&amp;"'!"&amp;AB$21&amp;$B110)</f>
        <v>-1.5</v>
      </c>
      <c r="AC110" s="834" cm="1">
        <f t="array" aca="1" ref="AC110" ca="1">INDIRECT("'"&amp;$D$4&amp;"'!"&amp;AC$21&amp;$B110)</f>
        <v>-1.5</v>
      </c>
      <c r="AD110" s="834" cm="1">
        <f t="array" aca="1" ref="AD110" ca="1">INDIRECT("'"&amp;$D$4&amp;"'!"&amp;AD$21&amp;$B110)</f>
        <v>-1.5</v>
      </c>
      <c r="AE110" s="834" cm="1">
        <f t="array" aca="1" ref="AE110" ca="1">INDIRECT("'"&amp;$D$4&amp;"'!"&amp;AE$21&amp;$B110)</f>
        <v>-1.5</v>
      </c>
      <c r="AF110" s="834" cm="1">
        <f t="array" aca="1" ref="AF110" ca="1">INDIRECT("'"&amp;$D$4&amp;"'!"&amp;AF$21&amp;$B110)</f>
        <v>-1.5</v>
      </c>
      <c r="AG110" s="834" cm="1">
        <f t="array" aca="1" ref="AG110" ca="1">INDIRECT("'"&amp;$D$4&amp;"'!"&amp;AG$21&amp;$B110)</f>
        <v>-1.5</v>
      </c>
      <c r="AH110" s="834" cm="1">
        <f t="array" aca="1" ref="AH110" ca="1">INDIRECT("'"&amp;$D$4&amp;"'!"&amp;AH$21&amp;$B110)</f>
        <v>-1.5</v>
      </c>
      <c r="AI110" s="834" cm="1">
        <f t="array" aca="1" ref="AI110" ca="1">INDIRECT("'"&amp;$D$4&amp;"'!"&amp;AI$21&amp;$B110)</f>
        <v>-1.5</v>
      </c>
      <c r="AJ110" s="834" cm="1">
        <f t="array" aca="1" ref="AJ110" ca="1">INDIRECT("'"&amp;$D$4&amp;"'!"&amp;AJ$21&amp;$B110)</f>
        <v>-1.5</v>
      </c>
      <c r="AK110" s="834" cm="1">
        <f t="array" aca="1" ref="AK110" ca="1">INDIRECT("'"&amp;$D$4&amp;"'!"&amp;AK$21&amp;$B110)</f>
        <v>-1.5</v>
      </c>
      <c r="AL110" s="834" cm="1">
        <f t="array" aca="1" ref="AL110" ca="1">INDIRECT("'"&amp;$D$4&amp;"'!"&amp;AL$21&amp;$B110)</f>
        <v>-1.5</v>
      </c>
      <c r="AM110" s="834" cm="1">
        <f t="array" aca="1" ref="AM110" ca="1">INDIRECT("'"&amp;$D$4&amp;"'!"&amp;AM$21&amp;$B110)</f>
        <v>-1.5</v>
      </c>
      <c r="AN110" s="834" cm="1">
        <f t="array" aca="1" ref="AN110" ca="1">INDIRECT("'"&amp;$D$4&amp;"'!"&amp;AN$21&amp;$B110)</f>
        <v>-1.5</v>
      </c>
      <c r="AO110" s="834" cm="1">
        <f t="array" aca="1" ref="AO110" ca="1">INDIRECT("'"&amp;$D$4&amp;"'!"&amp;AO$21&amp;$B110)</f>
        <v>-1.5</v>
      </c>
      <c r="AP110" s="834" cm="1">
        <f t="array" aca="1" ref="AP110" ca="1">INDIRECT("'"&amp;$D$4&amp;"'!"&amp;AP$21&amp;$B110)</f>
        <v>-1.5</v>
      </c>
      <c r="AQ110" s="834" cm="1">
        <f t="array" aca="1" ref="AQ110" ca="1">INDIRECT("'"&amp;$D$4&amp;"'!"&amp;AQ$21&amp;$B110)</f>
        <v>-1.5</v>
      </c>
      <c r="AR110" s="834" cm="1">
        <f t="array" aca="1" ref="AR110" ca="1">INDIRECT("'"&amp;$D$4&amp;"'!"&amp;AR$21&amp;$B110)</f>
        <v>-1.5</v>
      </c>
      <c r="AS110" s="834" cm="1">
        <f t="array" aca="1" ref="AS110" ca="1">INDIRECT("'"&amp;$D$4&amp;"'!"&amp;AS$21&amp;$B110)</f>
        <v>-1.5</v>
      </c>
      <c r="AT110" s="834" cm="1">
        <f t="array" aca="1" ref="AT110" ca="1">INDIRECT("'"&amp;$D$4&amp;"'!"&amp;AT$21&amp;$B110)</f>
        <v>-1.5</v>
      </c>
      <c r="AU110" s="834" cm="1">
        <f t="array" aca="1" ref="AU110" ca="1">INDIRECT("'"&amp;$D$4&amp;"'!"&amp;AU$21&amp;$B110)</f>
        <v>-1.5</v>
      </c>
      <c r="AV110" s="834" cm="1">
        <f t="array" aca="1" ref="AV110" ca="1">INDIRECT("'"&amp;$D$4&amp;"'!"&amp;AV$21&amp;$B110)</f>
        <v>-1.5</v>
      </c>
      <c r="AW110" s="834" cm="1">
        <f t="array" aca="1" ref="AW110" ca="1">INDIRECT("'"&amp;$D$4&amp;"'!"&amp;AW$21&amp;$B110)</f>
        <v>-1.5</v>
      </c>
      <c r="AX110" s="834" cm="1">
        <f t="array" aca="1" ref="AX110" ca="1">INDIRECT("'"&amp;$D$4&amp;"'!"&amp;AX$21&amp;$B110)</f>
        <v>-1.5</v>
      </c>
      <c r="AY110" s="834" cm="1">
        <f t="array" aca="1" ref="AY110" ca="1">INDIRECT("'"&amp;$D$4&amp;"'!"&amp;AY$21&amp;$B110)</f>
        <v>-1.5</v>
      </c>
      <c r="AZ110" s="834" cm="1">
        <f t="array" aca="1" ref="AZ110" ca="1">INDIRECT("'"&amp;$D$4&amp;"'!"&amp;AZ$21&amp;$B110)</f>
        <v>-1.5</v>
      </c>
      <c r="BA110" s="834" cm="1">
        <f t="array" aca="1" ref="BA110" ca="1">INDIRECT("'"&amp;$D$4&amp;"'!"&amp;BA$21&amp;$B110)</f>
        <v>-1.5</v>
      </c>
      <c r="BB110" s="834" cm="1">
        <f t="array" aca="1" ref="BB110" ca="1">INDIRECT("'"&amp;$D$4&amp;"'!"&amp;BB$21&amp;$B110)</f>
        <v>-1.5</v>
      </c>
      <c r="BC110" s="834" cm="1">
        <f t="array" aca="1" ref="BC110" ca="1">INDIRECT("'"&amp;$D$4&amp;"'!"&amp;BC$21&amp;$B110)</f>
        <v>-1.5</v>
      </c>
      <c r="BD110" s="834" cm="1">
        <f t="array" aca="1" ref="BD110" ca="1">INDIRECT("'"&amp;$D$4&amp;"'!"&amp;BD$21&amp;$B110)</f>
        <v>-1.5</v>
      </c>
      <c r="BE110" s="834" cm="1">
        <f t="array" aca="1" ref="BE110" ca="1">INDIRECT("'"&amp;$D$4&amp;"'!"&amp;BE$21&amp;$B110)</f>
        <v>-1.5</v>
      </c>
      <c r="BF110" s="834" cm="1">
        <f t="array" aca="1" ref="BF110" ca="1">INDIRECT("'"&amp;$D$4&amp;"'!"&amp;BF$21&amp;$B110)</f>
        <v>-1.5</v>
      </c>
      <c r="BG110" s="834" cm="1">
        <f t="array" aca="1" ref="BG110" ca="1">INDIRECT("'"&amp;$D$4&amp;"'!"&amp;BG$21&amp;$B110)</f>
        <v>-1.5</v>
      </c>
      <c r="BH110" s="834" cm="1">
        <f t="array" aca="1" ref="BH110" ca="1">INDIRECT("'"&amp;$D$4&amp;"'!"&amp;BH$21&amp;$B110)</f>
        <v>-1.5</v>
      </c>
      <c r="BI110" s="834" cm="1">
        <f t="array" aca="1" ref="BI110" ca="1">INDIRECT("'"&amp;$D$4&amp;"'!"&amp;BI$21&amp;$B110)</f>
        <v>-1.5</v>
      </c>
      <c r="BJ110" s="834" cm="1">
        <f t="array" aca="1" ref="BJ110" ca="1">INDIRECT("'"&amp;$D$4&amp;"'!"&amp;BJ$21&amp;$B110)</f>
        <v>-1.5</v>
      </c>
      <c r="BK110" s="834" cm="1">
        <f t="array" aca="1" ref="BK110" ca="1">INDIRECT("'"&amp;$D$4&amp;"'!"&amp;BK$21&amp;$B110)</f>
        <v>-1.5</v>
      </c>
      <c r="BL110" s="834" cm="1">
        <f t="array" aca="1" ref="BL110" ca="1">INDIRECT("'"&amp;$D$4&amp;"'!"&amp;BL$21&amp;$B110)</f>
        <v>-1.5</v>
      </c>
      <c r="BM110" s="834" cm="1">
        <f t="array" aca="1" ref="BM110" ca="1">INDIRECT("'"&amp;$D$4&amp;"'!"&amp;BM$21&amp;$B110)</f>
        <v>-1.5</v>
      </c>
      <c r="BN110" s="834" cm="1">
        <f t="array" aca="1" ref="BN110" ca="1">INDIRECT("'"&amp;$D$4&amp;"'!"&amp;BN$21&amp;$B110)</f>
        <v>-1.5</v>
      </c>
    </row>
    <row r="111" spans="1:102" ht="15.95" customHeight="1">
      <c r="A111" s="1375"/>
      <c r="B111" s="180">
        <f t="shared" si="10"/>
        <v>232</v>
      </c>
      <c r="C111" s="493" t="s">
        <v>986</v>
      </c>
      <c r="D111" s="279" t="s">
        <v>523</v>
      </c>
      <c r="E111" s="306" t="str" cm="1">
        <f t="array" aca="1" ref="E111" ca="1">INDIRECT("'"&amp;$D$4&amp;"'!"&amp;E$21&amp;$B111)</f>
        <v>Please select scope</v>
      </c>
      <c r="F111" s="306" t="str" cm="1">
        <f t="array" aca="1" ref="F111" ca="1">INDIRECT("'"&amp;$D$4&amp;"'!"&amp;F$21&amp;$B111)</f>
        <v>[Add notes here]</v>
      </c>
      <c r="G111" s="306" t="str" cm="1">
        <f t="array" aca="1" ref="G111" ca="1">INDIRECT("'"&amp;$D$4&amp;"'!"&amp;G$21&amp;$B111)</f>
        <v>Please select confidence rating</v>
      </c>
      <c r="H111" s="306" t="str" cm="1">
        <f t="array" aca="1" ref="H111" ca="1">INDIRECT("'"&amp;$D$4&amp;"'!"&amp;H$21&amp;$B111)</f>
        <v>[Add notes here]</v>
      </c>
      <c r="I111" s="455" t="s">
        <v>514</v>
      </c>
      <c r="J111" s="486" cm="1">
        <f t="array" aca="1" ref="J111" ca="1">INDIRECT("'"&amp;$D$4&amp;"'!"&amp;J$21&amp;$B111)</f>
        <v>0</v>
      </c>
      <c r="K111" s="486" cm="1">
        <f t="array" aca="1" ref="K111" ca="1">INDIRECT("'"&amp;$D$4&amp;"'!"&amp;K$21&amp;$B111)</f>
        <v>0</v>
      </c>
      <c r="L111" s="486" cm="1">
        <f t="array" aca="1" ref="L111" ca="1">INDIRECT("'"&amp;$D$4&amp;"'!"&amp;L$21&amp;$B111)</f>
        <v>0</v>
      </c>
      <c r="M111" s="486" cm="1">
        <f t="array" aca="1" ref="M111" ca="1">INDIRECT("'"&amp;$D$4&amp;"'!"&amp;M$21&amp;$B111)</f>
        <v>0</v>
      </c>
      <c r="N111" s="486" cm="1">
        <f t="array" aca="1" ref="N111" ca="1">INDIRECT("'"&amp;$D$4&amp;"'!"&amp;N$21&amp;$B111)</f>
        <v>0</v>
      </c>
      <c r="O111" s="486" cm="1">
        <f t="array" aca="1" ref="O111" ca="1">INDIRECT("'"&amp;$D$4&amp;"'!"&amp;O$21&amp;$B111)</f>
        <v>0</v>
      </c>
      <c r="P111" s="486" cm="1">
        <f t="array" aca="1" ref="P111" ca="1">INDIRECT("'"&amp;$D$4&amp;"'!"&amp;P$21&amp;$B111)</f>
        <v>0</v>
      </c>
      <c r="Q111" s="486" cm="1">
        <f t="array" aca="1" ref="Q111" ca="1">INDIRECT("'"&amp;$D$4&amp;"'!"&amp;Q$21&amp;$B111)</f>
        <v>0</v>
      </c>
      <c r="R111" s="486" cm="1">
        <f t="array" aca="1" ref="R111" ca="1">INDIRECT("'"&amp;$D$4&amp;"'!"&amp;R$21&amp;$B111)</f>
        <v>0</v>
      </c>
      <c r="S111" s="486" cm="1">
        <f t="array" aca="1" ref="S111" ca="1">INDIRECT("'"&amp;$D$4&amp;"'!"&amp;S$21&amp;$B111)</f>
        <v>0</v>
      </c>
      <c r="T111" s="486" cm="1">
        <f t="array" aca="1" ref="T111" ca="1">INDIRECT("'"&amp;$D$4&amp;"'!"&amp;T$21&amp;$B111)</f>
        <v>0</v>
      </c>
      <c r="U111" s="486" cm="1">
        <f t="array" aca="1" ref="U111" ca="1">INDIRECT("'"&amp;$D$4&amp;"'!"&amp;U$21&amp;$B111)</f>
        <v>0</v>
      </c>
      <c r="V111" s="486" cm="1">
        <f t="array" aca="1" ref="V111" ca="1">INDIRECT("'"&amp;$D$4&amp;"'!"&amp;V$21&amp;$B111)</f>
        <v>0</v>
      </c>
      <c r="W111" s="486" cm="1">
        <f t="array" aca="1" ref="W111" ca="1">INDIRECT("'"&amp;$D$4&amp;"'!"&amp;W$21&amp;$B111)</f>
        <v>0</v>
      </c>
      <c r="X111" s="486" cm="1">
        <f t="array" aca="1" ref="X111" ca="1">INDIRECT("'"&amp;$D$4&amp;"'!"&amp;X$21&amp;$B111)</f>
        <v>0</v>
      </c>
      <c r="Y111" s="486" cm="1">
        <f t="array" aca="1" ref="Y111" ca="1">INDIRECT("'"&amp;$D$4&amp;"'!"&amp;Y$21&amp;$B111)</f>
        <v>0</v>
      </c>
      <c r="Z111" s="486" cm="1">
        <f t="array" aca="1" ref="Z111" ca="1">INDIRECT("'"&amp;$D$4&amp;"'!"&amp;Z$21&amp;$B111)</f>
        <v>0</v>
      </c>
      <c r="AA111" s="486" cm="1">
        <f t="array" aca="1" ref="AA111" ca="1">INDIRECT("'"&amp;$D$4&amp;"'!"&amp;AA$21&amp;$B111)</f>
        <v>0</v>
      </c>
      <c r="AB111" s="486" cm="1">
        <f t="array" aca="1" ref="AB111" ca="1">INDIRECT("'"&amp;$D$4&amp;"'!"&amp;AB$21&amp;$B111)</f>
        <v>0</v>
      </c>
      <c r="AC111" s="486" cm="1">
        <f t="array" aca="1" ref="AC111" ca="1">INDIRECT("'"&amp;$D$4&amp;"'!"&amp;AC$21&amp;$B111)</f>
        <v>0</v>
      </c>
      <c r="AD111" s="486" cm="1">
        <f t="array" aca="1" ref="AD111" ca="1">INDIRECT("'"&amp;$D$4&amp;"'!"&amp;AD$21&amp;$B111)</f>
        <v>0</v>
      </c>
      <c r="AE111" s="486" cm="1">
        <f t="array" aca="1" ref="AE111" ca="1">INDIRECT("'"&amp;$D$4&amp;"'!"&amp;AE$21&amp;$B111)</f>
        <v>0</v>
      </c>
      <c r="AF111" s="486" cm="1">
        <f t="array" aca="1" ref="AF111" ca="1">INDIRECT("'"&amp;$D$4&amp;"'!"&amp;AF$21&amp;$B111)</f>
        <v>0</v>
      </c>
      <c r="AG111" s="486" cm="1">
        <f t="array" aca="1" ref="AG111" ca="1">INDIRECT("'"&amp;$D$4&amp;"'!"&amp;AG$21&amp;$B111)</f>
        <v>0</v>
      </c>
      <c r="AH111" s="486" cm="1">
        <f t="array" aca="1" ref="AH111" ca="1">INDIRECT("'"&amp;$D$4&amp;"'!"&amp;AH$21&amp;$B111)</f>
        <v>0</v>
      </c>
      <c r="AI111" s="486" cm="1">
        <f t="array" aca="1" ref="AI111" ca="1">INDIRECT("'"&amp;$D$4&amp;"'!"&amp;AI$21&amp;$B111)</f>
        <v>0</v>
      </c>
      <c r="AJ111" s="486" cm="1">
        <f t="array" aca="1" ref="AJ111" ca="1">INDIRECT("'"&amp;$D$4&amp;"'!"&amp;AJ$21&amp;$B111)</f>
        <v>0</v>
      </c>
      <c r="AK111" s="486" cm="1">
        <f t="array" aca="1" ref="AK111" ca="1">INDIRECT("'"&amp;$D$4&amp;"'!"&amp;AK$21&amp;$B111)</f>
        <v>0</v>
      </c>
      <c r="AL111" s="486" cm="1">
        <f t="array" aca="1" ref="AL111" ca="1">INDIRECT("'"&amp;$D$4&amp;"'!"&amp;AL$21&amp;$B111)</f>
        <v>0</v>
      </c>
      <c r="AM111" s="486" cm="1">
        <f t="array" aca="1" ref="AM111" ca="1">INDIRECT("'"&amp;$D$4&amp;"'!"&amp;AM$21&amp;$B111)</f>
        <v>0</v>
      </c>
      <c r="AN111" s="486" cm="1">
        <f t="array" aca="1" ref="AN111" ca="1">INDIRECT("'"&amp;$D$4&amp;"'!"&amp;AN$21&amp;$B111)</f>
        <v>0</v>
      </c>
      <c r="AO111" s="486" cm="1">
        <f t="array" aca="1" ref="AO111" ca="1">INDIRECT("'"&amp;$D$4&amp;"'!"&amp;AO$21&amp;$B111)</f>
        <v>0</v>
      </c>
      <c r="AP111" s="486" cm="1">
        <f t="array" aca="1" ref="AP111" ca="1">INDIRECT("'"&amp;$D$4&amp;"'!"&amp;AP$21&amp;$B111)</f>
        <v>0</v>
      </c>
      <c r="AQ111" s="486" cm="1">
        <f t="array" aca="1" ref="AQ111" ca="1">INDIRECT("'"&amp;$D$4&amp;"'!"&amp;AQ$21&amp;$B111)</f>
        <v>0</v>
      </c>
      <c r="AR111" s="486" cm="1">
        <f t="array" aca="1" ref="AR111" ca="1">INDIRECT("'"&amp;$D$4&amp;"'!"&amp;AR$21&amp;$B111)</f>
        <v>0</v>
      </c>
      <c r="AS111" s="486" cm="1">
        <f t="array" aca="1" ref="AS111" ca="1">INDIRECT("'"&amp;$D$4&amp;"'!"&amp;AS$21&amp;$B111)</f>
        <v>0</v>
      </c>
      <c r="AT111" s="486" cm="1">
        <f t="array" aca="1" ref="AT111" ca="1">INDIRECT("'"&amp;$D$4&amp;"'!"&amp;AT$21&amp;$B111)</f>
        <v>0</v>
      </c>
      <c r="AU111" s="486" cm="1">
        <f t="array" aca="1" ref="AU111" ca="1">INDIRECT("'"&amp;$D$4&amp;"'!"&amp;AU$21&amp;$B111)</f>
        <v>0</v>
      </c>
      <c r="AV111" s="486" cm="1">
        <f t="array" aca="1" ref="AV111" ca="1">INDIRECT("'"&amp;$D$4&amp;"'!"&amp;AV$21&amp;$B111)</f>
        <v>0</v>
      </c>
      <c r="AW111" s="486" cm="1">
        <f t="array" aca="1" ref="AW111" ca="1">INDIRECT("'"&amp;$D$4&amp;"'!"&amp;AW$21&amp;$B111)</f>
        <v>0</v>
      </c>
      <c r="AX111" s="486" cm="1">
        <f t="array" aca="1" ref="AX111" ca="1">INDIRECT("'"&amp;$D$4&amp;"'!"&amp;AX$21&amp;$B111)</f>
        <v>0</v>
      </c>
      <c r="AY111" s="486" cm="1">
        <f t="array" aca="1" ref="AY111" ca="1">INDIRECT("'"&amp;$D$4&amp;"'!"&amp;AY$21&amp;$B111)</f>
        <v>0</v>
      </c>
      <c r="AZ111" s="486" cm="1">
        <f t="array" aca="1" ref="AZ111" ca="1">INDIRECT("'"&amp;$D$4&amp;"'!"&amp;AZ$21&amp;$B111)</f>
        <v>0</v>
      </c>
      <c r="BA111" s="486" cm="1">
        <f t="array" aca="1" ref="BA111" ca="1">INDIRECT("'"&amp;$D$4&amp;"'!"&amp;BA$21&amp;$B111)</f>
        <v>0</v>
      </c>
      <c r="BB111" s="486" cm="1">
        <f t="array" aca="1" ref="BB111" ca="1">INDIRECT("'"&amp;$D$4&amp;"'!"&amp;BB$21&amp;$B111)</f>
        <v>0</v>
      </c>
      <c r="BC111" s="486" cm="1">
        <f t="array" aca="1" ref="BC111" ca="1">INDIRECT("'"&amp;$D$4&amp;"'!"&amp;BC$21&amp;$B111)</f>
        <v>0</v>
      </c>
      <c r="BD111" s="486" cm="1">
        <f t="array" aca="1" ref="BD111" ca="1">INDIRECT("'"&amp;$D$4&amp;"'!"&amp;BD$21&amp;$B111)</f>
        <v>0</v>
      </c>
      <c r="BE111" s="486" cm="1">
        <f t="array" aca="1" ref="BE111" ca="1">INDIRECT("'"&amp;$D$4&amp;"'!"&amp;BE$21&amp;$B111)</f>
        <v>0</v>
      </c>
      <c r="BF111" s="486" cm="1">
        <f t="array" aca="1" ref="BF111" ca="1">INDIRECT("'"&amp;$D$4&amp;"'!"&amp;BF$21&amp;$B111)</f>
        <v>0</v>
      </c>
      <c r="BG111" s="486" cm="1">
        <f t="array" aca="1" ref="BG111" ca="1">INDIRECT("'"&amp;$D$4&amp;"'!"&amp;BG$21&amp;$B111)</f>
        <v>0</v>
      </c>
      <c r="BH111" s="486" cm="1">
        <f t="array" aca="1" ref="BH111" ca="1">INDIRECT("'"&amp;$D$4&amp;"'!"&amp;BH$21&amp;$B111)</f>
        <v>0</v>
      </c>
      <c r="BI111" s="486" cm="1">
        <f t="array" aca="1" ref="BI111" ca="1">INDIRECT("'"&amp;$D$4&amp;"'!"&amp;BI$21&amp;$B111)</f>
        <v>0</v>
      </c>
      <c r="BJ111" s="486" cm="1">
        <f t="array" aca="1" ref="BJ111" ca="1">INDIRECT("'"&amp;$D$4&amp;"'!"&amp;BJ$21&amp;$B111)</f>
        <v>0</v>
      </c>
      <c r="BK111" s="486" cm="1">
        <f t="array" aca="1" ref="BK111" ca="1">INDIRECT("'"&amp;$D$4&amp;"'!"&amp;BK$21&amp;$B111)</f>
        <v>0</v>
      </c>
      <c r="BL111" s="486" cm="1">
        <f t="array" aca="1" ref="BL111" ca="1">INDIRECT("'"&amp;$D$4&amp;"'!"&amp;BL$21&amp;$B111)</f>
        <v>0</v>
      </c>
      <c r="BM111" s="486" cm="1">
        <f t="array" aca="1" ref="BM111" ca="1">INDIRECT("'"&amp;$D$4&amp;"'!"&amp;BM$21&amp;$B111)</f>
        <v>0</v>
      </c>
      <c r="BN111" s="486" cm="1">
        <f t="array" aca="1" ref="BN111" ca="1">INDIRECT("'"&amp;$D$4&amp;"'!"&amp;BN$21&amp;$B111)</f>
        <v>0</v>
      </c>
    </row>
    <row r="112" spans="1:102" ht="15.95" customHeight="1">
      <c r="A112" s="1375"/>
      <c r="B112" s="180">
        <f t="shared" si="10"/>
        <v>233</v>
      </c>
      <c r="C112" s="494" t="s">
        <v>986</v>
      </c>
      <c r="D112" s="281" t="s">
        <v>524</v>
      </c>
      <c r="E112" s="306" t="str" cm="1">
        <f t="array" aca="1" ref="E112" ca="1">INDIRECT("'"&amp;$D$4&amp;"'!"&amp;E$21&amp;$B112)</f>
        <v/>
      </c>
      <c r="F112" s="306" t="str" cm="1">
        <f t="array" aca="1" ref="F112" ca="1">INDIRECT("'"&amp;$D$4&amp;"'!"&amp;F$21&amp;$B112)</f>
        <v/>
      </c>
      <c r="G112" s="306" t="str" cm="1">
        <f t="array" aca="1" ref="G112" ca="1">INDIRECT("'"&amp;$D$4&amp;"'!"&amp;G$21&amp;$B112)</f>
        <v/>
      </c>
      <c r="H112" s="451" t="str" cm="1">
        <f t="array" aca="1" ref="H112" ca="1">INDIRECT("'"&amp;$D$4&amp;"'!"&amp;H$21&amp;$B112)</f>
        <v/>
      </c>
      <c r="I112" s="456" t="s">
        <v>514</v>
      </c>
      <c r="J112" s="486" cm="1">
        <f t="array" aca="1" ref="J112" ca="1">INDIRECT("'"&amp;$D$4&amp;"'!"&amp;J$21&amp;$B112)</f>
        <v>0</v>
      </c>
      <c r="K112" s="486" cm="1">
        <f t="array" aca="1" ref="K112" ca="1">INDIRECT("'"&amp;$D$4&amp;"'!"&amp;K$21&amp;$B112)</f>
        <v>0</v>
      </c>
      <c r="L112" s="486" cm="1">
        <f t="array" aca="1" ref="L112" ca="1">INDIRECT("'"&amp;$D$4&amp;"'!"&amp;L$21&amp;$B112)</f>
        <v>0</v>
      </c>
      <c r="M112" s="486" cm="1">
        <f t="array" aca="1" ref="M112" ca="1">INDIRECT("'"&amp;$D$4&amp;"'!"&amp;M$21&amp;$B112)</f>
        <v>0</v>
      </c>
      <c r="N112" s="486" cm="1">
        <f t="array" aca="1" ref="N112" ca="1">INDIRECT("'"&amp;$D$4&amp;"'!"&amp;N$21&amp;$B112)</f>
        <v>0</v>
      </c>
      <c r="O112" s="486" cm="1">
        <f t="array" aca="1" ref="O112" ca="1">INDIRECT("'"&amp;$D$4&amp;"'!"&amp;O$21&amp;$B112)</f>
        <v>0</v>
      </c>
      <c r="P112" s="486" cm="1">
        <f t="array" aca="1" ref="P112" ca="1">INDIRECT("'"&amp;$D$4&amp;"'!"&amp;P$21&amp;$B112)</f>
        <v>0</v>
      </c>
      <c r="Q112" s="486" cm="1">
        <f t="array" aca="1" ref="Q112" ca="1">INDIRECT("'"&amp;$D$4&amp;"'!"&amp;Q$21&amp;$B112)</f>
        <v>0</v>
      </c>
      <c r="R112" s="486" cm="1">
        <f t="array" aca="1" ref="R112" ca="1">INDIRECT("'"&amp;$D$4&amp;"'!"&amp;R$21&amp;$B112)</f>
        <v>0</v>
      </c>
      <c r="S112" s="486" cm="1">
        <f t="array" aca="1" ref="S112" ca="1">INDIRECT("'"&amp;$D$4&amp;"'!"&amp;S$21&amp;$B112)</f>
        <v>0</v>
      </c>
      <c r="T112" s="486" cm="1">
        <f t="array" aca="1" ref="T112" ca="1">INDIRECT("'"&amp;$D$4&amp;"'!"&amp;T$21&amp;$B112)</f>
        <v>0</v>
      </c>
      <c r="U112" s="486" cm="1">
        <f t="array" aca="1" ref="U112" ca="1">INDIRECT("'"&amp;$D$4&amp;"'!"&amp;U$21&amp;$B112)</f>
        <v>0</v>
      </c>
      <c r="V112" s="486" cm="1">
        <f t="array" aca="1" ref="V112" ca="1">INDIRECT("'"&amp;$D$4&amp;"'!"&amp;V$21&amp;$B112)</f>
        <v>0</v>
      </c>
      <c r="W112" s="486" cm="1">
        <f t="array" aca="1" ref="W112" ca="1">INDIRECT("'"&amp;$D$4&amp;"'!"&amp;W$21&amp;$B112)</f>
        <v>0</v>
      </c>
      <c r="X112" s="486" cm="1">
        <f t="array" aca="1" ref="X112" ca="1">INDIRECT("'"&amp;$D$4&amp;"'!"&amp;X$21&amp;$B112)</f>
        <v>0</v>
      </c>
      <c r="Y112" s="486" cm="1">
        <f t="array" aca="1" ref="Y112" ca="1">INDIRECT("'"&amp;$D$4&amp;"'!"&amp;Y$21&amp;$B112)</f>
        <v>0</v>
      </c>
      <c r="Z112" s="486" cm="1">
        <f t="array" aca="1" ref="Z112" ca="1">INDIRECT("'"&amp;$D$4&amp;"'!"&amp;Z$21&amp;$B112)</f>
        <v>0</v>
      </c>
      <c r="AA112" s="486" cm="1">
        <f t="array" aca="1" ref="AA112" ca="1">INDIRECT("'"&amp;$D$4&amp;"'!"&amp;AA$21&amp;$B112)</f>
        <v>0</v>
      </c>
      <c r="AB112" s="486" cm="1">
        <f t="array" aca="1" ref="AB112" ca="1">INDIRECT("'"&amp;$D$4&amp;"'!"&amp;AB$21&amp;$B112)</f>
        <v>0</v>
      </c>
      <c r="AC112" s="486" cm="1">
        <f t="array" aca="1" ref="AC112" ca="1">INDIRECT("'"&amp;$D$4&amp;"'!"&amp;AC$21&amp;$B112)</f>
        <v>0</v>
      </c>
      <c r="AD112" s="486" cm="1">
        <f t="array" aca="1" ref="AD112" ca="1">INDIRECT("'"&amp;$D$4&amp;"'!"&amp;AD$21&amp;$B112)</f>
        <v>0</v>
      </c>
      <c r="AE112" s="486" cm="1">
        <f t="array" aca="1" ref="AE112" ca="1">INDIRECT("'"&amp;$D$4&amp;"'!"&amp;AE$21&amp;$B112)</f>
        <v>0</v>
      </c>
      <c r="AF112" s="486" cm="1">
        <f t="array" aca="1" ref="AF112" ca="1">INDIRECT("'"&amp;$D$4&amp;"'!"&amp;AF$21&amp;$B112)</f>
        <v>0</v>
      </c>
      <c r="AG112" s="486" cm="1">
        <f t="array" aca="1" ref="AG112" ca="1">INDIRECT("'"&amp;$D$4&amp;"'!"&amp;AG$21&amp;$B112)</f>
        <v>0</v>
      </c>
      <c r="AH112" s="486" cm="1">
        <f t="array" aca="1" ref="AH112" ca="1">INDIRECT("'"&amp;$D$4&amp;"'!"&amp;AH$21&amp;$B112)</f>
        <v>0</v>
      </c>
      <c r="AI112" s="486" cm="1">
        <f t="array" aca="1" ref="AI112" ca="1">INDIRECT("'"&amp;$D$4&amp;"'!"&amp;AI$21&amp;$B112)</f>
        <v>0</v>
      </c>
      <c r="AJ112" s="486" cm="1">
        <f t="array" aca="1" ref="AJ112" ca="1">INDIRECT("'"&amp;$D$4&amp;"'!"&amp;AJ$21&amp;$B112)</f>
        <v>0</v>
      </c>
      <c r="AK112" s="486" cm="1">
        <f t="array" aca="1" ref="AK112" ca="1">INDIRECT("'"&amp;$D$4&amp;"'!"&amp;AK$21&amp;$B112)</f>
        <v>0</v>
      </c>
      <c r="AL112" s="486" cm="1">
        <f t="array" aca="1" ref="AL112" ca="1">INDIRECT("'"&amp;$D$4&amp;"'!"&amp;AL$21&amp;$B112)</f>
        <v>0</v>
      </c>
      <c r="AM112" s="486" cm="1">
        <f t="array" aca="1" ref="AM112" ca="1">INDIRECT("'"&amp;$D$4&amp;"'!"&amp;AM$21&amp;$B112)</f>
        <v>0</v>
      </c>
      <c r="AN112" s="486" cm="1">
        <f t="array" aca="1" ref="AN112" ca="1">INDIRECT("'"&amp;$D$4&amp;"'!"&amp;AN$21&amp;$B112)</f>
        <v>0</v>
      </c>
      <c r="AO112" s="486" cm="1">
        <f t="array" aca="1" ref="AO112" ca="1">INDIRECT("'"&amp;$D$4&amp;"'!"&amp;AO$21&amp;$B112)</f>
        <v>0</v>
      </c>
      <c r="AP112" s="486" cm="1">
        <f t="array" aca="1" ref="AP112" ca="1">INDIRECT("'"&amp;$D$4&amp;"'!"&amp;AP$21&amp;$B112)</f>
        <v>0</v>
      </c>
      <c r="AQ112" s="486" cm="1">
        <f t="array" aca="1" ref="AQ112" ca="1">INDIRECT("'"&amp;$D$4&amp;"'!"&amp;AQ$21&amp;$B112)</f>
        <v>0</v>
      </c>
      <c r="AR112" s="486" cm="1">
        <f t="array" aca="1" ref="AR112" ca="1">INDIRECT("'"&amp;$D$4&amp;"'!"&amp;AR$21&amp;$B112)</f>
        <v>0</v>
      </c>
      <c r="AS112" s="486" cm="1">
        <f t="array" aca="1" ref="AS112" ca="1">INDIRECT("'"&amp;$D$4&amp;"'!"&amp;AS$21&amp;$B112)</f>
        <v>0</v>
      </c>
      <c r="AT112" s="486" cm="1">
        <f t="array" aca="1" ref="AT112" ca="1">INDIRECT("'"&amp;$D$4&amp;"'!"&amp;AT$21&amp;$B112)</f>
        <v>0</v>
      </c>
      <c r="AU112" s="486" cm="1">
        <f t="array" aca="1" ref="AU112" ca="1">INDIRECT("'"&amp;$D$4&amp;"'!"&amp;AU$21&amp;$B112)</f>
        <v>0</v>
      </c>
      <c r="AV112" s="486" cm="1">
        <f t="array" aca="1" ref="AV112" ca="1">INDIRECT("'"&amp;$D$4&amp;"'!"&amp;AV$21&amp;$B112)</f>
        <v>0</v>
      </c>
      <c r="AW112" s="486" cm="1">
        <f t="array" aca="1" ref="AW112" ca="1">INDIRECT("'"&amp;$D$4&amp;"'!"&amp;AW$21&amp;$B112)</f>
        <v>0</v>
      </c>
      <c r="AX112" s="486" cm="1">
        <f t="array" aca="1" ref="AX112" ca="1">INDIRECT("'"&amp;$D$4&amp;"'!"&amp;AX$21&amp;$B112)</f>
        <v>0</v>
      </c>
      <c r="AY112" s="486" cm="1">
        <f t="array" aca="1" ref="AY112" ca="1">INDIRECT("'"&amp;$D$4&amp;"'!"&amp;AY$21&amp;$B112)</f>
        <v>0</v>
      </c>
      <c r="AZ112" s="486" cm="1">
        <f t="array" aca="1" ref="AZ112" ca="1">INDIRECT("'"&amp;$D$4&amp;"'!"&amp;AZ$21&amp;$B112)</f>
        <v>0</v>
      </c>
      <c r="BA112" s="486" cm="1">
        <f t="array" aca="1" ref="BA112" ca="1">INDIRECT("'"&amp;$D$4&amp;"'!"&amp;BA$21&amp;$B112)</f>
        <v>0</v>
      </c>
      <c r="BB112" s="486" cm="1">
        <f t="array" aca="1" ref="BB112" ca="1">INDIRECT("'"&amp;$D$4&amp;"'!"&amp;BB$21&amp;$B112)</f>
        <v>0</v>
      </c>
      <c r="BC112" s="486" cm="1">
        <f t="array" aca="1" ref="BC112" ca="1">INDIRECT("'"&amp;$D$4&amp;"'!"&amp;BC$21&amp;$B112)</f>
        <v>0</v>
      </c>
      <c r="BD112" s="486" cm="1">
        <f t="array" aca="1" ref="BD112" ca="1">INDIRECT("'"&amp;$D$4&amp;"'!"&amp;BD$21&amp;$B112)</f>
        <v>0</v>
      </c>
      <c r="BE112" s="486" cm="1">
        <f t="array" aca="1" ref="BE112" ca="1">INDIRECT("'"&amp;$D$4&amp;"'!"&amp;BE$21&amp;$B112)</f>
        <v>0</v>
      </c>
      <c r="BF112" s="486" cm="1">
        <f t="array" aca="1" ref="BF112" ca="1">INDIRECT("'"&amp;$D$4&amp;"'!"&amp;BF$21&amp;$B112)</f>
        <v>0</v>
      </c>
      <c r="BG112" s="486" cm="1">
        <f t="array" aca="1" ref="BG112" ca="1">INDIRECT("'"&amp;$D$4&amp;"'!"&amp;BG$21&amp;$B112)</f>
        <v>0</v>
      </c>
      <c r="BH112" s="486" cm="1">
        <f t="array" aca="1" ref="BH112" ca="1">INDIRECT("'"&amp;$D$4&amp;"'!"&amp;BH$21&amp;$B112)</f>
        <v>0</v>
      </c>
      <c r="BI112" s="486" cm="1">
        <f t="array" aca="1" ref="BI112" ca="1">INDIRECT("'"&amp;$D$4&amp;"'!"&amp;BI$21&amp;$B112)</f>
        <v>0</v>
      </c>
      <c r="BJ112" s="486" cm="1">
        <f t="array" aca="1" ref="BJ112" ca="1">INDIRECT("'"&amp;$D$4&amp;"'!"&amp;BJ$21&amp;$B112)</f>
        <v>0</v>
      </c>
      <c r="BK112" s="486" cm="1">
        <f t="array" aca="1" ref="BK112" ca="1">INDIRECT("'"&amp;$D$4&amp;"'!"&amp;BK$21&amp;$B112)</f>
        <v>0</v>
      </c>
      <c r="BL112" s="486" cm="1">
        <f t="array" aca="1" ref="BL112" ca="1">INDIRECT("'"&amp;$D$4&amp;"'!"&amp;BL$21&amp;$B112)</f>
        <v>0</v>
      </c>
      <c r="BM112" s="486" cm="1">
        <f t="array" aca="1" ref="BM112" ca="1">INDIRECT("'"&amp;$D$4&amp;"'!"&amp;BM$21&amp;$B112)</f>
        <v>0</v>
      </c>
      <c r="BN112" s="486" cm="1">
        <f t="array" aca="1" ref="BN112" ca="1">INDIRECT("'"&amp;$D$4&amp;"'!"&amp;BN$21&amp;$B112)</f>
        <v>0</v>
      </c>
      <c r="BQ112" s="218"/>
      <c r="BR112" s="218"/>
      <c r="BS112" s="218"/>
    </row>
    <row r="113" spans="1:76" ht="15.95" customHeight="1">
      <c r="A113" s="1375"/>
      <c r="B113" s="180">
        <f t="shared" si="10"/>
        <v>234</v>
      </c>
      <c r="C113" s="494" t="s">
        <v>986</v>
      </c>
      <c r="D113" s="89" t="s">
        <v>527</v>
      </c>
      <c r="E113" s="306" t="str" cm="1">
        <f t="array" aca="1" ref="E113" ca="1">INDIRECT("'"&amp;$D$4&amp;"'!"&amp;E$21&amp;$B113)</f>
        <v>Direct</v>
      </c>
      <c r="F113" s="306" t="str" cm="1">
        <f t="array" aca="1" ref="F113" ca="1">INDIRECT("'"&amp;$D$4&amp;"'!"&amp;F$21&amp;$B113)</f>
        <v>[Add notes here]</v>
      </c>
      <c r="G113" s="306" t="str" cm="1">
        <f t="array" aca="1" ref="G113" ca="1">INDIRECT("'"&amp;$D$4&amp;"'!"&amp;G$21&amp;$B113)</f>
        <v>Please select confidence rating</v>
      </c>
      <c r="H113" s="451" t="str" cm="1">
        <f t="array" aca="1" ref="H113" ca="1">INDIRECT("'"&amp;$D$4&amp;"'!"&amp;H$21&amp;$B113)</f>
        <v>[Add notes here]</v>
      </c>
      <c r="I113" s="456" t="s">
        <v>514</v>
      </c>
      <c r="J113" s="486" cm="1">
        <f t="array" aca="1" ref="J113" ca="1">INDIRECT("'"&amp;$D$4&amp;"'!"&amp;J$21&amp;$B113)</f>
        <v>0</v>
      </c>
      <c r="K113" s="486" cm="1">
        <f t="array" aca="1" ref="K113" ca="1">INDIRECT("'"&amp;$D$4&amp;"'!"&amp;K$21&amp;$B113)</f>
        <v>0</v>
      </c>
      <c r="L113" s="486" cm="1">
        <f t="array" aca="1" ref="L113" ca="1">INDIRECT("'"&amp;$D$4&amp;"'!"&amp;L$21&amp;$B113)</f>
        <v>0</v>
      </c>
      <c r="M113" s="486" cm="1">
        <f t="array" aca="1" ref="M113" ca="1">INDIRECT("'"&amp;$D$4&amp;"'!"&amp;M$21&amp;$B113)</f>
        <v>0</v>
      </c>
      <c r="N113" s="486" cm="1">
        <f t="array" aca="1" ref="N113" ca="1">INDIRECT("'"&amp;$D$4&amp;"'!"&amp;N$21&amp;$B113)</f>
        <v>0</v>
      </c>
      <c r="O113" s="486" cm="1">
        <f t="array" aca="1" ref="O113" ca="1">INDIRECT("'"&amp;$D$4&amp;"'!"&amp;O$21&amp;$B113)</f>
        <v>0</v>
      </c>
      <c r="P113" s="486" cm="1">
        <f t="array" aca="1" ref="P113" ca="1">INDIRECT("'"&amp;$D$4&amp;"'!"&amp;P$21&amp;$B113)</f>
        <v>0</v>
      </c>
      <c r="Q113" s="486" cm="1">
        <f t="array" aca="1" ref="Q113" ca="1">INDIRECT("'"&amp;$D$4&amp;"'!"&amp;Q$21&amp;$B113)</f>
        <v>0</v>
      </c>
      <c r="R113" s="486" cm="1">
        <f t="array" aca="1" ref="R113" ca="1">INDIRECT("'"&amp;$D$4&amp;"'!"&amp;R$21&amp;$B113)</f>
        <v>0</v>
      </c>
      <c r="S113" s="486" cm="1">
        <f t="array" aca="1" ref="S113" ca="1">INDIRECT("'"&amp;$D$4&amp;"'!"&amp;S$21&amp;$B113)</f>
        <v>0</v>
      </c>
      <c r="T113" s="486" cm="1">
        <f t="array" aca="1" ref="T113" ca="1">INDIRECT("'"&amp;$D$4&amp;"'!"&amp;T$21&amp;$B113)</f>
        <v>0</v>
      </c>
      <c r="U113" s="486" cm="1">
        <f t="array" aca="1" ref="U113" ca="1">INDIRECT("'"&amp;$D$4&amp;"'!"&amp;U$21&amp;$B113)</f>
        <v>0</v>
      </c>
      <c r="V113" s="486" cm="1">
        <f t="array" aca="1" ref="V113" ca="1">INDIRECT("'"&amp;$D$4&amp;"'!"&amp;V$21&amp;$B113)</f>
        <v>0</v>
      </c>
      <c r="W113" s="486" cm="1">
        <f t="array" aca="1" ref="W113" ca="1">INDIRECT("'"&amp;$D$4&amp;"'!"&amp;W$21&amp;$B113)</f>
        <v>0</v>
      </c>
      <c r="X113" s="486" cm="1">
        <f t="array" aca="1" ref="X113" ca="1">INDIRECT("'"&amp;$D$4&amp;"'!"&amp;X$21&amp;$B113)</f>
        <v>0</v>
      </c>
      <c r="Y113" s="486" cm="1">
        <f t="array" aca="1" ref="Y113" ca="1">INDIRECT("'"&amp;$D$4&amp;"'!"&amp;Y$21&amp;$B113)</f>
        <v>0</v>
      </c>
      <c r="Z113" s="486" cm="1">
        <f t="array" aca="1" ref="Z113" ca="1">INDIRECT("'"&amp;$D$4&amp;"'!"&amp;Z$21&amp;$B113)</f>
        <v>0</v>
      </c>
      <c r="AA113" s="486" cm="1">
        <f t="array" aca="1" ref="AA113" ca="1">INDIRECT("'"&amp;$D$4&amp;"'!"&amp;AA$21&amp;$B113)</f>
        <v>0</v>
      </c>
      <c r="AB113" s="486" cm="1">
        <f t="array" aca="1" ref="AB113" ca="1">INDIRECT("'"&amp;$D$4&amp;"'!"&amp;AB$21&amp;$B113)</f>
        <v>0</v>
      </c>
      <c r="AC113" s="486" cm="1">
        <f t="array" aca="1" ref="AC113" ca="1">INDIRECT("'"&amp;$D$4&amp;"'!"&amp;AC$21&amp;$B113)</f>
        <v>0</v>
      </c>
      <c r="AD113" s="486" cm="1">
        <f t="array" aca="1" ref="AD113" ca="1">INDIRECT("'"&amp;$D$4&amp;"'!"&amp;AD$21&amp;$B113)</f>
        <v>0</v>
      </c>
      <c r="AE113" s="486" cm="1">
        <f t="array" aca="1" ref="AE113" ca="1">INDIRECT("'"&amp;$D$4&amp;"'!"&amp;AE$21&amp;$B113)</f>
        <v>0</v>
      </c>
      <c r="AF113" s="486" cm="1">
        <f t="array" aca="1" ref="AF113" ca="1">INDIRECT("'"&amp;$D$4&amp;"'!"&amp;AF$21&amp;$B113)</f>
        <v>0</v>
      </c>
      <c r="AG113" s="486" cm="1">
        <f t="array" aca="1" ref="AG113" ca="1">INDIRECT("'"&amp;$D$4&amp;"'!"&amp;AG$21&amp;$B113)</f>
        <v>0</v>
      </c>
      <c r="AH113" s="486" cm="1">
        <f t="array" aca="1" ref="AH113" ca="1">INDIRECT("'"&amp;$D$4&amp;"'!"&amp;AH$21&amp;$B113)</f>
        <v>0</v>
      </c>
      <c r="AI113" s="486" cm="1">
        <f t="array" aca="1" ref="AI113" ca="1">INDIRECT("'"&amp;$D$4&amp;"'!"&amp;AI$21&amp;$B113)</f>
        <v>0</v>
      </c>
      <c r="AJ113" s="486" cm="1">
        <f t="array" aca="1" ref="AJ113" ca="1">INDIRECT("'"&amp;$D$4&amp;"'!"&amp;AJ$21&amp;$B113)</f>
        <v>0</v>
      </c>
      <c r="AK113" s="486" cm="1">
        <f t="array" aca="1" ref="AK113" ca="1">INDIRECT("'"&amp;$D$4&amp;"'!"&amp;AK$21&amp;$B113)</f>
        <v>0</v>
      </c>
      <c r="AL113" s="486" cm="1">
        <f t="array" aca="1" ref="AL113" ca="1">INDIRECT("'"&amp;$D$4&amp;"'!"&amp;AL$21&amp;$B113)</f>
        <v>0</v>
      </c>
      <c r="AM113" s="486" cm="1">
        <f t="array" aca="1" ref="AM113" ca="1">INDIRECT("'"&amp;$D$4&amp;"'!"&amp;AM$21&amp;$B113)</f>
        <v>0</v>
      </c>
      <c r="AN113" s="486" cm="1">
        <f t="array" aca="1" ref="AN113" ca="1">INDIRECT("'"&amp;$D$4&amp;"'!"&amp;AN$21&amp;$B113)</f>
        <v>0</v>
      </c>
      <c r="AO113" s="486" cm="1">
        <f t="array" aca="1" ref="AO113" ca="1">INDIRECT("'"&amp;$D$4&amp;"'!"&amp;AO$21&amp;$B113)</f>
        <v>0</v>
      </c>
      <c r="AP113" s="486" cm="1">
        <f t="array" aca="1" ref="AP113" ca="1">INDIRECT("'"&amp;$D$4&amp;"'!"&amp;AP$21&amp;$B113)</f>
        <v>0</v>
      </c>
      <c r="AQ113" s="486" cm="1">
        <f t="array" aca="1" ref="AQ113" ca="1">INDIRECT("'"&amp;$D$4&amp;"'!"&amp;AQ$21&amp;$B113)</f>
        <v>0</v>
      </c>
      <c r="AR113" s="486" cm="1">
        <f t="array" aca="1" ref="AR113" ca="1">INDIRECT("'"&amp;$D$4&amp;"'!"&amp;AR$21&amp;$B113)</f>
        <v>0</v>
      </c>
      <c r="AS113" s="486" cm="1">
        <f t="array" aca="1" ref="AS113" ca="1">INDIRECT("'"&amp;$D$4&amp;"'!"&amp;AS$21&amp;$B113)</f>
        <v>0</v>
      </c>
      <c r="AT113" s="486" cm="1">
        <f t="array" aca="1" ref="AT113" ca="1">INDIRECT("'"&amp;$D$4&amp;"'!"&amp;AT$21&amp;$B113)</f>
        <v>0</v>
      </c>
      <c r="AU113" s="486" cm="1">
        <f t="array" aca="1" ref="AU113" ca="1">INDIRECT("'"&amp;$D$4&amp;"'!"&amp;AU$21&amp;$B113)</f>
        <v>0</v>
      </c>
      <c r="AV113" s="486" cm="1">
        <f t="array" aca="1" ref="AV113" ca="1">INDIRECT("'"&amp;$D$4&amp;"'!"&amp;AV$21&amp;$B113)</f>
        <v>0</v>
      </c>
      <c r="AW113" s="486" cm="1">
        <f t="array" aca="1" ref="AW113" ca="1">INDIRECT("'"&amp;$D$4&amp;"'!"&amp;AW$21&amp;$B113)</f>
        <v>0</v>
      </c>
      <c r="AX113" s="486" cm="1">
        <f t="array" aca="1" ref="AX113" ca="1">INDIRECT("'"&amp;$D$4&amp;"'!"&amp;AX$21&amp;$B113)</f>
        <v>0</v>
      </c>
      <c r="AY113" s="486" cm="1">
        <f t="array" aca="1" ref="AY113" ca="1">INDIRECT("'"&amp;$D$4&amp;"'!"&amp;AY$21&amp;$B113)</f>
        <v>0</v>
      </c>
      <c r="AZ113" s="486" cm="1">
        <f t="array" aca="1" ref="AZ113" ca="1">INDIRECT("'"&amp;$D$4&amp;"'!"&amp;AZ$21&amp;$B113)</f>
        <v>0</v>
      </c>
      <c r="BA113" s="486" cm="1">
        <f t="array" aca="1" ref="BA113" ca="1">INDIRECT("'"&amp;$D$4&amp;"'!"&amp;BA$21&amp;$B113)</f>
        <v>0</v>
      </c>
      <c r="BB113" s="486" cm="1">
        <f t="array" aca="1" ref="BB113" ca="1">INDIRECT("'"&amp;$D$4&amp;"'!"&amp;BB$21&amp;$B113)</f>
        <v>0</v>
      </c>
      <c r="BC113" s="486" cm="1">
        <f t="array" aca="1" ref="BC113" ca="1">INDIRECT("'"&amp;$D$4&amp;"'!"&amp;BC$21&amp;$B113)</f>
        <v>0</v>
      </c>
      <c r="BD113" s="486" cm="1">
        <f t="array" aca="1" ref="BD113" ca="1">INDIRECT("'"&amp;$D$4&amp;"'!"&amp;BD$21&amp;$B113)</f>
        <v>0</v>
      </c>
      <c r="BE113" s="486" cm="1">
        <f t="array" aca="1" ref="BE113" ca="1">INDIRECT("'"&amp;$D$4&amp;"'!"&amp;BE$21&amp;$B113)</f>
        <v>0</v>
      </c>
      <c r="BF113" s="486" cm="1">
        <f t="array" aca="1" ref="BF113" ca="1">INDIRECT("'"&amp;$D$4&amp;"'!"&amp;BF$21&amp;$B113)</f>
        <v>0</v>
      </c>
      <c r="BG113" s="486" cm="1">
        <f t="array" aca="1" ref="BG113" ca="1">INDIRECT("'"&amp;$D$4&amp;"'!"&amp;BG$21&amp;$B113)</f>
        <v>0</v>
      </c>
      <c r="BH113" s="486" cm="1">
        <f t="array" aca="1" ref="BH113" ca="1">INDIRECT("'"&amp;$D$4&amp;"'!"&amp;BH$21&amp;$B113)</f>
        <v>0</v>
      </c>
      <c r="BI113" s="486" cm="1">
        <f t="array" aca="1" ref="BI113" ca="1">INDIRECT("'"&amp;$D$4&amp;"'!"&amp;BI$21&amp;$B113)</f>
        <v>0</v>
      </c>
      <c r="BJ113" s="486" cm="1">
        <f t="array" aca="1" ref="BJ113" ca="1">INDIRECT("'"&amp;$D$4&amp;"'!"&amp;BJ$21&amp;$B113)</f>
        <v>0</v>
      </c>
      <c r="BK113" s="486" cm="1">
        <f t="array" aca="1" ref="BK113" ca="1">INDIRECT("'"&amp;$D$4&amp;"'!"&amp;BK$21&amp;$B113)</f>
        <v>0</v>
      </c>
      <c r="BL113" s="486" cm="1">
        <f t="array" aca="1" ref="BL113" ca="1">INDIRECT("'"&amp;$D$4&amp;"'!"&amp;BL$21&amp;$B113)</f>
        <v>0</v>
      </c>
      <c r="BM113" s="486" cm="1">
        <f t="array" aca="1" ref="BM113" ca="1">INDIRECT("'"&amp;$D$4&amp;"'!"&amp;BM$21&amp;$B113)</f>
        <v>0</v>
      </c>
      <c r="BN113" s="486" cm="1">
        <f t="array" aca="1" ref="BN113" ca="1">INDIRECT("'"&amp;$D$4&amp;"'!"&amp;BN$21&amp;$B113)</f>
        <v>0</v>
      </c>
      <c r="BV113" s="218"/>
      <c r="BW113" s="218"/>
      <c r="BX113" s="218"/>
    </row>
    <row r="114" spans="1:76" ht="15.95" customHeight="1">
      <c r="A114" s="1375"/>
      <c r="B114" s="180">
        <f t="shared" si="10"/>
        <v>235</v>
      </c>
      <c r="C114" s="494" t="s">
        <v>986</v>
      </c>
      <c r="D114" s="281" t="s">
        <v>528</v>
      </c>
      <c r="E114" s="306" t="str" cm="1">
        <f t="array" aca="1" ref="E114" ca="1">INDIRECT("'"&amp;$D$4&amp;"'!"&amp;E$21&amp;$B114)</f>
        <v>Indirect</v>
      </c>
      <c r="F114" s="306" t="str" cm="1">
        <f t="array" aca="1" ref="F114" ca="1">INDIRECT("'"&amp;$D$4&amp;"'!"&amp;F$21&amp;$B114)</f>
        <v>[Add notes here]</v>
      </c>
      <c r="G114" s="306" t="str" cm="1">
        <f t="array" aca="1" ref="G114" ca="1">INDIRECT("'"&amp;$D$4&amp;"'!"&amp;G$21&amp;$B114)</f>
        <v>Please select confidence rating</v>
      </c>
      <c r="H114" s="451" t="str" cm="1">
        <f t="array" aca="1" ref="H114" ca="1">INDIRECT("'"&amp;$D$4&amp;"'!"&amp;H$21&amp;$B114)</f>
        <v>[Add notes here]</v>
      </c>
      <c r="I114" s="456" t="s">
        <v>514</v>
      </c>
      <c r="J114" s="486" cm="1">
        <f t="array" aca="1" ref="J114" ca="1">INDIRECT("'"&amp;$D$4&amp;"'!"&amp;J$21&amp;$B114)</f>
        <v>0</v>
      </c>
      <c r="K114" s="486" cm="1">
        <f t="array" aca="1" ref="K114" ca="1">INDIRECT("'"&amp;$D$4&amp;"'!"&amp;K$21&amp;$B114)</f>
        <v>0</v>
      </c>
      <c r="L114" s="486" cm="1">
        <f t="array" aca="1" ref="L114" ca="1">INDIRECT("'"&amp;$D$4&amp;"'!"&amp;L$21&amp;$B114)</f>
        <v>0</v>
      </c>
      <c r="M114" s="486" cm="1">
        <f t="array" aca="1" ref="M114" ca="1">INDIRECT("'"&amp;$D$4&amp;"'!"&amp;M$21&amp;$B114)</f>
        <v>0</v>
      </c>
      <c r="N114" s="486" cm="1">
        <f t="array" aca="1" ref="N114" ca="1">INDIRECT("'"&amp;$D$4&amp;"'!"&amp;N$21&amp;$B114)</f>
        <v>0</v>
      </c>
      <c r="O114" s="486" cm="1">
        <f t="array" aca="1" ref="O114" ca="1">INDIRECT("'"&amp;$D$4&amp;"'!"&amp;O$21&amp;$B114)</f>
        <v>0</v>
      </c>
      <c r="P114" s="486" cm="1">
        <f t="array" aca="1" ref="P114" ca="1">INDIRECT("'"&amp;$D$4&amp;"'!"&amp;P$21&amp;$B114)</f>
        <v>0</v>
      </c>
      <c r="Q114" s="486" cm="1">
        <f t="array" aca="1" ref="Q114" ca="1">INDIRECT("'"&amp;$D$4&amp;"'!"&amp;Q$21&amp;$B114)</f>
        <v>0</v>
      </c>
      <c r="R114" s="486" cm="1">
        <f t="array" aca="1" ref="R114" ca="1">INDIRECT("'"&amp;$D$4&amp;"'!"&amp;R$21&amp;$B114)</f>
        <v>0</v>
      </c>
      <c r="S114" s="486" cm="1">
        <f t="array" aca="1" ref="S114" ca="1">INDIRECT("'"&amp;$D$4&amp;"'!"&amp;S$21&amp;$B114)</f>
        <v>0</v>
      </c>
      <c r="T114" s="486" cm="1">
        <f t="array" aca="1" ref="T114" ca="1">INDIRECT("'"&amp;$D$4&amp;"'!"&amp;T$21&amp;$B114)</f>
        <v>0</v>
      </c>
      <c r="U114" s="486" cm="1">
        <f t="array" aca="1" ref="U114" ca="1">INDIRECT("'"&amp;$D$4&amp;"'!"&amp;U$21&amp;$B114)</f>
        <v>0</v>
      </c>
      <c r="V114" s="486" cm="1">
        <f t="array" aca="1" ref="V114" ca="1">INDIRECT("'"&amp;$D$4&amp;"'!"&amp;V$21&amp;$B114)</f>
        <v>0</v>
      </c>
      <c r="W114" s="486" cm="1">
        <f t="array" aca="1" ref="W114" ca="1">INDIRECT("'"&amp;$D$4&amp;"'!"&amp;W$21&amp;$B114)</f>
        <v>0</v>
      </c>
      <c r="X114" s="486" cm="1">
        <f t="array" aca="1" ref="X114" ca="1">INDIRECT("'"&amp;$D$4&amp;"'!"&amp;X$21&amp;$B114)</f>
        <v>0</v>
      </c>
      <c r="Y114" s="486" cm="1">
        <f t="array" aca="1" ref="Y114" ca="1">INDIRECT("'"&amp;$D$4&amp;"'!"&amp;Y$21&amp;$B114)</f>
        <v>0</v>
      </c>
      <c r="Z114" s="486" cm="1">
        <f t="array" aca="1" ref="Z114" ca="1">INDIRECT("'"&amp;$D$4&amp;"'!"&amp;Z$21&amp;$B114)</f>
        <v>0</v>
      </c>
      <c r="AA114" s="486" cm="1">
        <f t="array" aca="1" ref="AA114" ca="1">INDIRECT("'"&amp;$D$4&amp;"'!"&amp;AA$21&amp;$B114)</f>
        <v>0</v>
      </c>
      <c r="AB114" s="486" cm="1">
        <f t="array" aca="1" ref="AB114" ca="1">INDIRECT("'"&amp;$D$4&amp;"'!"&amp;AB$21&amp;$B114)</f>
        <v>0</v>
      </c>
      <c r="AC114" s="486" cm="1">
        <f t="array" aca="1" ref="AC114" ca="1">INDIRECT("'"&amp;$D$4&amp;"'!"&amp;AC$21&amp;$B114)</f>
        <v>0</v>
      </c>
      <c r="AD114" s="486" cm="1">
        <f t="array" aca="1" ref="AD114" ca="1">INDIRECT("'"&amp;$D$4&amp;"'!"&amp;AD$21&amp;$B114)</f>
        <v>0</v>
      </c>
      <c r="AE114" s="486" cm="1">
        <f t="array" aca="1" ref="AE114" ca="1">INDIRECT("'"&amp;$D$4&amp;"'!"&amp;AE$21&amp;$B114)</f>
        <v>0</v>
      </c>
      <c r="AF114" s="486" cm="1">
        <f t="array" aca="1" ref="AF114" ca="1">INDIRECT("'"&amp;$D$4&amp;"'!"&amp;AF$21&amp;$B114)</f>
        <v>0</v>
      </c>
      <c r="AG114" s="486" cm="1">
        <f t="array" aca="1" ref="AG114" ca="1">INDIRECT("'"&amp;$D$4&amp;"'!"&amp;AG$21&amp;$B114)</f>
        <v>0</v>
      </c>
      <c r="AH114" s="486" cm="1">
        <f t="array" aca="1" ref="AH114" ca="1">INDIRECT("'"&amp;$D$4&amp;"'!"&amp;AH$21&amp;$B114)</f>
        <v>0</v>
      </c>
      <c r="AI114" s="486" cm="1">
        <f t="array" aca="1" ref="AI114" ca="1">INDIRECT("'"&amp;$D$4&amp;"'!"&amp;AI$21&amp;$B114)</f>
        <v>0</v>
      </c>
      <c r="AJ114" s="486" cm="1">
        <f t="array" aca="1" ref="AJ114" ca="1">INDIRECT("'"&amp;$D$4&amp;"'!"&amp;AJ$21&amp;$B114)</f>
        <v>0</v>
      </c>
      <c r="AK114" s="486" cm="1">
        <f t="array" aca="1" ref="AK114" ca="1">INDIRECT("'"&amp;$D$4&amp;"'!"&amp;AK$21&amp;$B114)</f>
        <v>0</v>
      </c>
      <c r="AL114" s="486" cm="1">
        <f t="array" aca="1" ref="AL114" ca="1">INDIRECT("'"&amp;$D$4&amp;"'!"&amp;AL$21&amp;$B114)</f>
        <v>0</v>
      </c>
      <c r="AM114" s="486" cm="1">
        <f t="array" aca="1" ref="AM114" ca="1">INDIRECT("'"&amp;$D$4&amp;"'!"&amp;AM$21&amp;$B114)</f>
        <v>0</v>
      </c>
      <c r="AN114" s="486" cm="1">
        <f t="array" aca="1" ref="AN114" ca="1">INDIRECT("'"&amp;$D$4&amp;"'!"&amp;AN$21&amp;$B114)</f>
        <v>0</v>
      </c>
      <c r="AO114" s="486" cm="1">
        <f t="array" aca="1" ref="AO114" ca="1">INDIRECT("'"&amp;$D$4&amp;"'!"&amp;AO$21&amp;$B114)</f>
        <v>0</v>
      </c>
      <c r="AP114" s="486" cm="1">
        <f t="array" aca="1" ref="AP114" ca="1">INDIRECT("'"&amp;$D$4&amp;"'!"&amp;AP$21&amp;$B114)</f>
        <v>0</v>
      </c>
      <c r="AQ114" s="486" cm="1">
        <f t="array" aca="1" ref="AQ114" ca="1">INDIRECT("'"&amp;$D$4&amp;"'!"&amp;AQ$21&amp;$B114)</f>
        <v>0</v>
      </c>
      <c r="AR114" s="486" cm="1">
        <f t="array" aca="1" ref="AR114" ca="1">INDIRECT("'"&amp;$D$4&amp;"'!"&amp;AR$21&amp;$B114)</f>
        <v>0</v>
      </c>
      <c r="AS114" s="486" cm="1">
        <f t="array" aca="1" ref="AS114" ca="1">INDIRECT("'"&amp;$D$4&amp;"'!"&amp;AS$21&amp;$B114)</f>
        <v>0</v>
      </c>
      <c r="AT114" s="486" cm="1">
        <f t="array" aca="1" ref="AT114" ca="1">INDIRECT("'"&amp;$D$4&amp;"'!"&amp;AT$21&amp;$B114)</f>
        <v>0</v>
      </c>
      <c r="AU114" s="486" cm="1">
        <f t="array" aca="1" ref="AU114" ca="1">INDIRECT("'"&amp;$D$4&amp;"'!"&amp;AU$21&amp;$B114)</f>
        <v>0</v>
      </c>
      <c r="AV114" s="486" cm="1">
        <f t="array" aca="1" ref="AV114" ca="1">INDIRECT("'"&amp;$D$4&amp;"'!"&amp;AV$21&amp;$B114)</f>
        <v>0</v>
      </c>
      <c r="AW114" s="486" cm="1">
        <f t="array" aca="1" ref="AW114" ca="1">INDIRECT("'"&amp;$D$4&amp;"'!"&amp;AW$21&amp;$B114)</f>
        <v>0</v>
      </c>
      <c r="AX114" s="486" cm="1">
        <f t="array" aca="1" ref="AX114" ca="1">INDIRECT("'"&amp;$D$4&amp;"'!"&amp;AX$21&amp;$B114)</f>
        <v>0</v>
      </c>
      <c r="AY114" s="486" cm="1">
        <f t="array" aca="1" ref="AY114" ca="1">INDIRECT("'"&amp;$D$4&amp;"'!"&amp;AY$21&amp;$B114)</f>
        <v>0</v>
      </c>
      <c r="AZ114" s="486" cm="1">
        <f t="array" aca="1" ref="AZ114" ca="1">INDIRECT("'"&amp;$D$4&amp;"'!"&amp;AZ$21&amp;$B114)</f>
        <v>0</v>
      </c>
      <c r="BA114" s="486" cm="1">
        <f t="array" aca="1" ref="BA114" ca="1">INDIRECT("'"&amp;$D$4&amp;"'!"&amp;BA$21&amp;$B114)</f>
        <v>0</v>
      </c>
      <c r="BB114" s="486" cm="1">
        <f t="array" aca="1" ref="BB114" ca="1">INDIRECT("'"&amp;$D$4&amp;"'!"&amp;BB$21&amp;$B114)</f>
        <v>0</v>
      </c>
      <c r="BC114" s="486" cm="1">
        <f t="array" aca="1" ref="BC114" ca="1">INDIRECT("'"&amp;$D$4&amp;"'!"&amp;BC$21&amp;$B114)</f>
        <v>0</v>
      </c>
      <c r="BD114" s="486" cm="1">
        <f t="array" aca="1" ref="BD114" ca="1">INDIRECT("'"&amp;$D$4&amp;"'!"&amp;BD$21&amp;$B114)</f>
        <v>0</v>
      </c>
      <c r="BE114" s="486" cm="1">
        <f t="array" aca="1" ref="BE114" ca="1">INDIRECT("'"&amp;$D$4&amp;"'!"&amp;BE$21&amp;$B114)</f>
        <v>0</v>
      </c>
      <c r="BF114" s="486" cm="1">
        <f t="array" aca="1" ref="BF114" ca="1">INDIRECT("'"&amp;$D$4&amp;"'!"&amp;BF$21&amp;$B114)</f>
        <v>0</v>
      </c>
      <c r="BG114" s="486" cm="1">
        <f t="array" aca="1" ref="BG114" ca="1">INDIRECT("'"&amp;$D$4&amp;"'!"&amp;BG$21&amp;$B114)</f>
        <v>0</v>
      </c>
      <c r="BH114" s="486" cm="1">
        <f t="array" aca="1" ref="BH114" ca="1">INDIRECT("'"&amp;$D$4&amp;"'!"&amp;BH$21&amp;$B114)</f>
        <v>0</v>
      </c>
      <c r="BI114" s="486" cm="1">
        <f t="array" aca="1" ref="BI114" ca="1">INDIRECT("'"&amp;$D$4&amp;"'!"&amp;BI$21&amp;$B114)</f>
        <v>0</v>
      </c>
      <c r="BJ114" s="486" cm="1">
        <f t="array" aca="1" ref="BJ114" ca="1">INDIRECT("'"&amp;$D$4&amp;"'!"&amp;BJ$21&amp;$B114)</f>
        <v>0</v>
      </c>
      <c r="BK114" s="486" cm="1">
        <f t="array" aca="1" ref="BK114" ca="1">INDIRECT("'"&amp;$D$4&amp;"'!"&amp;BK$21&amp;$B114)</f>
        <v>0</v>
      </c>
      <c r="BL114" s="486" cm="1">
        <f t="array" aca="1" ref="BL114" ca="1">INDIRECT("'"&amp;$D$4&amp;"'!"&amp;BL$21&amp;$B114)</f>
        <v>0</v>
      </c>
      <c r="BM114" s="486" cm="1">
        <f t="array" aca="1" ref="BM114" ca="1">INDIRECT("'"&amp;$D$4&amp;"'!"&amp;BM$21&amp;$B114)</f>
        <v>0</v>
      </c>
      <c r="BN114" s="486" cm="1">
        <f t="array" aca="1" ref="BN114" ca="1">INDIRECT("'"&amp;$D$4&amp;"'!"&amp;BN$21&amp;$B114)</f>
        <v>0</v>
      </c>
      <c r="BW114" s="218"/>
    </row>
    <row r="115" spans="1:76" ht="15.95" customHeight="1">
      <c r="A115" s="1375"/>
      <c r="B115" s="180">
        <f t="shared" si="10"/>
        <v>236</v>
      </c>
      <c r="C115" s="494" t="s">
        <v>986</v>
      </c>
      <c r="D115" s="281" t="s">
        <v>529</v>
      </c>
      <c r="E115" s="306" t="str" cm="1">
        <f t="array" aca="1" ref="E115" ca="1">INDIRECT("'"&amp;$D$4&amp;"'!"&amp;E$21&amp;$B115)</f>
        <v>Please select scope</v>
      </c>
      <c r="F115" s="306" t="str" cm="1">
        <f t="array" aca="1" ref="F115" ca="1">INDIRECT("'"&amp;$D$4&amp;"'!"&amp;F$21&amp;$B115)</f>
        <v>[Add notes here]</v>
      </c>
      <c r="G115" s="306" t="str" cm="1">
        <f t="array" aca="1" ref="G115" ca="1">INDIRECT("'"&amp;$D$4&amp;"'!"&amp;G$21&amp;$B115)</f>
        <v>Please select confidence rating</v>
      </c>
      <c r="H115" s="451" t="str" cm="1">
        <f t="array" aca="1" ref="H115" ca="1">INDIRECT("'"&amp;$D$4&amp;"'!"&amp;H$21&amp;$B115)</f>
        <v>[Add notes here]</v>
      </c>
      <c r="I115" s="456" t="s">
        <v>514</v>
      </c>
      <c r="J115" s="486" cm="1">
        <f t="array" aca="1" ref="J115" ca="1">INDIRECT("'"&amp;$D$4&amp;"'!"&amp;J$21&amp;$B115)</f>
        <v>0</v>
      </c>
      <c r="K115" s="486" cm="1">
        <f t="array" aca="1" ref="K115" ca="1">INDIRECT("'"&amp;$D$4&amp;"'!"&amp;K$21&amp;$B115)</f>
        <v>0</v>
      </c>
      <c r="L115" s="486" cm="1">
        <f t="array" aca="1" ref="L115" ca="1">INDIRECT("'"&amp;$D$4&amp;"'!"&amp;L$21&amp;$B115)</f>
        <v>0</v>
      </c>
      <c r="M115" s="486" cm="1">
        <f t="array" aca="1" ref="M115" ca="1">INDIRECT("'"&amp;$D$4&amp;"'!"&amp;M$21&amp;$B115)</f>
        <v>0</v>
      </c>
      <c r="N115" s="486" cm="1">
        <f t="array" aca="1" ref="N115" ca="1">INDIRECT("'"&amp;$D$4&amp;"'!"&amp;N$21&amp;$B115)</f>
        <v>0</v>
      </c>
      <c r="O115" s="486" cm="1">
        <f t="array" aca="1" ref="O115" ca="1">INDIRECT("'"&amp;$D$4&amp;"'!"&amp;O$21&amp;$B115)</f>
        <v>0</v>
      </c>
      <c r="P115" s="486" cm="1">
        <f t="array" aca="1" ref="P115" ca="1">INDIRECT("'"&amp;$D$4&amp;"'!"&amp;P$21&amp;$B115)</f>
        <v>0</v>
      </c>
      <c r="Q115" s="486" cm="1">
        <f t="array" aca="1" ref="Q115" ca="1">INDIRECT("'"&amp;$D$4&amp;"'!"&amp;Q$21&amp;$B115)</f>
        <v>0</v>
      </c>
      <c r="R115" s="486" cm="1">
        <f t="array" aca="1" ref="R115" ca="1">INDIRECT("'"&amp;$D$4&amp;"'!"&amp;R$21&amp;$B115)</f>
        <v>0</v>
      </c>
      <c r="S115" s="486" cm="1">
        <f t="array" aca="1" ref="S115" ca="1">INDIRECT("'"&amp;$D$4&amp;"'!"&amp;S$21&amp;$B115)</f>
        <v>0</v>
      </c>
      <c r="T115" s="486" cm="1">
        <f t="array" aca="1" ref="T115" ca="1">INDIRECT("'"&amp;$D$4&amp;"'!"&amp;T$21&amp;$B115)</f>
        <v>0</v>
      </c>
      <c r="U115" s="486" cm="1">
        <f t="array" aca="1" ref="U115" ca="1">INDIRECT("'"&amp;$D$4&amp;"'!"&amp;U$21&amp;$B115)</f>
        <v>0</v>
      </c>
      <c r="V115" s="486" cm="1">
        <f t="array" aca="1" ref="V115" ca="1">INDIRECT("'"&amp;$D$4&amp;"'!"&amp;V$21&amp;$B115)</f>
        <v>0</v>
      </c>
      <c r="W115" s="486" cm="1">
        <f t="array" aca="1" ref="W115" ca="1">INDIRECT("'"&amp;$D$4&amp;"'!"&amp;W$21&amp;$B115)</f>
        <v>0</v>
      </c>
      <c r="X115" s="486" cm="1">
        <f t="array" aca="1" ref="X115" ca="1">INDIRECT("'"&amp;$D$4&amp;"'!"&amp;X$21&amp;$B115)</f>
        <v>0</v>
      </c>
      <c r="Y115" s="486" cm="1">
        <f t="array" aca="1" ref="Y115" ca="1">INDIRECT("'"&amp;$D$4&amp;"'!"&amp;Y$21&amp;$B115)</f>
        <v>0</v>
      </c>
      <c r="Z115" s="486" cm="1">
        <f t="array" aca="1" ref="Z115" ca="1">INDIRECT("'"&amp;$D$4&amp;"'!"&amp;Z$21&amp;$B115)</f>
        <v>0</v>
      </c>
      <c r="AA115" s="486" cm="1">
        <f t="array" aca="1" ref="AA115" ca="1">INDIRECT("'"&amp;$D$4&amp;"'!"&amp;AA$21&amp;$B115)</f>
        <v>0</v>
      </c>
      <c r="AB115" s="486" cm="1">
        <f t="array" aca="1" ref="AB115" ca="1">INDIRECT("'"&amp;$D$4&amp;"'!"&amp;AB$21&amp;$B115)</f>
        <v>0</v>
      </c>
      <c r="AC115" s="486" cm="1">
        <f t="array" aca="1" ref="AC115" ca="1">INDIRECT("'"&amp;$D$4&amp;"'!"&amp;AC$21&amp;$B115)</f>
        <v>0</v>
      </c>
      <c r="AD115" s="486" cm="1">
        <f t="array" aca="1" ref="AD115" ca="1">INDIRECT("'"&amp;$D$4&amp;"'!"&amp;AD$21&amp;$B115)</f>
        <v>0</v>
      </c>
      <c r="AE115" s="486" cm="1">
        <f t="array" aca="1" ref="AE115" ca="1">INDIRECT("'"&amp;$D$4&amp;"'!"&amp;AE$21&amp;$B115)</f>
        <v>0</v>
      </c>
      <c r="AF115" s="486" cm="1">
        <f t="array" aca="1" ref="AF115" ca="1">INDIRECT("'"&amp;$D$4&amp;"'!"&amp;AF$21&amp;$B115)</f>
        <v>0</v>
      </c>
      <c r="AG115" s="486" cm="1">
        <f t="array" aca="1" ref="AG115" ca="1">INDIRECT("'"&amp;$D$4&amp;"'!"&amp;AG$21&amp;$B115)</f>
        <v>0</v>
      </c>
      <c r="AH115" s="486" cm="1">
        <f t="array" aca="1" ref="AH115" ca="1">INDIRECT("'"&amp;$D$4&amp;"'!"&amp;AH$21&amp;$B115)</f>
        <v>0</v>
      </c>
      <c r="AI115" s="486" cm="1">
        <f t="array" aca="1" ref="AI115" ca="1">INDIRECT("'"&amp;$D$4&amp;"'!"&amp;AI$21&amp;$B115)</f>
        <v>0</v>
      </c>
      <c r="AJ115" s="486" cm="1">
        <f t="array" aca="1" ref="AJ115" ca="1">INDIRECT("'"&amp;$D$4&amp;"'!"&amp;AJ$21&amp;$B115)</f>
        <v>0</v>
      </c>
      <c r="AK115" s="486" cm="1">
        <f t="array" aca="1" ref="AK115" ca="1">INDIRECT("'"&amp;$D$4&amp;"'!"&amp;AK$21&amp;$B115)</f>
        <v>0</v>
      </c>
      <c r="AL115" s="486" cm="1">
        <f t="array" aca="1" ref="AL115" ca="1">INDIRECT("'"&amp;$D$4&amp;"'!"&amp;AL$21&amp;$B115)</f>
        <v>0</v>
      </c>
      <c r="AM115" s="486" cm="1">
        <f t="array" aca="1" ref="AM115" ca="1">INDIRECT("'"&amp;$D$4&amp;"'!"&amp;AM$21&amp;$B115)</f>
        <v>0</v>
      </c>
      <c r="AN115" s="486" cm="1">
        <f t="array" aca="1" ref="AN115" ca="1">INDIRECT("'"&amp;$D$4&amp;"'!"&amp;AN$21&amp;$B115)</f>
        <v>0</v>
      </c>
      <c r="AO115" s="486" cm="1">
        <f t="array" aca="1" ref="AO115" ca="1">INDIRECT("'"&amp;$D$4&amp;"'!"&amp;AO$21&amp;$B115)</f>
        <v>0</v>
      </c>
      <c r="AP115" s="486" cm="1">
        <f t="array" aca="1" ref="AP115" ca="1">INDIRECT("'"&amp;$D$4&amp;"'!"&amp;AP$21&amp;$B115)</f>
        <v>0</v>
      </c>
      <c r="AQ115" s="486" cm="1">
        <f t="array" aca="1" ref="AQ115" ca="1">INDIRECT("'"&amp;$D$4&amp;"'!"&amp;AQ$21&amp;$B115)</f>
        <v>0</v>
      </c>
      <c r="AR115" s="486" cm="1">
        <f t="array" aca="1" ref="AR115" ca="1">INDIRECT("'"&amp;$D$4&amp;"'!"&amp;AR$21&amp;$B115)</f>
        <v>0</v>
      </c>
      <c r="AS115" s="486" cm="1">
        <f t="array" aca="1" ref="AS115" ca="1">INDIRECT("'"&amp;$D$4&amp;"'!"&amp;AS$21&amp;$B115)</f>
        <v>0</v>
      </c>
      <c r="AT115" s="486" cm="1">
        <f t="array" aca="1" ref="AT115" ca="1">INDIRECT("'"&amp;$D$4&amp;"'!"&amp;AT$21&amp;$B115)</f>
        <v>0</v>
      </c>
      <c r="AU115" s="486" cm="1">
        <f t="array" aca="1" ref="AU115" ca="1">INDIRECT("'"&amp;$D$4&amp;"'!"&amp;AU$21&amp;$B115)</f>
        <v>0</v>
      </c>
      <c r="AV115" s="486" cm="1">
        <f t="array" aca="1" ref="AV115" ca="1">INDIRECT("'"&amp;$D$4&amp;"'!"&amp;AV$21&amp;$B115)</f>
        <v>0</v>
      </c>
      <c r="AW115" s="486" cm="1">
        <f t="array" aca="1" ref="AW115" ca="1">INDIRECT("'"&amp;$D$4&amp;"'!"&amp;AW$21&amp;$B115)</f>
        <v>0</v>
      </c>
      <c r="AX115" s="486" cm="1">
        <f t="array" aca="1" ref="AX115" ca="1">INDIRECT("'"&amp;$D$4&amp;"'!"&amp;AX$21&amp;$B115)</f>
        <v>0</v>
      </c>
      <c r="AY115" s="486" cm="1">
        <f t="array" aca="1" ref="AY115" ca="1">INDIRECT("'"&amp;$D$4&amp;"'!"&amp;AY$21&amp;$B115)</f>
        <v>0</v>
      </c>
      <c r="AZ115" s="486" cm="1">
        <f t="array" aca="1" ref="AZ115" ca="1">INDIRECT("'"&amp;$D$4&amp;"'!"&amp;AZ$21&amp;$B115)</f>
        <v>0</v>
      </c>
      <c r="BA115" s="486" cm="1">
        <f t="array" aca="1" ref="BA115" ca="1">INDIRECT("'"&amp;$D$4&amp;"'!"&amp;BA$21&amp;$B115)</f>
        <v>0</v>
      </c>
      <c r="BB115" s="486" cm="1">
        <f t="array" aca="1" ref="BB115" ca="1">INDIRECT("'"&amp;$D$4&amp;"'!"&amp;BB$21&amp;$B115)</f>
        <v>0</v>
      </c>
      <c r="BC115" s="486" cm="1">
        <f t="array" aca="1" ref="BC115" ca="1">INDIRECT("'"&amp;$D$4&amp;"'!"&amp;BC$21&amp;$B115)</f>
        <v>0</v>
      </c>
      <c r="BD115" s="486" cm="1">
        <f t="array" aca="1" ref="BD115" ca="1">INDIRECT("'"&amp;$D$4&amp;"'!"&amp;BD$21&amp;$B115)</f>
        <v>0</v>
      </c>
      <c r="BE115" s="486" cm="1">
        <f t="array" aca="1" ref="BE115" ca="1">INDIRECT("'"&amp;$D$4&amp;"'!"&amp;BE$21&amp;$B115)</f>
        <v>0</v>
      </c>
      <c r="BF115" s="486" cm="1">
        <f t="array" aca="1" ref="BF115" ca="1">INDIRECT("'"&amp;$D$4&amp;"'!"&amp;BF$21&amp;$B115)</f>
        <v>0</v>
      </c>
      <c r="BG115" s="486" cm="1">
        <f t="array" aca="1" ref="BG115" ca="1">INDIRECT("'"&amp;$D$4&amp;"'!"&amp;BG$21&amp;$B115)</f>
        <v>0</v>
      </c>
      <c r="BH115" s="486" cm="1">
        <f t="array" aca="1" ref="BH115" ca="1">INDIRECT("'"&amp;$D$4&amp;"'!"&amp;BH$21&amp;$B115)</f>
        <v>0</v>
      </c>
      <c r="BI115" s="486" cm="1">
        <f t="array" aca="1" ref="BI115" ca="1">INDIRECT("'"&amp;$D$4&amp;"'!"&amp;BI$21&amp;$B115)</f>
        <v>0</v>
      </c>
      <c r="BJ115" s="486" cm="1">
        <f t="array" aca="1" ref="BJ115" ca="1">INDIRECT("'"&amp;$D$4&amp;"'!"&amp;BJ$21&amp;$B115)</f>
        <v>0</v>
      </c>
      <c r="BK115" s="486" cm="1">
        <f t="array" aca="1" ref="BK115" ca="1">INDIRECT("'"&amp;$D$4&amp;"'!"&amp;BK$21&amp;$B115)</f>
        <v>0</v>
      </c>
      <c r="BL115" s="486" cm="1">
        <f t="array" aca="1" ref="BL115" ca="1">INDIRECT("'"&amp;$D$4&amp;"'!"&amp;BL$21&amp;$B115)</f>
        <v>0</v>
      </c>
      <c r="BM115" s="486" cm="1">
        <f t="array" aca="1" ref="BM115" ca="1">INDIRECT("'"&amp;$D$4&amp;"'!"&amp;BM$21&amp;$B115)</f>
        <v>0</v>
      </c>
      <c r="BN115" s="486" cm="1">
        <f t="array" aca="1" ref="BN115" ca="1">INDIRECT("'"&amp;$D$4&amp;"'!"&amp;BN$21&amp;$B115)</f>
        <v>0</v>
      </c>
      <c r="BW115" s="218"/>
    </row>
    <row r="116" spans="1:76" ht="15.95" customHeight="1">
      <c r="A116" s="1375"/>
      <c r="B116" s="180">
        <f t="shared" si="10"/>
        <v>237</v>
      </c>
      <c r="C116" s="494" t="s">
        <v>986</v>
      </c>
      <c r="D116" s="445" t="str" cm="1">
        <f t="array" aca="1" ref="D116" ca="1">INDIRECT("'"&amp;$D$4&amp;"'!"&amp;D$21&amp;$B116)</f>
        <v>Other gas leakage 1 (specify) (e.g. SF6, H2, CH4, N2O, etc.)</v>
      </c>
      <c r="E116" s="306" t="str" cm="1">
        <f t="array" aca="1" ref="E116" ca="1">INDIRECT("'"&amp;$D$4&amp;"'!"&amp;E$21&amp;$B116)</f>
        <v>Please select scope</v>
      </c>
      <c r="F116" s="306" t="str" cm="1">
        <f t="array" aca="1" ref="F116" ca="1">INDIRECT("'"&amp;$D$4&amp;"'!"&amp;F$21&amp;$B116)</f>
        <v>[Add notes here]</v>
      </c>
      <c r="G116" s="306" t="str" cm="1">
        <f t="array" aca="1" ref="G116" ca="1">INDIRECT("'"&amp;$D$4&amp;"'!"&amp;G$21&amp;$B116)</f>
        <v>Please select confidence rating</v>
      </c>
      <c r="H116" s="451" t="str" cm="1">
        <f t="array" aca="1" ref="H116" ca="1">INDIRECT("'"&amp;$D$4&amp;"'!"&amp;H$21&amp;$B116)</f>
        <v>[Add notes here]</v>
      </c>
      <c r="I116" s="456" t="s">
        <v>514</v>
      </c>
      <c r="J116" s="486" cm="1">
        <f t="array" aca="1" ref="J116" ca="1">INDIRECT("'"&amp;$D$4&amp;"'!"&amp;J$21&amp;$B116)</f>
        <v>0</v>
      </c>
      <c r="K116" s="486" cm="1">
        <f t="array" aca="1" ref="K116" ca="1">INDIRECT("'"&amp;$D$4&amp;"'!"&amp;K$21&amp;$B116)</f>
        <v>0</v>
      </c>
      <c r="L116" s="486" cm="1">
        <f t="array" aca="1" ref="L116" ca="1">INDIRECT("'"&amp;$D$4&amp;"'!"&amp;L$21&amp;$B116)</f>
        <v>0</v>
      </c>
      <c r="M116" s="486" cm="1">
        <f t="array" aca="1" ref="M116" ca="1">INDIRECT("'"&amp;$D$4&amp;"'!"&amp;M$21&amp;$B116)</f>
        <v>0</v>
      </c>
      <c r="N116" s="486" cm="1">
        <f t="array" aca="1" ref="N116" ca="1">INDIRECT("'"&amp;$D$4&amp;"'!"&amp;N$21&amp;$B116)</f>
        <v>0</v>
      </c>
      <c r="O116" s="486" cm="1">
        <f t="array" aca="1" ref="O116" ca="1">INDIRECT("'"&amp;$D$4&amp;"'!"&amp;O$21&amp;$B116)</f>
        <v>0</v>
      </c>
      <c r="P116" s="486" cm="1">
        <f t="array" aca="1" ref="P116" ca="1">INDIRECT("'"&amp;$D$4&amp;"'!"&amp;P$21&amp;$B116)</f>
        <v>0</v>
      </c>
      <c r="Q116" s="486" cm="1">
        <f t="array" aca="1" ref="Q116" ca="1">INDIRECT("'"&amp;$D$4&amp;"'!"&amp;Q$21&amp;$B116)</f>
        <v>0</v>
      </c>
      <c r="R116" s="486" cm="1">
        <f t="array" aca="1" ref="R116" ca="1">INDIRECT("'"&amp;$D$4&amp;"'!"&amp;R$21&amp;$B116)</f>
        <v>0</v>
      </c>
      <c r="S116" s="486" cm="1">
        <f t="array" aca="1" ref="S116" ca="1">INDIRECT("'"&amp;$D$4&amp;"'!"&amp;S$21&amp;$B116)</f>
        <v>0</v>
      </c>
      <c r="T116" s="486" cm="1">
        <f t="array" aca="1" ref="T116" ca="1">INDIRECT("'"&amp;$D$4&amp;"'!"&amp;T$21&amp;$B116)</f>
        <v>0</v>
      </c>
      <c r="U116" s="486" cm="1">
        <f t="array" aca="1" ref="U116" ca="1">INDIRECT("'"&amp;$D$4&amp;"'!"&amp;U$21&amp;$B116)</f>
        <v>0</v>
      </c>
      <c r="V116" s="486" cm="1">
        <f t="array" aca="1" ref="V116" ca="1">INDIRECT("'"&amp;$D$4&amp;"'!"&amp;V$21&amp;$B116)</f>
        <v>0</v>
      </c>
      <c r="W116" s="486" cm="1">
        <f t="array" aca="1" ref="W116" ca="1">INDIRECT("'"&amp;$D$4&amp;"'!"&amp;W$21&amp;$B116)</f>
        <v>0</v>
      </c>
      <c r="X116" s="486" cm="1">
        <f t="array" aca="1" ref="X116" ca="1">INDIRECT("'"&amp;$D$4&amp;"'!"&amp;X$21&amp;$B116)</f>
        <v>0</v>
      </c>
      <c r="Y116" s="486" cm="1">
        <f t="array" aca="1" ref="Y116" ca="1">INDIRECT("'"&amp;$D$4&amp;"'!"&amp;Y$21&amp;$B116)</f>
        <v>0</v>
      </c>
      <c r="Z116" s="486" cm="1">
        <f t="array" aca="1" ref="Z116" ca="1">INDIRECT("'"&amp;$D$4&amp;"'!"&amp;Z$21&amp;$B116)</f>
        <v>0</v>
      </c>
      <c r="AA116" s="486" cm="1">
        <f t="array" aca="1" ref="AA116" ca="1">INDIRECT("'"&amp;$D$4&amp;"'!"&amp;AA$21&amp;$B116)</f>
        <v>0</v>
      </c>
      <c r="AB116" s="486" cm="1">
        <f t="array" aca="1" ref="AB116" ca="1">INDIRECT("'"&amp;$D$4&amp;"'!"&amp;AB$21&amp;$B116)</f>
        <v>0</v>
      </c>
      <c r="AC116" s="486" cm="1">
        <f t="array" aca="1" ref="AC116" ca="1">INDIRECT("'"&amp;$D$4&amp;"'!"&amp;AC$21&amp;$B116)</f>
        <v>0</v>
      </c>
      <c r="AD116" s="486" cm="1">
        <f t="array" aca="1" ref="AD116" ca="1">INDIRECT("'"&amp;$D$4&amp;"'!"&amp;AD$21&amp;$B116)</f>
        <v>0</v>
      </c>
      <c r="AE116" s="486" cm="1">
        <f t="array" aca="1" ref="AE116" ca="1">INDIRECT("'"&amp;$D$4&amp;"'!"&amp;AE$21&amp;$B116)</f>
        <v>0</v>
      </c>
      <c r="AF116" s="486" cm="1">
        <f t="array" aca="1" ref="AF116" ca="1">INDIRECT("'"&amp;$D$4&amp;"'!"&amp;AF$21&amp;$B116)</f>
        <v>0</v>
      </c>
      <c r="AG116" s="486" cm="1">
        <f t="array" aca="1" ref="AG116" ca="1">INDIRECT("'"&amp;$D$4&amp;"'!"&amp;AG$21&amp;$B116)</f>
        <v>0</v>
      </c>
      <c r="AH116" s="486" cm="1">
        <f t="array" aca="1" ref="AH116" ca="1">INDIRECT("'"&amp;$D$4&amp;"'!"&amp;AH$21&amp;$B116)</f>
        <v>0</v>
      </c>
      <c r="AI116" s="486" cm="1">
        <f t="array" aca="1" ref="AI116" ca="1">INDIRECT("'"&amp;$D$4&amp;"'!"&amp;AI$21&amp;$B116)</f>
        <v>0</v>
      </c>
      <c r="AJ116" s="486" cm="1">
        <f t="array" aca="1" ref="AJ116" ca="1">INDIRECT("'"&amp;$D$4&amp;"'!"&amp;AJ$21&amp;$B116)</f>
        <v>0</v>
      </c>
      <c r="AK116" s="486" cm="1">
        <f t="array" aca="1" ref="AK116" ca="1">INDIRECT("'"&amp;$D$4&amp;"'!"&amp;AK$21&amp;$B116)</f>
        <v>0</v>
      </c>
      <c r="AL116" s="486" cm="1">
        <f t="array" aca="1" ref="AL116" ca="1">INDIRECT("'"&amp;$D$4&amp;"'!"&amp;AL$21&amp;$B116)</f>
        <v>0</v>
      </c>
      <c r="AM116" s="486" cm="1">
        <f t="array" aca="1" ref="AM116" ca="1">INDIRECT("'"&amp;$D$4&amp;"'!"&amp;AM$21&amp;$B116)</f>
        <v>0</v>
      </c>
      <c r="AN116" s="486" cm="1">
        <f t="array" aca="1" ref="AN116" ca="1">INDIRECT("'"&amp;$D$4&amp;"'!"&amp;AN$21&amp;$B116)</f>
        <v>0</v>
      </c>
      <c r="AO116" s="486" cm="1">
        <f t="array" aca="1" ref="AO116" ca="1">INDIRECT("'"&amp;$D$4&amp;"'!"&amp;AO$21&amp;$B116)</f>
        <v>0</v>
      </c>
      <c r="AP116" s="486" cm="1">
        <f t="array" aca="1" ref="AP116" ca="1">INDIRECT("'"&amp;$D$4&amp;"'!"&amp;AP$21&amp;$B116)</f>
        <v>0</v>
      </c>
      <c r="AQ116" s="486" cm="1">
        <f t="array" aca="1" ref="AQ116" ca="1">INDIRECT("'"&amp;$D$4&amp;"'!"&amp;AQ$21&amp;$B116)</f>
        <v>0</v>
      </c>
      <c r="AR116" s="486" cm="1">
        <f t="array" aca="1" ref="AR116" ca="1">INDIRECT("'"&amp;$D$4&amp;"'!"&amp;AR$21&amp;$B116)</f>
        <v>0</v>
      </c>
      <c r="AS116" s="486" cm="1">
        <f t="array" aca="1" ref="AS116" ca="1">INDIRECT("'"&amp;$D$4&amp;"'!"&amp;AS$21&amp;$B116)</f>
        <v>0</v>
      </c>
      <c r="AT116" s="486" cm="1">
        <f t="array" aca="1" ref="AT116" ca="1">INDIRECT("'"&amp;$D$4&amp;"'!"&amp;AT$21&amp;$B116)</f>
        <v>0</v>
      </c>
      <c r="AU116" s="486" cm="1">
        <f t="array" aca="1" ref="AU116" ca="1">INDIRECT("'"&amp;$D$4&amp;"'!"&amp;AU$21&amp;$B116)</f>
        <v>0</v>
      </c>
      <c r="AV116" s="486" cm="1">
        <f t="array" aca="1" ref="AV116" ca="1">INDIRECT("'"&amp;$D$4&amp;"'!"&amp;AV$21&amp;$B116)</f>
        <v>0</v>
      </c>
      <c r="AW116" s="486" cm="1">
        <f t="array" aca="1" ref="AW116" ca="1">INDIRECT("'"&amp;$D$4&amp;"'!"&amp;AW$21&amp;$B116)</f>
        <v>0</v>
      </c>
      <c r="AX116" s="486" cm="1">
        <f t="array" aca="1" ref="AX116" ca="1">INDIRECT("'"&amp;$D$4&amp;"'!"&amp;AX$21&amp;$B116)</f>
        <v>0</v>
      </c>
      <c r="AY116" s="486" cm="1">
        <f t="array" aca="1" ref="AY116" ca="1">INDIRECT("'"&amp;$D$4&amp;"'!"&amp;AY$21&amp;$B116)</f>
        <v>0</v>
      </c>
      <c r="AZ116" s="486" cm="1">
        <f t="array" aca="1" ref="AZ116" ca="1">INDIRECT("'"&amp;$D$4&amp;"'!"&amp;AZ$21&amp;$B116)</f>
        <v>0</v>
      </c>
      <c r="BA116" s="486" cm="1">
        <f t="array" aca="1" ref="BA116" ca="1">INDIRECT("'"&amp;$D$4&amp;"'!"&amp;BA$21&amp;$B116)</f>
        <v>0</v>
      </c>
      <c r="BB116" s="486" cm="1">
        <f t="array" aca="1" ref="BB116" ca="1">INDIRECT("'"&amp;$D$4&amp;"'!"&amp;BB$21&amp;$B116)</f>
        <v>0</v>
      </c>
      <c r="BC116" s="486" cm="1">
        <f t="array" aca="1" ref="BC116" ca="1">INDIRECT("'"&amp;$D$4&amp;"'!"&amp;BC$21&amp;$B116)</f>
        <v>0</v>
      </c>
      <c r="BD116" s="486" cm="1">
        <f t="array" aca="1" ref="BD116" ca="1">INDIRECT("'"&amp;$D$4&amp;"'!"&amp;BD$21&amp;$B116)</f>
        <v>0</v>
      </c>
      <c r="BE116" s="486" cm="1">
        <f t="array" aca="1" ref="BE116" ca="1">INDIRECT("'"&amp;$D$4&amp;"'!"&amp;BE$21&amp;$B116)</f>
        <v>0</v>
      </c>
      <c r="BF116" s="486" cm="1">
        <f t="array" aca="1" ref="BF116" ca="1">INDIRECT("'"&amp;$D$4&amp;"'!"&amp;BF$21&amp;$B116)</f>
        <v>0</v>
      </c>
      <c r="BG116" s="486" cm="1">
        <f t="array" aca="1" ref="BG116" ca="1">INDIRECT("'"&amp;$D$4&amp;"'!"&amp;BG$21&amp;$B116)</f>
        <v>0</v>
      </c>
      <c r="BH116" s="486" cm="1">
        <f t="array" aca="1" ref="BH116" ca="1">INDIRECT("'"&amp;$D$4&amp;"'!"&amp;BH$21&amp;$B116)</f>
        <v>0</v>
      </c>
      <c r="BI116" s="486" cm="1">
        <f t="array" aca="1" ref="BI116" ca="1">INDIRECT("'"&amp;$D$4&amp;"'!"&amp;BI$21&amp;$B116)</f>
        <v>0</v>
      </c>
      <c r="BJ116" s="486" cm="1">
        <f t="array" aca="1" ref="BJ116" ca="1">INDIRECT("'"&amp;$D$4&amp;"'!"&amp;BJ$21&amp;$B116)</f>
        <v>0</v>
      </c>
      <c r="BK116" s="486" cm="1">
        <f t="array" aca="1" ref="BK116" ca="1">INDIRECT("'"&amp;$D$4&amp;"'!"&amp;BK$21&amp;$B116)</f>
        <v>0</v>
      </c>
      <c r="BL116" s="486" cm="1">
        <f t="array" aca="1" ref="BL116" ca="1">INDIRECT("'"&amp;$D$4&amp;"'!"&amp;BL$21&amp;$B116)</f>
        <v>0</v>
      </c>
      <c r="BM116" s="486" cm="1">
        <f t="array" aca="1" ref="BM116" ca="1">INDIRECT("'"&amp;$D$4&amp;"'!"&amp;BM$21&amp;$B116)</f>
        <v>0</v>
      </c>
      <c r="BN116" s="486" cm="1">
        <f t="array" aca="1" ref="BN116" ca="1">INDIRECT("'"&amp;$D$4&amp;"'!"&amp;BN$21&amp;$B116)</f>
        <v>0</v>
      </c>
      <c r="BW116" s="218"/>
    </row>
    <row r="117" spans="1:76" ht="15.95" customHeight="1">
      <c r="A117" s="1375"/>
      <c r="B117" s="180">
        <f t="shared" si="10"/>
        <v>238</v>
      </c>
      <c r="C117" s="494" t="s">
        <v>986</v>
      </c>
      <c r="D117" s="445" t="str" cm="1">
        <f t="array" aca="1" ref="D117" ca="1">INDIRECT("'"&amp;$D$4&amp;"'!"&amp;D$21&amp;$B117)</f>
        <v xml:space="preserve">Other gas leakage 2 (specify) (e.g. SF6, H2, CH4, N2O, etc.)  </v>
      </c>
      <c r="E117" s="306" t="str" cm="1">
        <f t="array" aca="1" ref="E117" ca="1">INDIRECT("'"&amp;$D$4&amp;"'!"&amp;E$21&amp;$B117)</f>
        <v>Please select scope</v>
      </c>
      <c r="F117" s="306" t="str" cm="1">
        <f t="array" aca="1" ref="F117" ca="1">INDIRECT("'"&amp;$D$4&amp;"'!"&amp;F$21&amp;$B117)</f>
        <v>[Add notes here]</v>
      </c>
      <c r="G117" s="306" t="str" cm="1">
        <f t="array" aca="1" ref="G117" ca="1">INDIRECT("'"&amp;$D$4&amp;"'!"&amp;G$21&amp;$B117)</f>
        <v>Please select confidence rating</v>
      </c>
      <c r="H117" s="451" t="str" cm="1">
        <f t="array" aca="1" ref="H117" ca="1">INDIRECT("'"&amp;$D$4&amp;"'!"&amp;H$21&amp;$B117)</f>
        <v>[Add notes here]</v>
      </c>
      <c r="I117" s="456" t="s">
        <v>514</v>
      </c>
      <c r="J117" s="486" cm="1">
        <f t="array" aca="1" ref="J117" ca="1">INDIRECT("'"&amp;$D$4&amp;"'!"&amp;J$21&amp;$B117)</f>
        <v>0</v>
      </c>
      <c r="K117" s="486" cm="1">
        <f t="array" aca="1" ref="K117" ca="1">INDIRECT("'"&amp;$D$4&amp;"'!"&amp;K$21&amp;$B117)</f>
        <v>0</v>
      </c>
      <c r="L117" s="486" cm="1">
        <f t="array" aca="1" ref="L117" ca="1">INDIRECT("'"&amp;$D$4&amp;"'!"&amp;L$21&amp;$B117)</f>
        <v>0</v>
      </c>
      <c r="M117" s="486" cm="1">
        <f t="array" aca="1" ref="M117" ca="1">INDIRECT("'"&amp;$D$4&amp;"'!"&amp;M$21&amp;$B117)</f>
        <v>0</v>
      </c>
      <c r="N117" s="486" cm="1">
        <f t="array" aca="1" ref="N117" ca="1">INDIRECT("'"&amp;$D$4&amp;"'!"&amp;N$21&amp;$B117)</f>
        <v>0</v>
      </c>
      <c r="O117" s="486" cm="1">
        <f t="array" aca="1" ref="O117" ca="1">INDIRECT("'"&amp;$D$4&amp;"'!"&amp;O$21&amp;$B117)</f>
        <v>0</v>
      </c>
      <c r="P117" s="486" cm="1">
        <f t="array" aca="1" ref="P117" ca="1">INDIRECT("'"&amp;$D$4&amp;"'!"&amp;P$21&amp;$B117)</f>
        <v>0</v>
      </c>
      <c r="Q117" s="486" cm="1">
        <f t="array" aca="1" ref="Q117" ca="1">INDIRECT("'"&amp;$D$4&amp;"'!"&amp;Q$21&amp;$B117)</f>
        <v>0</v>
      </c>
      <c r="R117" s="486" cm="1">
        <f t="array" aca="1" ref="R117" ca="1">INDIRECT("'"&amp;$D$4&amp;"'!"&amp;R$21&amp;$B117)</f>
        <v>0</v>
      </c>
      <c r="S117" s="486" cm="1">
        <f t="array" aca="1" ref="S117" ca="1">INDIRECT("'"&amp;$D$4&amp;"'!"&amp;S$21&amp;$B117)</f>
        <v>0</v>
      </c>
      <c r="T117" s="486" cm="1">
        <f t="array" aca="1" ref="T117" ca="1">INDIRECT("'"&amp;$D$4&amp;"'!"&amp;T$21&amp;$B117)</f>
        <v>0</v>
      </c>
      <c r="U117" s="486" cm="1">
        <f t="array" aca="1" ref="U117" ca="1">INDIRECT("'"&amp;$D$4&amp;"'!"&amp;U$21&amp;$B117)</f>
        <v>0</v>
      </c>
      <c r="V117" s="486" cm="1">
        <f t="array" aca="1" ref="V117" ca="1">INDIRECT("'"&amp;$D$4&amp;"'!"&amp;V$21&amp;$B117)</f>
        <v>0</v>
      </c>
      <c r="W117" s="486" cm="1">
        <f t="array" aca="1" ref="W117" ca="1">INDIRECT("'"&amp;$D$4&amp;"'!"&amp;W$21&amp;$B117)</f>
        <v>0</v>
      </c>
      <c r="X117" s="486" cm="1">
        <f t="array" aca="1" ref="X117" ca="1">INDIRECT("'"&amp;$D$4&amp;"'!"&amp;X$21&amp;$B117)</f>
        <v>0</v>
      </c>
      <c r="Y117" s="486" cm="1">
        <f t="array" aca="1" ref="Y117" ca="1">INDIRECT("'"&amp;$D$4&amp;"'!"&amp;Y$21&amp;$B117)</f>
        <v>0</v>
      </c>
      <c r="Z117" s="486" cm="1">
        <f t="array" aca="1" ref="Z117" ca="1">INDIRECT("'"&amp;$D$4&amp;"'!"&amp;Z$21&amp;$B117)</f>
        <v>0</v>
      </c>
      <c r="AA117" s="486" cm="1">
        <f t="array" aca="1" ref="AA117" ca="1">INDIRECT("'"&amp;$D$4&amp;"'!"&amp;AA$21&amp;$B117)</f>
        <v>0</v>
      </c>
      <c r="AB117" s="486" cm="1">
        <f t="array" aca="1" ref="AB117" ca="1">INDIRECT("'"&amp;$D$4&amp;"'!"&amp;AB$21&amp;$B117)</f>
        <v>0</v>
      </c>
      <c r="AC117" s="486" cm="1">
        <f t="array" aca="1" ref="AC117" ca="1">INDIRECT("'"&amp;$D$4&amp;"'!"&amp;AC$21&amp;$B117)</f>
        <v>0</v>
      </c>
      <c r="AD117" s="486" cm="1">
        <f t="array" aca="1" ref="AD117" ca="1">INDIRECT("'"&amp;$D$4&amp;"'!"&amp;AD$21&amp;$B117)</f>
        <v>0</v>
      </c>
      <c r="AE117" s="486" cm="1">
        <f t="array" aca="1" ref="AE117" ca="1">INDIRECT("'"&amp;$D$4&amp;"'!"&amp;AE$21&amp;$B117)</f>
        <v>0</v>
      </c>
      <c r="AF117" s="486" cm="1">
        <f t="array" aca="1" ref="AF117" ca="1">INDIRECT("'"&amp;$D$4&amp;"'!"&amp;AF$21&amp;$B117)</f>
        <v>0</v>
      </c>
      <c r="AG117" s="486" cm="1">
        <f t="array" aca="1" ref="AG117" ca="1">INDIRECT("'"&amp;$D$4&amp;"'!"&amp;AG$21&amp;$B117)</f>
        <v>0</v>
      </c>
      <c r="AH117" s="486" cm="1">
        <f t="array" aca="1" ref="AH117" ca="1">INDIRECT("'"&amp;$D$4&amp;"'!"&amp;AH$21&amp;$B117)</f>
        <v>0</v>
      </c>
      <c r="AI117" s="486" cm="1">
        <f t="array" aca="1" ref="AI117" ca="1">INDIRECT("'"&amp;$D$4&amp;"'!"&amp;AI$21&amp;$B117)</f>
        <v>0</v>
      </c>
      <c r="AJ117" s="486" cm="1">
        <f t="array" aca="1" ref="AJ117" ca="1">INDIRECT("'"&amp;$D$4&amp;"'!"&amp;AJ$21&amp;$B117)</f>
        <v>0</v>
      </c>
      <c r="AK117" s="486" cm="1">
        <f t="array" aca="1" ref="AK117" ca="1">INDIRECT("'"&amp;$D$4&amp;"'!"&amp;AK$21&amp;$B117)</f>
        <v>0</v>
      </c>
      <c r="AL117" s="486" cm="1">
        <f t="array" aca="1" ref="AL117" ca="1">INDIRECT("'"&amp;$D$4&amp;"'!"&amp;AL$21&amp;$B117)</f>
        <v>0</v>
      </c>
      <c r="AM117" s="486" cm="1">
        <f t="array" aca="1" ref="AM117" ca="1">INDIRECT("'"&amp;$D$4&amp;"'!"&amp;AM$21&amp;$B117)</f>
        <v>0</v>
      </c>
      <c r="AN117" s="486" cm="1">
        <f t="array" aca="1" ref="AN117" ca="1">INDIRECT("'"&amp;$D$4&amp;"'!"&amp;AN$21&amp;$B117)</f>
        <v>0</v>
      </c>
      <c r="AO117" s="486" cm="1">
        <f t="array" aca="1" ref="AO117" ca="1">INDIRECT("'"&amp;$D$4&amp;"'!"&amp;AO$21&amp;$B117)</f>
        <v>0</v>
      </c>
      <c r="AP117" s="486" cm="1">
        <f t="array" aca="1" ref="AP117" ca="1">INDIRECT("'"&amp;$D$4&amp;"'!"&amp;AP$21&amp;$B117)</f>
        <v>0</v>
      </c>
      <c r="AQ117" s="486" cm="1">
        <f t="array" aca="1" ref="AQ117" ca="1">INDIRECT("'"&amp;$D$4&amp;"'!"&amp;AQ$21&amp;$B117)</f>
        <v>0</v>
      </c>
      <c r="AR117" s="486" cm="1">
        <f t="array" aca="1" ref="AR117" ca="1">INDIRECT("'"&amp;$D$4&amp;"'!"&amp;AR$21&amp;$B117)</f>
        <v>0</v>
      </c>
      <c r="AS117" s="486" cm="1">
        <f t="array" aca="1" ref="AS117" ca="1">INDIRECT("'"&amp;$D$4&amp;"'!"&amp;AS$21&amp;$B117)</f>
        <v>0</v>
      </c>
      <c r="AT117" s="486" cm="1">
        <f t="array" aca="1" ref="AT117" ca="1">INDIRECT("'"&amp;$D$4&amp;"'!"&amp;AT$21&amp;$B117)</f>
        <v>0</v>
      </c>
      <c r="AU117" s="486" cm="1">
        <f t="array" aca="1" ref="AU117" ca="1">INDIRECT("'"&amp;$D$4&amp;"'!"&amp;AU$21&amp;$B117)</f>
        <v>0</v>
      </c>
      <c r="AV117" s="486" cm="1">
        <f t="array" aca="1" ref="AV117" ca="1">INDIRECT("'"&amp;$D$4&amp;"'!"&amp;AV$21&amp;$B117)</f>
        <v>0</v>
      </c>
      <c r="AW117" s="486" cm="1">
        <f t="array" aca="1" ref="AW117" ca="1">INDIRECT("'"&amp;$D$4&amp;"'!"&amp;AW$21&amp;$B117)</f>
        <v>0</v>
      </c>
      <c r="AX117" s="486" cm="1">
        <f t="array" aca="1" ref="AX117" ca="1">INDIRECT("'"&amp;$D$4&amp;"'!"&amp;AX$21&amp;$B117)</f>
        <v>0</v>
      </c>
      <c r="AY117" s="486" cm="1">
        <f t="array" aca="1" ref="AY117" ca="1">INDIRECT("'"&amp;$D$4&amp;"'!"&amp;AY$21&amp;$B117)</f>
        <v>0</v>
      </c>
      <c r="AZ117" s="486" cm="1">
        <f t="array" aca="1" ref="AZ117" ca="1">INDIRECT("'"&amp;$D$4&amp;"'!"&amp;AZ$21&amp;$B117)</f>
        <v>0</v>
      </c>
      <c r="BA117" s="486" cm="1">
        <f t="array" aca="1" ref="BA117" ca="1">INDIRECT("'"&amp;$D$4&amp;"'!"&amp;BA$21&amp;$B117)</f>
        <v>0</v>
      </c>
      <c r="BB117" s="486" cm="1">
        <f t="array" aca="1" ref="BB117" ca="1">INDIRECT("'"&amp;$D$4&amp;"'!"&amp;BB$21&amp;$B117)</f>
        <v>0</v>
      </c>
      <c r="BC117" s="486" cm="1">
        <f t="array" aca="1" ref="BC117" ca="1">INDIRECT("'"&amp;$D$4&amp;"'!"&amp;BC$21&amp;$B117)</f>
        <v>0</v>
      </c>
      <c r="BD117" s="486" cm="1">
        <f t="array" aca="1" ref="BD117" ca="1">INDIRECT("'"&amp;$D$4&amp;"'!"&amp;BD$21&amp;$B117)</f>
        <v>0</v>
      </c>
      <c r="BE117" s="486" cm="1">
        <f t="array" aca="1" ref="BE117" ca="1">INDIRECT("'"&amp;$D$4&amp;"'!"&amp;BE$21&amp;$B117)</f>
        <v>0</v>
      </c>
      <c r="BF117" s="486" cm="1">
        <f t="array" aca="1" ref="BF117" ca="1">INDIRECT("'"&amp;$D$4&amp;"'!"&amp;BF$21&amp;$B117)</f>
        <v>0</v>
      </c>
      <c r="BG117" s="486" cm="1">
        <f t="array" aca="1" ref="BG117" ca="1">INDIRECT("'"&amp;$D$4&amp;"'!"&amp;BG$21&amp;$B117)</f>
        <v>0</v>
      </c>
      <c r="BH117" s="486" cm="1">
        <f t="array" aca="1" ref="BH117" ca="1">INDIRECT("'"&amp;$D$4&amp;"'!"&amp;BH$21&amp;$B117)</f>
        <v>0</v>
      </c>
      <c r="BI117" s="486" cm="1">
        <f t="array" aca="1" ref="BI117" ca="1">INDIRECT("'"&amp;$D$4&amp;"'!"&amp;BI$21&amp;$B117)</f>
        <v>0</v>
      </c>
      <c r="BJ117" s="486" cm="1">
        <f t="array" aca="1" ref="BJ117" ca="1">INDIRECT("'"&amp;$D$4&amp;"'!"&amp;BJ$21&amp;$B117)</f>
        <v>0</v>
      </c>
      <c r="BK117" s="486" cm="1">
        <f t="array" aca="1" ref="BK117" ca="1">INDIRECT("'"&amp;$D$4&amp;"'!"&amp;BK$21&amp;$B117)</f>
        <v>0</v>
      </c>
      <c r="BL117" s="486" cm="1">
        <f t="array" aca="1" ref="BL117" ca="1">INDIRECT("'"&amp;$D$4&amp;"'!"&amp;BL$21&amp;$B117)</f>
        <v>0</v>
      </c>
      <c r="BM117" s="486" cm="1">
        <f t="array" aca="1" ref="BM117" ca="1">INDIRECT("'"&amp;$D$4&amp;"'!"&amp;BM$21&amp;$B117)</f>
        <v>0</v>
      </c>
      <c r="BN117" s="486" cm="1">
        <f t="array" aca="1" ref="BN117" ca="1">INDIRECT("'"&amp;$D$4&amp;"'!"&amp;BN$21&amp;$B117)</f>
        <v>0</v>
      </c>
      <c r="BW117" s="218"/>
    </row>
    <row r="118" spans="1:76" ht="15.95" customHeight="1">
      <c r="A118" s="1375"/>
      <c r="B118" s="180">
        <f t="shared" si="10"/>
        <v>239</v>
      </c>
      <c r="C118" s="494" t="s">
        <v>986</v>
      </c>
      <c r="D118" s="445" t="str" cm="1">
        <f t="array" aca="1" ref="D118" ca="1">INDIRECT("'"&amp;$D$4&amp;"'!"&amp;D$21&amp;$B118)</f>
        <v xml:space="preserve">Other gas leakage 3 (specify) (e.g. SF6, H2, CH4, N2O, etc.)   </v>
      </c>
      <c r="E118" s="306" t="str" cm="1">
        <f t="array" aca="1" ref="E118" ca="1">INDIRECT("'"&amp;$D$4&amp;"'!"&amp;E$21&amp;$B118)</f>
        <v>Please select scope</v>
      </c>
      <c r="F118" s="306" t="str" cm="1">
        <f t="array" aca="1" ref="F118" ca="1">INDIRECT("'"&amp;$D$4&amp;"'!"&amp;F$21&amp;$B118)</f>
        <v>[Add notes here]</v>
      </c>
      <c r="G118" s="306" t="str" cm="1">
        <f t="array" aca="1" ref="G118" ca="1">INDIRECT("'"&amp;$D$4&amp;"'!"&amp;G$21&amp;$B118)</f>
        <v>Please select confidence rating</v>
      </c>
      <c r="H118" s="451" t="str" cm="1">
        <f t="array" aca="1" ref="H118" ca="1">INDIRECT("'"&amp;$D$4&amp;"'!"&amp;H$21&amp;$B118)</f>
        <v>[Add notes here]</v>
      </c>
      <c r="I118" s="456" t="s">
        <v>514</v>
      </c>
      <c r="J118" s="486" cm="1">
        <f t="array" aca="1" ref="J118" ca="1">INDIRECT("'"&amp;$D$4&amp;"'!"&amp;J$21&amp;$B118)</f>
        <v>0</v>
      </c>
      <c r="K118" s="486" cm="1">
        <f t="array" aca="1" ref="K118" ca="1">INDIRECT("'"&amp;$D$4&amp;"'!"&amp;K$21&amp;$B118)</f>
        <v>0</v>
      </c>
      <c r="L118" s="486" cm="1">
        <f t="array" aca="1" ref="L118" ca="1">INDIRECT("'"&amp;$D$4&amp;"'!"&amp;L$21&amp;$B118)</f>
        <v>0</v>
      </c>
      <c r="M118" s="486" cm="1">
        <f t="array" aca="1" ref="M118" ca="1">INDIRECT("'"&amp;$D$4&amp;"'!"&amp;M$21&amp;$B118)</f>
        <v>0</v>
      </c>
      <c r="N118" s="486" cm="1">
        <f t="array" aca="1" ref="N118" ca="1">INDIRECT("'"&amp;$D$4&amp;"'!"&amp;N$21&amp;$B118)</f>
        <v>0</v>
      </c>
      <c r="O118" s="486" cm="1">
        <f t="array" aca="1" ref="O118" ca="1">INDIRECT("'"&amp;$D$4&amp;"'!"&amp;O$21&amp;$B118)</f>
        <v>0</v>
      </c>
      <c r="P118" s="486" cm="1">
        <f t="array" aca="1" ref="P118" ca="1">INDIRECT("'"&amp;$D$4&amp;"'!"&amp;P$21&amp;$B118)</f>
        <v>0</v>
      </c>
      <c r="Q118" s="486" cm="1">
        <f t="array" aca="1" ref="Q118" ca="1">INDIRECT("'"&amp;$D$4&amp;"'!"&amp;Q$21&amp;$B118)</f>
        <v>0</v>
      </c>
      <c r="R118" s="486" cm="1">
        <f t="array" aca="1" ref="R118" ca="1">INDIRECT("'"&amp;$D$4&amp;"'!"&amp;R$21&amp;$B118)</f>
        <v>0</v>
      </c>
      <c r="S118" s="486" cm="1">
        <f t="array" aca="1" ref="S118" ca="1">INDIRECT("'"&amp;$D$4&amp;"'!"&amp;S$21&amp;$B118)</f>
        <v>0</v>
      </c>
      <c r="T118" s="486" cm="1">
        <f t="array" aca="1" ref="T118" ca="1">INDIRECT("'"&amp;$D$4&amp;"'!"&amp;T$21&amp;$B118)</f>
        <v>0</v>
      </c>
      <c r="U118" s="486" cm="1">
        <f t="array" aca="1" ref="U118" ca="1">INDIRECT("'"&amp;$D$4&amp;"'!"&amp;U$21&amp;$B118)</f>
        <v>0</v>
      </c>
      <c r="V118" s="486" cm="1">
        <f t="array" aca="1" ref="V118" ca="1">INDIRECT("'"&amp;$D$4&amp;"'!"&amp;V$21&amp;$B118)</f>
        <v>0</v>
      </c>
      <c r="W118" s="486" cm="1">
        <f t="array" aca="1" ref="W118" ca="1">INDIRECT("'"&amp;$D$4&amp;"'!"&amp;W$21&amp;$B118)</f>
        <v>0</v>
      </c>
      <c r="X118" s="486" cm="1">
        <f t="array" aca="1" ref="X118" ca="1">INDIRECT("'"&amp;$D$4&amp;"'!"&amp;X$21&amp;$B118)</f>
        <v>0</v>
      </c>
      <c r="Y118" s="486" cm="1">
        <f t="array" aca="1" ref="Y118" ca="1">INDIRECT("'"&amp;$D$4&amp;"'!"&amp;Y$21&amp;$B118)</f>
        <v>0</v>
      </c>
      <c r="Z118" s="486" cm="1">
        <f t="array" aca="1" ref="Z118" ca="1">INDIRECT("'"&amp;$D$4&amp;"'!"&amp;Z$21&amp;$B118)</f>
        <v>0</v>
      </c>
      <c r="AA118" s="486" cm="1">
        <f t="array" aca="1" ref="AA118" ca="1">INDIRECT("'"&amp;$D$4&amp;"'!"&amp;AA$21&amp;$B118)</f>
        <v>0</v>
      </c>
      <c r="AB118" s="486" cm="1">
        <f t="array" aca="1" ref="AB118" ca="1">INDIRECT("'"&amp;$D$4&amp;"'!"&amp;AB$21&amp;$B118)</f>
        <v>0</v>
      </c>
      <c r="AC118" s="486" cm="1">
        <f t="array" aca="1" ref="AC118" ca="1">INDIRECT("'"&amp;$D$4&amp;"'!"&amp;AC$21&amp;$B118)</f>
        <v>0</v>
      </c>
      <c r="AD118" s="486" cm="1">
        <f t="array" aca="1" ref="AD118" ca="1">INDIRECT("'"&amp;$D$4&amp;"'!"&amp;AD$21&amp;$B118)</f>
        <v>0</v>
      </c>
      <c r="AE118" s="486" cm="1">
        <f t="array" aca="1" ref="AE118" ca="1">INDIRECT("'"&amp;$D$4&amp;"'!"&amp;AE$21&amp;$B118)</f>
        <v>0</v>
      </c>
      <c r="AF118" s="486" cm="1">
        <f t="array" aca="1" ref="AF118" ca="1">INDIRECT("'"&amp;$D$4&amp;"'!"&amp;AF$21&amp;$B118)</f>
        <v>0</v>
      </c>
      <c r="AG118" s="486" cm="1">
        <f t="array" aca="1" ref="AG118" ca="1">INDIRECT("'"&amp;$D$4&amp;"'!"&amp;AG$21&amp;$B118)</f>
        <v>0</v>
      </c>
      <c r="AH118" s="486" cm="1">
        <f t="array" aca="1" ref="AH118" ca="1">INDIRECT("'"&amp;$D$4&amp;"'!"&amp;AH$21&amp;$B118)</f>
        <v>0</v>
      </c>
      <c r="AI118" s="486" cm="1">
        <f t="array" aca="1" ref="AI118" ca="1">INDIRECT("'"&amp;$D$4&amp;"'!"&amp;AI$21&amp;$B118)</f>
        <v>0</v>
      </c>
      <c r="AJ118" s="486" cm="1">
        <f t="array" aca="1" ref="AJ118" ca="1">INDIRECT("'"&amp;$D$4&amp;"'!"&amp;AJ$21&amp;$B118)</f>
        <v>0</v>
      </c>
      <c r="AK118" s="486" cm="1">
        <f t="array" aca="1" ref="AK118" ca="1">INDIRECT("'"&amp;$D$4&amp;"'!"&amp;AK$21&amp;$B118)</f>
        <v>0</v>
      </c>
      <c r="AL118" s="486" cm="1">
        <f t="array" aca="1" ref="AL118" ca="1">INDIRECT("'"&amp;$D$4&amp;"'!"&amp;AL$21&amp;$B118)</f>
        <v>0</v>
      </c>
      <c r="AM118" s="486" cm="1">
        <f t="array" aca="1" ref="AM118" ca="1">INDIRECT("'"&amp;$D$4&amp;"'!"&amp;AM$21&amp;$B118)</f>
        <v>0</v>
      </c>
      <c r="AN118" s="486" cm="1">
        <f t="array" aca="1" ref="AN118" ca="1">INDIRECT("'"&amp;$D$4&amp;"'!"&amp;AN$21&amp;$B118)</f>
        <v>0</v>
      </c>
      <c r="AO118" s="486" cm="1">
        <f t="array" aca="1" ref="AO118" ca="1">INDIRECT("'"&amp;$D$4&amp;"'!"&amp;AO$21&amp;$B118)</f>
        <v>0</v>
      </c>
      <c r="AP118" s="486" cm="1">
        <f t="array" aca="1" ref="AP118" ca="1">INDIRECT("'"&amp;$D$4&amp;"'!"&amp;AP$21&amp;$B118)</f>
        <v>0</v>
      </c>
      <c r="AQ118" s="486" cm="1">
        <f t="array" aca="1" ref="AQ118" ca="1">INDIRECT("'"&amp;$D$4&amp;"'!"&amp;AQ$21&amp;$B118)</f>
        <v>0</v>
      </c>
      <c r="AR118" s="486" cm="1">
        <f t="array" aca="1" ref="AR118" ca="1">INDIRECT("'"&amp;$D$4&amp;"'!"&amp;AR$21&amp;$B118)</f>
        <v>0</v>
      </c>
      <c r="AS118" s="486" cm="1">
        <f t="array" aca="1" ref="AS118" ca="1">INDIRECT("'"&amp;$D$4&amp;"'!"&amp;AS$21&amp;$B118)</f>
        <v>0</v>
      </c>
      <c r="AT118" s="486" cm="1">
        <f t="array" aca="1" ref="AT118" ca="1">INDIRECT("'"&amp;$D$4&amp;"'!"&amp;AT$21&amp;$B118)</f>
        <v>0</v>
      </c>
      <c r="AU118" s="486" cm="1">
        <f t="array" aca="1" ref="AU118" ca="1">INDIRECT("'"&amp;$D$4&amp;"'!"&amp;AU$21&amp;$B118)</f>
        <v>0</v>
      </c>
      <c r="AV118" s="486" cm="1">
        <f t="array" aca="1" ref="AV118" ca="1">INDIRECT("'"&amp;$D$4&amp;"'!"&amp;AV$21&amp;$B118)</f>
        <v>0</v>
      </c>
      <c r="AW118" s="486" cm="1">
        <f t="array" aca="1" ref="AW118" ca="1">INDIRECT("'"&amp;$D$4&amp;"'!"&amp;AW$21&amp;$B118)</f>
        <v>0</v>
      </c>
      <c r="AX118" s="486" cm="1">
        <f t="array" aca="1" ref="AX118" ca="1">INDIRECT("'"&amp;$D$4&amp;"'!"&amp;AX$21&amp;$B118)</f>
        <v>0</v>
      </c>
      <c r="AY118" s="486" cm="1">
        <f t="array" aca="1" ref="AY118" ca="1">INDIRECT("'"&amp;$D$4&amp;"'!"&amp;AY$21&amp;$B118)</f>
        <v>0</v>
      </c>
      <c r="AZ118" s="486" cm="1">
        <f t="array" aca="1" ref="AZ118" ca="1">INDIRECT("'"&amp;$D$4&amp;"'!"&amp;AZ$21&amp;$B118)</f>
        <v>0</v>
      </c>
      <c r="BA118" s="486" cm="1">
        <f t="array" aca="1" ref="BA118" ca="1">INDIRECT("'"&amp;$D$4&amp;"'!"&amp;BA$21&amp;$B118)</f>
        <v>0</v>
      </c>
      <c r="BB118" s="486" cm="1">
        <f t="array" aca="1" ref="BB118" ca="1">INDIRECT("'"&amp;$D$4&amp;"'!"&amp;BB$21&amp;$B118)</f>
        <v>0</v>
      </c>
      <c r="BC118" s="486" cm="1">
        <f t="array" aca="1" ref="BC118" ca="1">INDIRECT("'"&amp;$D$4&amp;"'!"&amp;BC$21&amp;$B118)</f>
        <v>0</v>
      </c>
      <c r="BD118" s="486" cm="1">
        <f t="array" aca="1" ref="BD118" ca="1">INDIRECT("'"&amp;$D$4&amp;"'!"&amp;BD$21&amp;$B118)</f>
        <v>0</v>
      </c>
      <c r="BE118" s="486" cm="1">
        <f t="array" aca="1" ref="BE118" ca="1">INDIRECT("'"&amp;$D$4&amp;"'!"&amp;BE$21&amp;$B118)</f>
        <v>0</v>
      </c>
      <c r="BF118" s="486" cm="1">
        <f t="array" aca="1" ref="BF118" ca="1">INDIRECT("'"&amp;$D$4&amp;"'!"&amp;BF$21&amp;$B118)</f>
        <v>0</v>
      </c>
      <c r="BG118" s="486" cm="1">
        <f t="array" aca="1" ref="BG118" ca="1">INDIRECT("'"&amp;$D$4&amp;"'!"&amp;BG$21&amp;$B118)</f>
        <v>0</v>
      </c>
      <c r="BH118" s="486" cm="1">
        <f t="array" aca="1" ref="BH118" ca="1">INDIRECT("'"&amp;$D$4&amp;"'!"&amp;BH$21&amp;$B118)</f>
        <v>0</v>
      </c>
      <c r="BI118" s="486" cm="1">
        <f t="array" aca="1" ref="BI118" ca="1">INDIRECT("'"&amp;$D$4&amp;"'!"&amp;BI$21&amp;$B118)</f>
        <v>0</v>
      </c>
      <c r="BJ118" s="486" cm="1">
        <f t="array" aca="1" ref="BJ118" ca="1">INDIRECT("'"&amp;$D$4&amp;"'!"&amp;BJ$21&amp;$B118)</f>
        <v>0</v>
      </c>
      <c r="BK118" s="486" cm="1">
        <f t="array" aca="1" ref="BK118" ca="1">INDIRECT("'"&amp;$D$4&amp;"'!"&amp;BK$21&amp;$B118)</f>
        <v>0</v>
      </c>
      <c r="BL118" s="486" cm="1">
        <f t="array" aca="1" ref="BL118" ca="1">INDIRECT("'"&amp;$D$4&amp;"'!"&amp;BL$21&amp;$B118)</f>
        <v>0</v>
      </c>
      <c r="BM118" s="486" cm="1">
        <f t="array" aca="1" ref="BM118" ca="1">INDIRECT("'"&amp;$D$4&amp;"'!"&amp;BM$21&amp;$B118)</f>
        <v>0</v>
      </c>
      <c r="BN118" s="486" cm="1">
        <f t="array" aca="1" ref="BN118" ca="1">INDIRECT("'"&amp;$D$4&amp;"'!"&amp;BN$21&amp;$B118)</f>
        <v>0</v>
      </c>
    </row>
    <row r="119" spans="1:76" ht="15.95" customHeight="1">
      <c r="A119" s="1375"/>
      <c r="B119" s="180">
        <f t="shared" si="10"/>
        <v>240</v>
      </c>
      <c r="C119" s="494" t="s">
        <v>986</v>
      </c>
      <c r="D119" s="281" t="s">
        <v>533</v>
      </c>
      <c r="E119" s="306" t="str" cm="1">
        <f t="array" aca="1" ref="E119" ca="1">INDIRECT("'"&amp;$D$4&amp;"'!"&amp;E$21&amp;$B119)</f>
        <v>N/A</v>
      </c>
      <c r="F119" s="306" t="str" cm="1">
        <f t="array" aca="1" ref="F119" ca="1">INDIRECT("'"&amp;$D$4&amp;"'!"&amp;F$21&amp;$B119)</f>
        <v>[Add notes here]</v>
      </c>
      <c r="G119" s="306" t="str" cm="1">
        <f t="array" aca="1" ref="G119" ca="1">INDIRECT("'"&amp;$D$4&amp;"'!"&amp;G$21&amp;$B119)</f>
        <v>Please select confidence rating</v>
      </c>
      <c r="H119" s="451" t="str" cm="1">
        <f t="array" aca="1" ref="H119" ca="1">INDIRECT("'"&amp;$D$4&amp;"'!"&amp;H$21&amp;$B119)</f>
        <v>[Add notes here]</v>
      </c>
      <c r="I119" s="456" t="s">
        <v>514</v>
      </c>
      <c r="J119" s="486" cm="1">
        <f t="array" aca="1" ref="J119" ca="1">INDIRECT("'"&amp;$D$4&amp;"'!"&amp;J$21&amp;$B119)</f>
        <v>0</v>
      </c>
      <c r="K119" s="486" cm="1">
        <f t="array" aca="1" ref="K119" ca="1">INDIRECT("'"&amp;$D$4&amp;"'!"&amp;K$21&amp;$B119)</f>
        <v>0</v>
      </c>
      <c r="L119" s="486" cm="1">
        <f t="array" aca="1" ref="L119" ca="1">INDIRECT("'"&amp;$D$4&amp;"'!"&amp;L$21&amp;$B119)</f>
        <v>0</v>
      </c>
      <c r="M119" s="486" cm="1">
        <f t="array" aca="1" ref="M119" ca="1">INDIRECT("'"&amp;$D$4&amp;"'!"&amp;M$21&amp;$B119)</f>
        <v>0</v>
      </c>
      <c r="N119" s="486" cm="1">
        <f t="array" aca="1" ref="N119" ca="1">INDIRECT("'"&amp;$D$4&amp;"'!"&amp;N$21&amp;$B119)</f>
        <v>0</v>
      </c>
      <c r="O119" s="486" cm="1">
        <f t="array" aca="1" ref="O119" ca="1">INDIRECT("'"&amp;$D$4&amp;"'!"&amp;O$21&amp;$B119)</f>
        <v>0</v>
      </c>
      <c r="P119" s="486" cm="1">
        <f t="array" aca="1" ref="P119" ca="1">INDIRECT("'"&amp;$D$4&amp;"'!"&amp;P$21&amp;$B119)</f>
        <v>0</v>
      </c>
      <c r="Q119" s="486" cm="1">
        <f t="array" aca="1" ref="Q119" ca="1">INDIRECT("'"&amp;$D$4&amp;"'!"&amp;Q$21&amp;$B119)</f>
        <v>0</v>
      </c>
      <c r="R119" s="486" cm="1">
        <f t="array" aca="1" ref="R119" ca="1">INDIRECT("'"&amp;$D$4&amp;"'!"&amp;R$21&amp;$B119)</f>
        <v>0</v>
      </c>
      <c r="S119" s="486" cm="1">
        <f t="array" aca="1" ref="S119" ca="1">INDIRECT("'"&amp;$D$4&amp;"'!"&amp;S$21&amp;$B119)</f>
        <v>0</v>
      </c>
      <c r="T119" s="486" cm="1">
        <f t="array" aca="1" ref="T119" ca="1">INDIRECT("'"&amp;$D$4&amp;"'!"&amp;T$21&amp;$B119)</f>
        <v>0</v>
      </c>
      <c r="U119" s="486" cm="1">
        <f t="array" aca="1" ref="U119" ca="1">INDIRECT("'"&amp;$D$4&amp;"'!"&amp;U$21&amp;$B119)</f>
        <v>0</v>
      </c>
      <c r="V119" s="486" cm="1">
        <f t="array" aca="1" ref="V119" ca="1">INDIRECT("'"&amp;$D$4&amp;"'!"&amp;V$21&amp;$B119)</f>
        <v>0</v>
      </c>
      <c r="W119" s="486" cm="1">
        <f t="array" aca="1" ref="W119" ca="1">INDIRECT("'"&amp;$D$4&amp;"'!"&amp;W$21&amp;$B119)</f>
        <v>0</v>
      </c>
      <c r="X119" s="486" cm="1">
        <f t="array" aca="1" ref="X119" ca="1">INDIRECT("'"&amp;$D$4&amp;"'!"&amp;X$21&amp;$B119)</f>
        <v>0</v>
      </c>
      <c r="Y119" s="486" cm="1">
        <f t="array" aca="1" ref="Y119" ca="1">INDIRECT("'"&amp;$D$4&amp;"'!"&amp;Y$21&amp;$B119)</f>
        <v>0</v>
      </c>
      <c r="Z119" s="486" cm="1">
        <f t="array" aca="1" ref="Z119" ca="1">INDIRECT("'"&amp;$D$4&amp;"'!"&amp;Z$21&amp;$B119)</f>
        <v>0</v>
      </c>
      <c r="AA119" s="486" cm="1">
        <f t="array" aca="1" ref="AA119" ca="1">INDIRECT("'"&amp;$D$4&amp;"'!"&amp;AA$21&amp;$B119)</f>
        <v>0</v>
      </c>
      <c r="AB119" s="486" cm="1">
        <f t="array" aca="1" ref="AB119" ca="1">INDIRECT("'"&amp;$D$4&amp;"'!"&amp;AB$21&amp;$B119)</f>
        <v>0</v>
      </c>
      <c r="AC119" s="486" cm="1">
        <f t="array" aca="1" ref="AC119" ca="1">INDIRECT("'"&amp;$D$4&amp;"'!"&amp;AC$21&amp;$B119)</f>
        <v>0</v>
      </c>
      <c r="AD119" s="486" cm="1">
        <f t="array" aca="1" ref="AD119" ca="1">INDIRECT("'"&amp;$D$4&amp;"'!"&amp;AD$21&amp;$B119)</f>
        <v>0</v>
      </c>
      <c r="AE119" s="486" cm="1">
        <f t="array" aca="1" ref="AE119" ca="1">INDIRECT("'"&amp;$D$4&amp;"'!"&amp;AE$21&amp;$B119)</f>
        <v>0</v>
      </c>
      <c r="AF119" s="486" cm="1">
        <f t="array" aca="1" ref="AF119" ca="1">INDIRECT("'"&amp;$D$4&amp;"'!"&amp;AF$21&amp;$B119)</f>
        <v>0</v>
      </c>
      <c r="AG119" s="486" cm="1">
        <f t="array" aca="1" ref="AG119" ca="1">INDIRECT("'"&amp;$D$4&amp;"'!"&amp;AG$21&amp;$B119)</f>
        <v>0</v>
      </c>
      <c r="AH119" s="486" cm="1">
        <f t="array" aca="1" ref="AH119" ca="1">INDIRECT("'"&amp;$D$4&amp;"'!"&amp;AH$21&amp;$B119)</f>
        <v>0</v>
      </c>
      <c r="AI119" s="486" cm="1">
        <f t="array" aca="1" ref="AI119" ca="1">INDIRECT("'"&amp;$D$4&amp;"'!"&amp;AI$21&amp;$B119)</f>
        <v>0</v>
      </c>
      <c r="AJ119" s="486" cm="1">
        <f t="array" aca="1" ref="AJ119" ca="1">INDIRECT("'"&amp;$D$4&amp;"'!"&amp;AJ$21&amp;$B119)</f>
        <v>0</v>
      </c>
      <c r="AK119" s="486" cm="1">
        <f t="array" aca="1" ref="AK119" ca="1">INDIRECT("'"&amp;$D$4&amp;"'!"&amp;AK$21&amp;$B119)</f>
        <v>0</v>
      </c>
      <c r="AL119" s="486" cm="1">
        <f t="array" aca="1" ref="AL119" ca="1">INDIRECT("'"&amp;$D$4&amp;"'!"&amp;AL$21&amp;$B119)</f>
        <v>0</v>
      </c>
      <c r="AM119" s="486" cm="1">
        <f t="array" aca="1" ref="AM119" ca="1">INDIRECT("'"&amp;$D$4&amp;"'!"&amp;AM$21&amp;$B119)</f>
        <v>0</v>
      </c>
      <c r="AN119" s="486" cm="1">
        <f t="array" aca="1" ref="AN119" ca="1">INDIRECT("'"&amp;$D$4&amp;"'!"&amp;AN$21&amp;$B119)</f>
        <v>0</v>
      </c>
      <c r="AO119" s="486" cm="1">
        <f t="array" aca="1" ref="AO119" ca="1">INDIRECT("'"&amp;$D$4&amp;"'!"&amp;AO$21&amp;$B119)</f>
        <v>0</v>
      </c>
      <c r="AP119" s="486" cm="1">
        <f t="array" aca="1" ref="AP119" ca="1">INDIRECT("'"&amp;$D$4&amp;"'!"&amp;AP$21&amp;$B119)</f>
        <v>0</v>
      </c>
      <c r="AQ119" s="486" cm="1">
        <f t="array" aca="1" ref="AQ119" ca="1">INDIRECT("'"&amp;$D$4&amp;"'!"&amp;AQ$21&amp;$B119)</f>
        <v>0</v>
      </c>
      <c r="AR119" s="486" cm="1">
        <f t="array" aca="1" ref="AR119" ca="1">INDIRECT("'"&amp;$D$4&amp;"'!"&amp;AR$21&amp;$B119)</f>
        <v>0</v>
      </c>
      <c r="AS119" s="486" cm="1">
        <f t="array" aca="1" ref="AS119" ca="1">INDIRECT("'"&amp;$D$4&amp;"'!"&amp;AS$21&amp;$B119)</f>
        <v>0</v>
      </c>
      <c r="AT119" s="486" cm="1">
        <f t="array" aca="1" ref="AT119" ca="1">INDIRECT("'"&amp;$D$4&amp;"'!"&amp;AT$21&amp;$B119)</f>
        <v>0</v>
      </c>
      <c r="AU119" s="486" cm="1">
        <f t="array" aca="1" ref="AU119" ca="1">INDIRECT("'"&amp;$D$4&amp;"'!"&amp;AU$21&amp;$B119)</f>
        <v>0</v>
      </c>
      <c r="AV119" s="486" cm="1">
        <f t="array" aca="1" ref="AV119" ca="1">INDIRECT("'"&amp;$D$4&amp;"'!"&amp;AV$21&amp;$B119)</f>
        <v>0</v>
      </c>
      <c r="AW119" s="486" cm="1">
        <f t="array" aca="1" ref="AW119" ca="1">INDIRECT("'"&amp;$D$4&amp;"'!"&amp;AW$21&amp;$B119)</f>
        <v>0</v>
      </c>
      <c r="AX119" s="486" cm="1">
        <f t="array" aca="1" ref="AX119" ca="1">INDIRECT("'"&amp;$D$4&amp;"'!"&amp;AX$21&amp;$B119)</f>
        <v>0</v>
      </c>
      <c r="AY119" s="486" cm="1">
        <f t="array" aca="1" ref="AY119" ca="1">INDIRECT("'"&amp;$D$4&amp;"'!"&amp;AY$21&amp;$B119)</f>
        <v>0</v>
      </c>
      <c r="AZ119" s="486" cm="1">
        <f t="array" aca="1" ref="AZ119" ca="1">INDIRECT("'"&amp;$D$4&amp;"'!"&amp;AZ$21&amp;$B119)</f>
        <v>0</v>
      </c>
      <c r="BA119" s="486" cm="1">
        <f t="array" aca="1" ref="BA119" ca="1">INDIRECT("'"&amp;$D$4&amp;"'!"&amp;BA$21&amp;$B119)</f>
        <v>0</v>
      </c>
      <c r="BB119" s="486" cm="1">
        <f t="array" aca="1" ref="BB119" ca="1">INDIRECT("'"&amp;$D$4&amp;"'!"&amp;BB$21&amp;$B119)</f>
        <v>0</v>
      </c>
      <c r="BC119" s="486" cm="1">
        <f t="array" aca="1" ref="BC119" ca="1">INDIRECT("'"&amp;$D$4&amp;"'!"&amp;BC$21&amp;$B119)</f>
        <v>0</v>
      </c>
      <c r="BD119" s="486" cm="1">
        <f t="array" aca="1" ref="BD119" ca="1">INDIRECT("'"&amp;$D$4&amp;"'!"&amp;BD$21&amp;$B119)</f>
        <v>0</v>
      </c>
      <c r="BE119" s="486" cm="1">
        <f t="array" aca="1" ref="BE119" ca="1">INDIRECT("'"&amp;$D$4&amp;"'!"&amp;BE$21&amp;$B119)</f>
        <v>0</v>
      </c>
      <c r="BF119" s="486" cm="1">
        <f t="array" aca="1" ref="BF119" ca="1">INDIRECT("'"&amp;$D$4&amp;"'!"&amp;BF$21&amp;$B119)</f>
        <v>0</v>
      </c>
      <c r="BG119" s="486" cm="1">
        <f t="array" aca="1" ref="BG119" ca="1">INDIRECT("'"&amp;$D$4&amp;"'!"&amp;BG$21&amp;$B119)</f>
        <v>0</v>
      </c>
      <c r="BH119" s="486" cm="1">
        <f t="array" aca="1" ref="BH119" ca="1">INDIRECT("'"&amp;$D$4&amp;"'!"&amp;BH$21&amp;$B119)</f>
        <v>0</v>
      </c>
      <c r="BI119" s="486" cm="1">
        <f t="array" aca="1" ref="BI119" ca="1">INDIRECT("'"&amp;$D$4&amp;"'!"&amp;BI$21&amp;$B119)</f>
        <v>0</v>
      </c>
      <c r="BJ119" s="486" cm="1">
        <f t="array" aca="1" ref="BJ119" ca="1">INDIRECT("'"&amp;$D$4&amp;"'!"&amp;BJ$21&amp;$B119)</f>
        <v>0</v>
      </c>
      <c r="BK119" s="486" cm="1">
        <f t="array" aca="1" ref="BK119" ca="1">INDIRECT("'"&amp;$D$4&amp;"'!"&amp;BK$21&amp;$B119)</f>
        <v>0</v>
      </c>
      <c r="BL119" s="486" cm="1">
        <f t="array" aca="1" ref="BL119" ca="1">INDIRECT("'"&amp;$D$4&amp;"'!"&amp;BL$21&amp;$B119)</f>
        <v>0</v>
      </c>
      <c r="BM119" s="486" cm="1">
        <f t="array" aca="1" ref="BM119" ca="1">INDIRECT("'"&amp;$D$4&amp;"'!"&amp;BM$21&amp;$B119)</f>
        <v>0</v>
      </c>
      <c r="BN119" s="486" cm="1">
        <f t="array" aca="1" ref="BN119" ca="1">INDIRECT("'"&amp;$D$4&amp;"'!"&amp;BN$21&amp;$B119)</f>
        <v>0</v>
      </c>
    </row>
    <row r="120" spans="1:76" ht="15.95" customHeight="1">
      <c r="A120" s="1375"/>
      <c r="B120" s="180">
        <f t="shared" si="10"/>
        <v>241</v>
      </c>
      <c r="C120" s="494" t="s">
        <v>986</v>
      </c>
      <c r="D120" s="445" t="str" cm="1">
        <f t="array" aca="1" ref="D120" ca="1">INDIRECT("'"&amp;$D$4&amp;"'!"&amp;D$21&amp;$B120)</f>
        <v>Carbon savings</v>
      </c>
      <c r="E120" s="443" t="str" cm="1">
        <f t="array" aca="1" ref="E120" ca="1">INDIRECT("'"&amp;$D$4&amp;"'!"&amp;E$21&amp;$B120)</f>
        <v>N/A</v>
      </c>
      <c r="F120" s="443" t="str" cm="1">
        <f t="array" aca="1" ref="F120" ca="1">INDIRECT("'"&amp;$D$4&amp;"'!"&amp;F$21&amp;$B120)</f>
        <v>[Add notes here]</v>
      </c>
      <c r="G120" s="443" t="str" cm="1">
        <f t="array" aca="1" ref="G120" ca="1">INDIRECT("'"&amp;$D$4&amp;"'!"&amp;G$21&amp;$B120)</f>
        <v>Medium</v>
      </c>
      <c r="H120" s="451" t="str" cm="1">
        <f t="array" aca="1" ref="H120" ca="1">INDIRECT("'"&amp;$D$4&amp;"'!"&amp;H$21&amp;$B120)</f>
        <v>[Add notes here]</v>
      </c>
      <c r="I120" s="456" t="s">
        <v>514</v>
      </c>
      <c r="J120" s="487" cm="1">
        <f t="array" aca="1" ref="J120" ca="1">INDIRECT("'"&amp;$D$4&amp;"'!"&amp;J$21&amp;$B120)</f>
        <v>0</v>
      </c>
      <c r="K120" s="487" cm="1">
        <f t="array" aca="1" ref="K120" ca="1">INDIRECT("'"&amp;$D$4&amp;"'!"&amp;K$21&amp;$B120)</f>
        <v>0</v>
      </c>
      <c r="L120" s="487" cm="1">
        <f t="array" aca="1" ref="L120" ca="1">INDIRECT("'"&amp;$D$4&amp;"'!"&amp;L$21&amp;$B120)</f>
        <v>0</v>
      </c>
      <c r="M120" s="487" cm="1">
        <f t="array" aca="1" ref="M120" ca="1">INDIRECT("'"&amp;$D$4&amp;"'!"&amp;M$21&amp;$B120)</f>
        <v>0</v>
      </c>
      <c r="N120" s="487" cm="1">
        <f t="array" aca="1" ref="N120" ca="1">INDIRECT("'"&amp;$D$4&amp;"'!"&amp;N$21&amp;$B120)</f>
        <v>0</v>
      </c>
      <c r="O120" s="487" cm="1">
        <f t="array" aca="1" ref="O120" ca="1">INDIRECT("'"&amp;$D$4&amp;"'!"&amp;O$21&amp;$B120)</f>
        <v>273</v>
      </c>
      <c r="P120" s="487" cm="1">
        <f t="array" aca="1" ref="P120" ca="1">INDIRECT("'"&amp;$D$4&amp;"'!"&amp;P$21&amp;$B120)</f>
        <v>273</v>
      </c>
      <c r="Q120" s="487" cm="1">
        <f t="array" aca="1" ref="Q120" ca="1">INDIRECT("'"&amp;$D$4&amp;"'!"&amp;Q$21&amp;$B120)</f>
        <v>273</v>
      </c>
      <c r="R120" s="487" cm="1">
        <f t="array" aca="1" ref="R120" ca="1">INDIRECT("'"&amp;$D$4&amp;"'!"&amp;R$21&amp;$B120)</f>
        <v>273</v>
      </c>
      <c r="S120" s="487" cm="1">
        <f t="array" aca="1" ref="S120" ca="1">INDIRECT("'"&amp;$D$4&amp;"'!"&amp;S$21&amp;$B120)</f>
        <v>273</v>
      </c>
      <c r="T120" s="487" cm="1">
        <f t="array" aca="1" ref="T120" ca="1">INDIRECT("'"&amp;$D$4&amp;"'!"&amp;T$21&amp;$B120)</f>
        <v>273</v>
      </c>
      <c r="U120" s="487" cm="1">
        <f t="array" aca="1" ref="U120" ca="1">INDIRECT("'"&amp;$D$4&amp;"'!"&amp;U$21&amp;$B120)</f>
        <v>273</v>
      </c>
      <c r="V120" s="487" cm="1">
        <f t="array" aca="1" ref="V120" ca="1">INDIRECT("'"&amp;$D$4&amp;"'!"&amp;V$21&amp;$B120)</f>
        <v>273</v>
      </c>
      <c r="W120" s="487" cm="1">
        <f t="array" aca="1" ref="W120" ca="1">INDIRECT("'"&amp;$D$4&amp;"'!"&amp;W$21&amp;$B120)</f>
        <v>273</v>
      </c>
      <c r="X120" s="487" cm="1">
        <f t="array" aca="1" ref="X120" ca="1">INDIRECT("'"&amp;$D$4&amp;"'!"&amp;X$21&amp;$B120)</f>
        <v>273</v>
      </c>
      <c r="Y120" s="487" cm="1">
        <f t="array" aca="1" ref="Y120" ca="1">INDIRECT("'"&amp;$D$4&amp;"'!"&amp;Y$21&amp;$B120)</f>
        <v>273</v>
      </c>
      <c r="Z120" s="487" cm="1">
        <f t="array" aca="1" ref="Z120" ca="1">INDIRECT("'"&amp;$D$4&amp;"'!"&amp;Z$21&amp;$B120)</f>
        <v>273</v>
      </c>
      <c r="AA120" s="487" cm="1">
        <f t="array" aca="1" ref="AA120" ca="1">INDIRECT("'"&amp;$D$4&amp;"'!"&amp;AA$21&amp;$B120)</f>
        <v>273</v>
      </c>
      <c r="AB120" s="487" cm="1">
        <f t="array" aca="1" ref="AB120" ca="1">INDIRECT("'"&amp;$D$4&amp;"'!"&amp;AB$21&amp;$B120)</f>
        <v>273</v>
      </c>
      <c r="AC120" s="487" cm="1">
        <f t="array" aca="1" ref="AC120" ca="1">INDIRECT("'"&amp;$D$4&amp;"'!"&amp;AC$21&amp;$B120)</f>
        <v>273</v>
      </c>
      <c r="AD120" s="487" cm="1">
        <f t="array" aca="1" ref="AD120" ca="1">INDIRECT("'"&amp;$D$4&amp;"'!"&amp;AD$21&amp;$B120)</f>
        <v>273</v>
      </c>
      <c r="AE120" s="487" cm="1">
        <f t="array" aca="1" ref="AE120" ca="1">INDIRECT("'"&amp;$D$4&amp;"'!"&amp;AE$21&amp;$B120)</f>
        <v>273</v>
      </c>
      <c r="AF120" s="487" cm="1">
        <f t="array" aca="1" ref="AF120" ca="1">INDIRECT("'"&amp;$D$4&amp;"'!"&amp;AF$21&amp;$B120)</f>
        <v>273</v>
      </c>
      <c r="AG120" s="487" cm="1">
        <f t="array" aca="1" ref="AG120" ca="1">INDIRECT("'"&amp;$D$4&amp;"'!"&amp;AG$21&amp;$B120)</f>
        <v>273</v>
      </c>
      <c r="AH120" s="487" cm="1">
        <f t="array" aca="1" ref="AH120" ca="1">INDIRECT("'"&amp;$D$4&amp;"'!"&amp;AH$21&amp;$B120)</f>
        <v>273</v>
      </c>
      <c r="AI120" s="487" cm="1">
        <f t="array" aca="1" ref="AI120" ca="1">INDIRECT("'"&amp;$D$4&amp;"'!"&amp;AI$21&amp;$B120)</f>
        <v>273</v>
      </c>
      <c r="AJ120" s="487" cm="1">
        <f t="array" aca="1" ref="AJ120" ca="1">INDIRECT("'"&amp;$D$4&amp;"'!"&amp;AJ$21&amp;$B120)</f>
        <v>273</v>
      </c>
      <c r="AK120" s="487" cm="1">
        <f t="array" aca="1" ref="AK120" ca="1">INDIRECT("'"&amp;$D$4&amp;"'!"&amp;AK$21&amp;$B120)</f>
        <v>273</v>
      </c>
      <c r="AL120" s="487" cm="1">
        <f t="array" aca="1" ref="AL120" ca="1">INDIRECT("'"&amp;$D$4&amp;"'!"&amp;AL$21&amp;$B120)</f>
        <v>273</v>
      </c>
      <c r="AM120" s="487" cm="1">
        <f t="array" aca="1" ref="AM120" ca="1">INDIRECT("'"&amp;$D$4&amp;"'!"&amp;AM$21&amp;$B120)</f>
        <v>273</v>
      </c>
      <c r="AN120" s="487" cm="1">
        <f t="array" aca="1" ref="AN120" ca="1">INDIRECT("'"&amp;$D$4&amp;"'!"&amp;AN$21&amp;$B120)</f>
        <v>273</v>
      </c>
      <c r="AO120" s="487" cm="1">
        <f t="array" aca="1" ref="AO120" ca="1">INDIRECT("'"&amp;$D$4&amp;"'!"&amp;AO$21&amp;$B120)</f>
        <v>273</v>
      </c>
      <c r="AP120" s="487" cm="1">
        <f t="array" aca="1" ref="AP120" ca="1">INDIRECT("'"&amp;$D$4&amp;"'!"&amp;AP$21&amp;$B120)</f>
        <v>273</v>
      </c>
      <c r="AQ120" s="487" cm="1">
        <f t="array" aca="1" ref="AQ120" ca="1">INDIRECT("'"&amp;$D$4&amp;"'!"&amp;AQ$21&amp;$B120)</f>
        <v>273</v>
      </c>
      <c r="AR120" s="487" cm="1">
        <f t="array" aca="1" ref="AR120" ca="1">INDIRECT("'"&amp;$D$4&amp;"'!"&amp;AR$21&amp;$B120)</f>
        <v>273</v>
      </c>
      <c r="AS120" s="487" cm="1">
        <f t="array" aca="1" ref="AS120" ca="1">INDIRECT("'"&amp;$D$4&amp;"'!"&amp;AS$21&amp;$B120)</f>
        <v>273</v>
      </c>
      <c r="AT120" s="487" cm="1">
        <f t="array" aca="1" ref="AT120" ca="1">INDIRECT("'"&amp;$D$4&amp;"'!"&amp;AT$21&amp;$B120)</f>
        <v>273</v>
      </c>
      <c r="AU120" s="487" cm="1">
        <f t="array" aca="1" ref="AU120" ca="1">INDIRECT("'"&amp;$D$4&amp;"'!"&amp;AU$21&amp;$B120)</f>
        <v>273</v>
      </c>
      <c r="AV120" s="487" cm="1">
        <f t="array" aca="1" ref="AV120" ca="1">INDIRECT("'"&amp;$D$4&amp;"'!"&amp;AV$21&amp;$B120)</f>
        <v>273</v>
      </c>
      <c r="AW120" s="487" cm="1">
        <f t="array" aca="1" ref="AW120" ca="1">INDIRECT("'"&amp;$D$4&amp;"'!"&amp;AW$21&amp;$B120)</f>
        <v>273</v>
      </c>
      <c r="AX120" s="487" cm="1">
        <f t="array" aca="1" ref="AX120" ca="1">INDIRECT("'"&amp;$D$4&amp;"'!"&amp;AX$21&amp;$B120)</f>
        <v>273</v>
      </c>
      <c r="AY120" s="487" cm="1">
        <f t="array" aca="1" ref="AY120" ca="1">INDIRECT("'"&amp;$D$4&amp;"'!"&amp;AY$21&amp;$B120)</f>
        <v>273</v>
      </c>
      <c r="AZ120" s="487" cm="1">
        <f t="array" aca="1" ref="AZ120" ca="1">INDIRECT("'"&amp;$D$4&amp;"'!"&amp;AZ$21&amp;$B120)</f>
        <v>273</v>
      </c>
      <c r="BA120" s="487" cm="1">
        <f t="array" aca="1" ref="BA120" ca="1">INDIRECT("'"&amp;$D$4&amp;"'!"&amp;BA$21&amp;$B120)</f>
        <v>273</v>
      </c>
      <c r="BB120" s="487" cm="1">
        <f t="array" aca="1" ref="BB120" ca="1">INDIRECT("'"&amp;$D$4&amp;"'!"&amp;BB$21&amp;$B120)</f>
        <v>273</v>
      </c>
      <c r="BC120" s="487" cm="1">
        <f t="array" aca="1" ref="BC120" ca="1">INDIRECT("'"&amp;$D$4&amp;"'!"&amp;BC$21&amp;$B120)</f>
        <v>273</v>
      </c>
      <c r="BD120" s="487" cm="1">
        <f t="array" aca="1" ref="BD120" ca="1">INDIRECT("'"&amp;$D$4&amp;"'!"&amp;BD$21&amp;$B120)</f>
        <v>273</v>
      </c>
      <c r="BE120" s="487" cm="1">
        <f t="array" aca="1" ref="BE120" ca="1">INDIRECT("'"&amp;$D$4&amp;"'!"&amp;BE$21&amp;$B120)</f>
        <v>273</v>
      </c>
      <c r="BF120" s="487" cm="1">
        <f t="array" aca="1" ref="BF120" ca="1">INDIRECT("'"&amp;$D$4&amp;"'!"&amp;BF$21&amp;$B120)</f>
        <v>273</v>
      </c>
      <c r="BG120" s="487" cm="1">
        <f t="array" aca="1" ref="BG120" ca="1">INDIRECT("'"&amp;$D$4&amp;"'!"&amp;BG$21&amp;$B120)</f>
        <v>273</v>
      </c>
      <c r="BH120" s="487" cm="1">
        <f t="array" aca="1" ref="BH120" ca="1">INDIRECT("'"&amp;$D$4&amp;"'!"&amp;BH$21&amp;$B120)</f>
        <v>273</v>
      </c>
      <c r="BI120" s="487" cm="1">
        <f t="array" aca="1" ref="BI120" ca="1">INDIRECT("'"&amp;$D$4&amp;"'!"&amp;BI$21&amp;$B120)</f>
        <v>273</v>
      </c>
      <c r="BJ120" s="487" cm="1">
        <f t="array" aca="1" ref="BJ120" ca="1">INDIRECT("'"&amp;$D$4&amp;"'!"&amp;BJ$21&amp;$B120)</f>
        <v>273</v>
      </c>
      <c r="BK120" s="487" cm="1">
        <f t="array" aca="1" ref="BK120" ca="1">INDIRECT("'"&amp;$D$4&amp;"'!"&amp;BK$21&amp;$B120)</f>
        <v>273</v>
      </c>
      <c r="BL120" s="487" cm="1">
        <f t="array" aca="1" ref="BL120" ca="1">INDIRECT("'"&amp;$D$4&amp;"'!"&amp;BL$21&amp;$B120)</f>
        <v>273</v>
      </c>
      <c r="BM120" s="487" cm="1">
        <f t="array" aca="1" ref="BM120" ca="1">INDIRECT("'"&amp;$D$4&amp;"'!"&amp;BM$21&amp;$B120)</f>
        <v>273</v>
      </c>
      <c r="BN120" s="487" cm="1">
        <f t="array" aca="1" ref="BN120" ca="1">INDIRECT("'"&amp;$D$4&amp;"'!"&amp;BN$21&amp;$B120)</f>
        <v>273</v>
      </c>
    </row>
    <row r="121" spans="1:76" ht="15.95" customHeight="1">
      <c r="A121" s="1375"/>
      <c r="B121" s="180">
        <f t="shared" si="10"/>
        <v>242</v>
      </c>
      <c r="C121" s="494" t="s">
        <v>986</v>
      </c>
      <c r="D121" s="103" cm="1">
        <f t="array" aca="1" ref="D121" ca="1">INDIRECT("'"&amp;$D$4&amp;"'!"&amp;D$21&amp;$B121)</f>
        <v>0</v>
      </c>
      <c r="E121" s="443" t="str" cm="1">
        <f t="array" aca="1" ref="E121" ca="1">INDIRECT("'"&amp;$D$4&amp;"'!"&amp;E$21&amp;$B121)</f>
        <v>N/A</v>
      </c>
      <c r="F121" s="443" t="str" cm="1">
        <f t="array" aca="1" ref="F121" ca="1">INDIRECT("'"&amp;$D$4&amp;"'!"&amp;F$21&amp;$B121)</f>
        <v>[Add notes here]</v>
      </c>
      <c r="G121" s="443" t="str" cm="1">
        <f t="array" aca="1" ref="G121" ca="1">INDIRECT("'"&amp;$D$4&amp;"'!"&amp;G$21&amp;$B121)</f>
        <v>Please select confidence rating</v>
      </c>
      <c r="H121" s="451" t="str" cm="1">
        <f t="array" aca="1" ref="H121" ca="1">INDIRECT("'"&amp;$D$4&amp;"'!"&amp;H$21&amp;$B121)</f>
        <v>[Add notes here]</v>
      </c>
      <c r="I121" s="456" t="s">
        <v>514</v>
      </c>
      <c r="J121" s="487" cm="1">
        <f t="array" aca="1" ref="J121" ca="1">INDIRECT("'"&amp;$D$4&amp;"'!"&amp;J$21&amp;$B121)</f>
        <v>0</v>
      </c>
      <c r="K121" s="487" cm="1">
        <f t="array" aca="1" ref="K121" ca="1">INDIRECT("'"&amp;$D$4&amp;"'!"&amp;K$21&amp;$B121)</f>
        <v>0</v>
      </c>
      <c r="L121" s="487" cm="1">
        <f t="array" aca="1" ref="L121" ca="1">INDIRECT("'"&amp;$D$4&amp;"'!"&amp;L$21&amp;$B121)</f>
        <v>0</v>
      </c>
      <c r="M121" s="487" cm="1">
        <f t="array" aca="1" ref="M121" ca="1">INDIRECT("'"&amp;$D$4&amp;"'!"&amp;M$21&amp;$B121)</f>
        <v>0</v>
      </c>
      <c r="N121" s="487" cm="1">
        <f t="array" aca="1" ref="N121" ca="1">INDIRECT("'"&amp;$D$4&amp;"'!"&amp;N$21&amp;$B121)</f>
        <v>0</v>
      </c>
      <c r="O121" s="487" cm="1">
        <f t="array" aca="1" ref="O121" ca="1">INDIRECT("'"&amp;$D$4&amp;"'!"&amp;O$21&amp;$B121)</f>
        <v>0</v>
      </c>
      <c r="P121" s="487" cm="1">
        <f t="array" aca="1" ref="P121" ca="1">INDIRECT("'"&amp;$D$4&amp;"'!"&amp;P$21&amp;$B121)</f>
        <v>0</v>
      </c>
      <c r="Q121" s="487" cm="1">
        <f t="array" aca="1" ref="Q121" ca="1">INDIRECT("'"&amp;$D$4&amp;"'!"&amp;Q$21&amp;$B121)</f>
        <v>0</v>
      </c>
      <c r="R121" s="487" cm="1">
        <f t="array" aca="1" ref="R121" ca="1">INDIRECT("'"&amp;$D$4&amp;"'!"&amp;R$21&amp;$B121)</f>
        <v>0</v>
      </c>
      <c r="S121" s="487" cm="1">
        <f t="array" aca="1" ref="S121" ca="1">INDIRECT("'"&amp;$D$4&amp;"'!"&amp;S$21&amp;$B121)</f>
        <v>0</v>
      </c>
      <c r="T121" s="487" cm="1">
        <f t="array" aca="1" ref="T121" ca="1">INDIRECT("'"&amp;$D$4&amp;"'!"&amp;T$21&amp;$B121)</f>
        <v>0</v>
      </c>
      <c r="U121" s="487" cm="1">
        <f t="array" aca="1" ref="U121" ca="1">INDIRECT("'"&amp;$D$4&amp;"'!"&amp;U$21&amp;$B121)</f>
        <v>0</v>
      </c>
      <c r="V121" s="487" cm="1">
        <f t="array" aca="1" ref="V121" ca="1">INDIRECT("'"&amp;$D$4&amp;"'!"&amp;V$21&amp;$B121)</f>
        <v>0</v>
      </c>
      <c r="W121" s="487" cm="1">
        <f t="array" aca="1" ref="W121" ca="1">INDIRECT("'"&amp;$D$4&amp;"'!"&amp;W$21&amp;$B121)</f>
        <v>0</v>
      </c>
      <c r="X121" s="487" cm="1">
        <f t="array" aca="1" ref="X121" ca="1">INDIRECT("'"&amp;$D$4&amp;"'!"&amp;X$21&amp;$B121)</f>
        <v>0</v>
      </c>
      <c r="Y121" s="487" cm="1">
        <f t="array" aca="1" ref="Y121" ca="1">INDIRECT("'"&amp;$D$4&amp;"'!"&amp;Y$21&amp;$B121)</f>
        <v>0</v>
      </c>
      <c r="Z121" s="487" cm="1">
        <f t="array" aca="1" ref="Z121" ca="1">INDIRECT("'"&amp;$D$4&amp;"'!"&amp;Z$21&amp;$B121)</f>
        <v>0</v>
      </c>
      <c r="AA121" s="487" cm="1">
        <f t="array" aca="1" ref="AA121" ca="1">INDIRECT("'"&amp;$D$4&amp;"'!"&amp;AA$21&amp;$B121)</f>
        <v>0</v>
      </c>
      <c r="AB121" s="487" cm="1">
        <f t="array" aca="1" ref="AB121" ca="1">INDIRECT("'"&amp;$D$4&amp;"'!"&amp;AB$21&amp;$B121)</f>
        <v>0</v>
      </c>
      <c r="AC121" s="487" cm="1">
        <f t="array" aca="1" ref="AC121" ca="1">INDIRECT("'"&amp;$D$4&amp;"'!"&amp;AC$21&amp;$B121)</f>
        <v>0</v>
      </c>
      <c r="AD121" s="487" cm="1">
        <f t="array" aca="1" ref="AD121" ca="1">INDIRECT("'"&amp;$D$4&amp;"'!"&amp;AD$21&amp;$B121)</f>
        <v>0</v>
      </c>
      <c r="AE121" s="487" cm="1">
        <f t="array" aca="1" ref="AE121" ca="1">INDIRECT("'"&amp;$D$4&amp;"'!"&amp;AE$21&amp;$B121)</f>
        <v>0</v>
      </c>
      <c r="AF121" s="487" cm="1">
        <f t="array" aca="1" ref="AF121" ca="1">INDIRECT("'"&amp;$D$4&amp;"'!"&amp;AF$21&amp;$B121)</f>
        <v>0</v>
      </c>
      <c r="AG121" s="487" cm="1">
        <f t="array" aca="1" ref="AG121" ca="1">INDIRECT("'"&amp;$D$4&amp;"'!"&amp;AG$21&amp;$B121)</f>
        <v>0</v>
      </c>
      <c r="AH121" s="487" cm="1">
        <f t="array" aca="1" ref="AH121" ca="1">INDIRECT("'"&amp;$D$4&amp;"'!"&amp;AH$21&amp;$B121)</f>
        <v>0</v>
      </c>
      <c r="AI121" s="487" cm="1">
        <f t="array" aca="1" ref="AI121" ca="1">INDIRECT("'"&amp;$D$4&amp;"'!"&amp;AI$21&amp;$B121)</f>
        <v>0</v>
      </c>
      <c r="AJ121" s="487" cm="1">
        <f t="array" aca="1" ref="AJ121" ca="1">INDIRECT("'"&amp;$D$4&amp;"'!"&amp;AJ$21&amp;$B121)</f>
        <v>0</v>
      </c>
      <c r="AK121" s="487" cm="1">
        <f t="array" aca="1" ref="AK121" ca="1">INDIRECT("'"&amp;$D$4&amp;"'!"&amp;AK$21&amp;$B121)</f>
        <v>0</v>
      </c>
      <c r="AL121" s="487" cm="1">
        <f t="array" aca="1" ref="AL121" ca="1">INDIRECT("'"&amp;$D$4&amp;"'!"&amp;AL$21&amp;$B121)</f>
        <v>0</v>
      </c>
      <c r="AM121" s="487" cm="1">
        <f t="array" aca="1" ref="AM121" ca="1">INDIRECT("'"&amp;$D$4&amp;"'!"&amp;AM$21&amp;$B121)</f>
        <v>0</v>
      </c>
      <c r="AN121" s="487" cm="1">
        <f t="array" aca="1" ref="AN121" ca="1">INDIRECT("'"&amp;$D$4&amp;"'!"&amp;AN$21&amp;$B121)</f>
        <v>0</v>
      </c>
      <c r="AO121" s="487" cm="1">
        <f t="array" aca="1" ref="AO121" ca="1">INDIRECT("'"&amp;$D$4&amp;"'!"&amp;AO$21&amp;$B121)</f>
        <v>0</v>
      </c>
      <c r="AP121" s="487" cm="1">
        <f t="array" aca="1" ref="AP121" ca="1">INDIRECT("'"&amp;$D$4&amp;"'!"&amp;AP$21&amp;$B121)</f>
        <v>0</v>
      </c>
      <c r="AQ121" s="487" cm="1">
        <f t="array" aca="1" ref="AQ121" ca="1">INDIRECT("'"&amp;$D$4&amp;"'!"&amp;AQ$21&amp;$B121)</f>
        <v>0</v>
      </c>
      <c r="AR121" s="487" cm="1">
        <f t="array" aca="1" ref="AR121" ca="1">INDIRECT("'"&amp;$D$4&amp;"'!"&amp;AR$21&amp;$B121)</f>
        <v>0</v>
      </c>
      <c r="AS121" s="487" cm="1">
        <f t="array" aca="1" ref="AS121" ca="1">INDIRECT("'"&amp;$D$4&amp;"'!"&amp;AS$21&amp;$B121)</f>
        <v>0</v>
      </c>
      <c r="AT121" s="487" cm="1">
        <f t="array" aca="1" ref="AT121" ca="1">INDIRECT("'"&amp;$D$4&amp;"'!"&amp;AT$21&amp;$B121)</f>
        <v>0</v>
      </c>
      <c r="AU121" s="487" cm="1">
        <f t="array" aca="1" ref="AU121" ca="1">INDIRECT("'"&amp;$D$4&amp;"'!"&amp;AU$21&amp;$B121)</f>
        <v>0</v>
      </c>
      <c r="AV121" s="487" cm="1">
        <f t="array" aca="1" ref="AV121" ca="1">INDIRECT("'"&amp;$D$4&amp;"'!"&amp;AV$21&amp;$B121)</f>
        <v>0</v>
      </c>
      <c r="AW121" s="487" cm="1">
        <f t="array" aca="1" ref="AW121" ca="1">INDIRECT("'"&amp;$D$4&amp;"'!"&amp;AW$21&amp;$B121)</f>
        <v>0</v>
      </c>
      <c r="AX121" s="487" cm="1">
        <f t="array" aca="1" ref="AX121" ca="1">INDIRECT("'"&amp;$D$4&amp;"'!"&amp;AX$21&amp;$B121)</f>
        <v>0</v>
      </c>
      <c r="AY121" s="487" cm="1">
        <f t="array" aca="1" ref="AY121" ca="1">INDIRECT("'"&amp;$D$4&amp;"'!"&amp;AY$21&amp;$B121)</f>
        <v>0</v>
      </c>
      <c r="AZ121" s="487" cm="1">
        <f t="array" aca="1" ref="AZ121" ca="1">INDIRECT("'"&amp;$D$4&amp;"'!"&amp;AZ$21&amp;$B121)</f>
        <v>0</v>
      </c>
      <c r="BA121" s="487" cm="1">
        <f t="array" aca="1" ref="BA121" ca="1">INDIRECT("'"&amp;$D$4&amp;"'!"&amp;BA$21&amp;$B121)</f>
        <v>0</v>
      </c>
      <c r="BB121" s="487" cm="1">
        <f t="array" aca="1" ref="BB121" ca="1">INDIRECT("'"&amp;$D$4&amp;"'!"&amp;BB$21&amp;$B121)</f>
        <v>0</v>
      </c>
      <c r="BC121" s="487" cm="1">
        <f t="array" aca="1" ref="BC121" ca="1">INDIRECT("'"&amp;$D$4&amp;"'!"&amp;BC$21&amp;$B121)</f>
        <v>0</v>
      </c>
      <c r="BD121" s="487" cm="1">
        <f t="array" aca="1" ref="BD121" ca="1">INDIRECT("'"&amp;$D$4&amp;"'!"&amp;BD$21&amp;$B121)</f>
        <v>0</v>
      </c>
      <c r="BE121" s="487" cm="1">
        <f t="array" aca="1" ref="BE121" ca="1">INDIRECT("'"&amp;$D$4&amp;"'!"&amp;BE$21&amp;$B121)</f>
        <v>0</v>
      </c>
      <c r="BF121" s="487" cm="1">
        <f t="array" aca="1" ref="BF121" ca="1">INDIRECT("'"&amp;$D$4&amp;"'!"&amp;BF$21&amp;$B121)</f>
        <v>0</v>
      </c>
      <c r="BG121" s="487" cm="1">
        <f t="array" aca="1" ref="BG121" ca="1">INDIRECT("'"&amp;$D$4&amp;"'!"&amp;BG$21&amp;$B121)</f>
        <v>0</v>
      </c>
      <c r="BH121" s="487" cm="1">
        <f t="array" aca="1" ref="BH121" ca="1">INDIRECT("'"&amp;$D$4&amp;"'!"&amp;BH$21&amp;$B121)</f>
        <v>0</v>
      </c>
      <c r="BI121" s="487" cm="1">
        <f t="array" aca="1" ref="BI121" ca="1">INDIRECT("'"&amp;$D$4&amp;"'!"&amp;BI$21&amp;$B121)</f>
        <v>0</v>
      </c>
      <c r="BJ121" s="487" cm="1">
        <f t="array" aca="1" ref="BJ121" ca="1">INDIRECT("'"&amp;$D$4&amp;"'!"&amp;BJ$21&amp;$B121)</f>
        <v>0</v>
      </c>
      <c r="BK121" s="487" cm="1">
        <f t="array" aca="1" ref="BK121" ca="1">INDIRECT("'"&amp;$D$4&amp;"'!"&amp;BK$21&amp;$B121)</f>
        <v>0</v>
      </c>
      <c r="BL121" s="487" cm="1">
        <f t="array" aca="1" ref="BL121" ca="1">INDIRECT("'"&amp;$D$4&amp;"'!"&amp;BL$21&amp;$B121)</f>
        <v>0</v>
      </c>
      <c r="BM121" s="487" cm="1">
        <f t="array" aca="1" ref="BM121" ca="1">INDIRECT("'"&amp;$D$4&amp;"'!"&amp;BM$21&amp;$B121)</f>
        <v>0</v>
      </c>
      <c r="BN121" s="487" cm="1">
        <f t="array" aca="1" ref="BN121" ca="1">INDIRECT("'"&amp;$D$4&amp;"'!"&amp;BN$21&amp;$B121)</f>
        <v>0</v>
      </c>
    </row>
    <row r="122" spans="1:76" ht="15.95" customHeight="1">
      <c r="A122" s="1375"/>
      <c r="B122" s="180">
        <f t="shared" si="10"/>
        <v>243</v>
      </c>
      <c r="C122" s="494" t="s">
        <v>986</v>
      </c>
      <c r="D122" s="103" cm="1">
        <f t="array" aca="1" ref="D122" ca="1">INDIRECT("'"&amp;$D$4&amp;"'!"&amp;D$21&amp;$B122)</f>
        <v>0</v>
      </c>
      <c r="E122" s="443" t="str" cm="1">
        <f t="array" aca="1" ref="E122" ca="1">INDIRECT("'"&amp;$D$4&amp;"'!"&amp;E$21&amp;$B122)</f>
        <v>N/A</v>
      </c>
      <c r="F122" s="443" t="str" cm="1">
        <f t="array" aca="1" ref="F122" ca="1">INDIRECT("'"&amp;$D$4&amp;"'!"&amp;F$21&amp;$B122)</f>
        <v>[Add notes here]</v>
      </c>
      <c r="G122" s="443" t="str" cm="1">
        <f t="array" aca="1" ref="G122" ca="1">INDIRECT("'"&amp;$D$4&amp;"'!"&amp;G$21&amp;$B122)</f>
        <v>Please select confidence rating</v>
      </c>
      <c r="H122" s="451" t="str" cm="1">
        <f t="array" aca="1" ref="H122" ca="1">INDIRECT("'"&amp;$D$4&amp;"'!"&amp;H$21&amp;$B122)</f>
        <v>[Add notes here]</v>
      </c>
      <c r="I122" s="456" t="s">
        <v>514</v>
      </c>
      <c r="J122" s="487" cm="1">
        <f t="array" aca="1" ref="J122" ca="1">INDIRECT("'"&amp;$D$4&amp;"'!"&amp;J$21&amp;$B122)</f>
        <v>0</v>
      </c>
      <c r="K122" s="487" cm="1">
        <f t="array" aca="1" ref="K122" ca="1">INDIRECT("'"&amp;$D$4&amp;"'!"&amp;K$21&amp;$B122)</f>
        <v>0</v>
      </c>
      <c r="L122" s="487" cm="1">
        <f t="array" aca="1" ref="L122" ca="1">INDIRECT("'"&amp;$D$4&amp;"'!"&amp;L$21&amp;$B122)</f>
        <v>0</v>
      </c>
      <c r="M122" s="487" cm="1">
        <f t="array" aca="1" ref="M122" ca="1">INDIRECT("'"&amp;$D$4&amp;"'!"&amp;M$21&amp;$B122)</f>
        <v>0</v>
      </c>
      <c r="N122" s="487" cm="1">
        <f t="array" aca="1" ref="N122" ca="1">INDIRECT("'"&amp;$D$4&amp;"'!"&amp;N$21&amp;$B122)</f>
        <v>0</v>
      </c>
      <c r="O122" s="487" cm="1">
        <f t="array" aca="1" ref="O122" ca="1">INDIRECT("'"&amp;$D$4&amp;"'!"&amp;O$21&amp;$B122)</f>
        <v>0</v>
      </c>
      <c r="P122" s="487" cm="1">
        <f t="array" aca="1" ref="P122" ca="1">INDIRECT("'"&amp;$D$4&amp;"'!"&amp;P$21&amp;$B122)</f>
        <v>0</v>
      </c>
      <c r="Q122" s="487" cm="1">
        <f t="array" aca="1" ref="Q122" ca="1">INDIRECT("'"&amp;$D$4&amp;"'!"&amp;Q$21&amp;$B122)</f>
        <v>0</v>
      </c>
      <c r="R122" s="487" cm="1">
        <f t="array" aca="1" ref="R122" ca="1">INDIRECT("'"&amp;$D$4&amp;"'!"&amp;R$21&amp;$B122)</f>
        <v>0</v>
      </c>
      <c r="S122" s="487" cm="1">
        <f t="array" aca="1" ref="S122" ca="1">INDIRECT("'"&amp;$D$4&amp;"'!"&amp;S$21&amp;$B122)</f>
        <v>0</v>
      </c>
      <c r="T122" s="487" cm="1">
        <f t="array" aca="1" ref="T122" ca="1">INDIRECT("'"&amp;$D$4&amp;"'!"&amp;T$21&amp;$B122)</f>
        <v>0</v>
      </c>
      <c r="U122" s="487" cm="1">
        <f t="array" aca="1" ref="U122" ca="1">INDIRECT("'"&amp;$D$4&amp;"'!"&amp;U$21&amp;$B122)</f>
        <v>0</v>
      </c>
      <c r="V122" s="487" cm="1">
        <f t="array" aca="1" ref="V122" ca="1">INDIRECT("'"&amp;$D$4&amp;"'!"&amp;V$21&amp;$B122)</f>
        <v>0</v>
      </c>
      <c r="W122" s="487" cm="1">
        <f t="array" aca="1" ref="W122" ca="1">INDIRECT("'"&amp;$D$4&amp;"'!"&amp;W$21&amp;$B122)</f>
        <v>0</v>
      </c>
      <c r="X122" s="487" cm="1">
        <f t="array" aca="1" ref="X122" ca="1">INDIRECT("'"&amp;$D$4&amp;"'!"&amp;X$21&amp;$B122)</f>
        <v>0</v>
      </c>
      <c r="Y122" s="487" cm="1">
        <f t="array" aca="1" ref="Y122" ca="1">INDIRECT("'"&amp;$D$4&amp;"'!"&amp;Y$21&amp;$B122)</f>
        <v>0</v>
      </c>
      <c r="Z122" s="487" cm="1">
        <f t="array" aca="1" ref="Z122" ca="1">INDIRECT("'"&amp;$D$4&amp;"'!"&amp;Z$21&amp;$B122)</f>
        <v>0</v>
      </c>
      <c r="AA122" s="487" cm="1">
        <f t="array" aca="1" ref="AA122" ca="1">INDIRECT("'"&amp;$D$4&amp;"'!"&amp;AA$21&amp;$B122)</f>
        <v>0</v>
      </c>
      <c r="AB122" s="487" cm="1">
        <f t="array" aca="1" ref="AB122" ca="1">INDIRECT("'"&amp;$D$4&amp;"'!"&amp;AB$21&amp;$B122)</f>
        <v>0</v>
      </c>
      <c r="AC122" s="487" cm="1">
        <f t="array" aca="1" ref="AC122" ca="1">INDIRECT("'"&amp;$D$4&amp;"'!"&amp;AC$21&amp;$B122)</f>
        <v>0</v>
      </c>
      <c r="AD122" s="487" cm="1">
        <f t="array" aca="1" ref="AD122" ca="1">INDIRECT("'"&amp;$D$4&amp;"'!"&amp;AD$21&amp;$B122)</f>
        <v>0</v>
      </c>
      <c r="AE122" s="487" cm="1">
        <f t="array" aca="1" ref="AE122" ca="1">INDIRECT("'"&amp;$D$4&amp;"'!"&amp;AE$21&amp;$B122)</f>
        <v>0</v>
      </c>
      <c r="AF122" s="487" cm="1">
        <f t="array" aca="1" ref="AF122" ca="1">INDIRECT("'"&amp;$D$4&amp;"'!"&amp;AF$21&amp;$B122)</f>
        <v>0</v>
      </c>
      <c r="AG122" s="487" cm="1">
        <f t="array" aca="1" ref="AG122" ca="1">INDIRECT("'"&amp;$D$4&amp;"'!"&amp;AG$21&amp;$B122)</f>
        <v>0</v>
      </c>
      <c r="AH122" s="487" cm="1">
        <f t="array" aca="1" ref="AH122" ca="1">INDIRECT("'"&amp;$D$4&amp;"'!"&amp;AH$21&amp;$B122)</f>
        <v>0</v>
      </c>
      <c r="AI122" s="487" cm="1">
        <f t="array" aca="1" ref="AI122" ca="1">INDIRECT("'"&amp;$D$4&amp;"'!"&amp;AI$21&amp;$B122)</f>
        <v>0</v>
      </c>
      <c r="AJ122" s="487" cm="1">
        <f t="array" aca="1" ref="AJ122" ca="1">INDIRECT("'"&amp;$D$4&amp;"'!"&amp;AJ$21&amp;$B122)</f>
        <v>0</v>
      </c>
      <c r="AK122" s="487" cm="1">
        <f t="array" aca="1" ref="AK122" ca="1">INDIRECT("'"&amp;$D$4&amp;"'!"&amp;AK$21&amp;$B122)</f>
        <v>0</v>
      </c>
      <c r="AL122" s="487" cm="1">
        <f t="array" aca="1" ref="AL122" ca="1">INDIRECT("'"&amp;$D$4&amp;"'!"&amp;AL$21&amp;$B122)</f>
        <v>0</v>
      </c>
      <c r="AM122" s="487" cm="1">
        <f t="array" aca="1" ref="AM122" ca="1">INDIRECT("'"&amp;$D$4&amp;"'!"&amp;AM$21&amp;$B122)</f>
        <v>0</v>
      </c>
      <c r="AN122" s="487" cm="1">
        <f t="array" aca="1" ref="AN122" ca="1">INDIRECT("'"&amp;$D$4&amp;"'!"&amp;AN$21&amp;$B122)</f>
        <v>0</v>
      </c>
      <c r="AO122" s="487" cm="1">
        <f t="array" aca="1" ref="AO122" ca="1">INDIRECT("'"&amp;$D$4&amp;"'!"&amp;AO$21&amp;$B122)</f>
        <v>0</v>
      </c>
      <c r="AP122" s="487" cm="1">
        <f t="array" aca="1" ref="AP122" ca="1">INDIRECT("'"&amp;$D$4&amp;"'!"&amp;AP$21&amp;$B122)</f>
        <v>0</v>
      </c>
      <c r="AQ122" s="487" cm="1">
        <f t="array" aca="1" ref="AQ122" ca="1">INDIRECT("'"&amp;$D$4&amp;"'!"&amp;AQ$21&amp;$B122)</f>
        <v>0</v>
      </c>
      <c r="AR122" s="487" cm="1">
        <f t="array" aca="1" ref="AR122" ca="1">INDIRECT("'"&amp;$D$4&amp;"'!"&amp;AR$21&amp;$B122)</f>
        <v>0</v>
      </c>
      <c r="AS122" s="487" cm="1">
        <f t="array" aca="1" ref="AS122" ca="1">INDIRECT("'"&amp;$D$4&amp;"'!"&amp;AS$21&amp;$B122)</f>
        <v>0</v>
      </c>
      <c r="AT122" s="487" cm="1">
        <f t="array" aca="1" ref="AT122" ca="1">INDIRECT("'"&amp;$D$4&amp;"'!"&amp;AT$21&amp;$B122)</f>
        <v>0</v>
      </c>
      <c r="AU122" s="487" cm="1">
        <f t="array" aca="1" ref="AU122" ca="1">INDIRECT("'"&amp;$D$4&amp;"'!"&amp;AU$21&amp;$B122)</f>
        <v>0</v>
      </c>
      <c r="AV122" s="487" cm="1">
        <f t="array" aca="1" ref="AV122" ca="1">INDIRECT("'"&amp;$D$4&amp;"'!"&amp;AV$21&amp;$B122)</f>
        <v>0</v>
      </c>
      <c r="AW122" s="487" cm="1">
        <f t="array" aca="1" ref="AW122" ca="1">INDIRECT("'"&amp;$D$4&amp;"'!"&amp;AW$21&amp;$B122)</f>
        <v>0</v>
      </c>
      <c r="AX122" s="487" cm="1">
        <f t="array" aca="1" ref="AX122" ca="1">INDIRECT("'"&amp;$D$4&amp;"'!"&amp;AX$21&amp;$B122)</f>
        <v>0</v>
      </c>
      <c r="AY122" s="487" cm="1">
        <f t="array" aca="1" ref="AY122" ca="1">INDIRECT("'"&amp;$D$4&amp;"'!"&amp;AY$21&amp;$B122)</f>
        <v>0</v>
      </c>
      <c r="AZ122" s="487" cm="1">
        <f t="array" aca="1" ref="AZ122" ca="1">INDIRECT("'"&amp;$D$4&amp;"'!"&amp;AZ$21&amp;$B122)</f>
        <v>0</v>
      </c>
      <c r="BA122" s="487" cm="1">
        <f t="array" aca="1" ref="BA122" ca="1">INDIRECT("'"&amp;$D$4&amp;"'!"&amp;BA$21&amp;$B122)</f>
        <v>0</v>
      </c>
      <c r="BB122" s="487" cm="1">
        <f t="array" aca="1" ref="BB122" ca="1">INDIRECT("'"&amp;$D$4&amp;"'!"&amp;BB$21&amp;$B122)</f>
        <v>0</v>
      </c>
      <c r="BC122" s="487" cm="1">
        <f t="array" aca="1" ref="BC122" ca="1">INDIRECT("'"&amp;$D$4&amp;"'!"&amp;BC$21&amp;$B122)</f>
        <v>0</v>
      </c>
      <c r="BD122" s="487" cm="1">
        <f t="array" aca="1" ref="BD122" ca="1">INDIRECT("'"&amp;$D$4&amp;"'!"&amp;BD$21&amp;$B122)</f>
        <v>0</v>
      </c>
      <c r="BE122" s="487" cm="1">
        <f t="array" aca="1" ref="BE122" ca="1">INDIRECT("'"&amp;$D$4&amp;"'!"&amp;BE$21&amp;$B122)</f>
        <v>0</v>
      </c>
      <c r="BF122" s="487" cm="1">
        <f t="array" aca="1" ref="BF122" ca="1">INDIRECT("'"&amp;$D$4&amp;"'!"&amp;BF$21&amp;$B122)</f>
        <v>0</v>
      </c>
      <c r="BG122" s="487" cm="1">
        <f t="array" aca="1" ref="BG122" ca="1">INDIRECT("'"&amp;$D$4&amp;"'!"&amp;BG$21&amp;$B122)</f>
        <v>0</v>
      </c>
      <c r="BH122" s="487" cm="1">
        <f t="array" aca="1" ref="BH122" ca="1">INDIRECT("'"&amp;$D$4&amp;"'!"&amp;BH$21&amp;$B122)</f>
        <v>0</v>
      </c>
      <c r="BI122" s="487" cm="1">
        <f t="array" aca="1" ref="BI122" ca="1">INDIRECT("'"&amp;$D$4&amp;"'!"&amp;BI$21&amp;$B122)</f>
        <v>0</v>
      </c>
      <c r="BJ122" s="487" cm="1">
        <f t="array" aca="1" ref="BJ122" ca="1">INDIRECT("'"&amp;$D$4&amp;"'!"&amp;BJ$21&amp;$B122)</f>
        <v>0</v>
      </c>
      <c r="BK122" s="487" cm="1">
        <f t="array" aca="1" ref="BK122" ca="1">INDIRECT("'"&amp;$D$4&amp;"'!"&amp;BK$21&amp;$B122)</f>
        <v>0</v>
      </c>
      <c r="BL122" s="487" cm="1">
        <f t="array" aca="1" ref="BL122" ca="1">INDIRECT("'"&amp;$D$4&amp;"'!"&amp;BL$21&amp;$B122)</f>
        <v>0</v>
      </c>
      <c r="BM122" s="487" cm="1">
        <f t="array" aca="1" ref="BM122" ca="1">INDIRECT("'"&amp;$D$4&amp;"'!"&amp;BM$21&amp;$B122)</f>
        <v>0</v>
      </c>
      <c r="BN122" s="487" cm="1">
        <f t="array" aca="1" ref="BN122" ca="1">INDIRECT("'"&amp;$D$4&amp;"'!"&amp;BN$21&amp;$B122)</f>
        <v>0</v>
      </c>
    </row>
    <row r="123" spans="1:76" ht="15.95" customHeight="1">
      <c r="A123" s="1375"/>
      <c r="B123" s="180">
        <f t="shared" si="10"/>
        <v>244</v>
      </c>
      <c r="C123" s="494" t="s">
        <v>986</v>
      </c>
      <c r="D123" s="103" t="str" cm="1">
        <f t="array" aca="1" ref="D123" ca="1">INDIRECT("'"&amp;$D$4&amp;"'!"&amp;D$21&amp;$B123)</f>
        <v>Other 4 (specify)</v>
      </c>
      <c r="E123" s="443" t="str" cm="1">
        <f t="array" aca="1" ref="E123" ca="1">INDIRECT("'"&amp;$D$4&amp;"'!"&amp;E$21&amp;$B123)</f>
        <v>N/A</v>
      </c>
      <c r="F123" s="443" t="str" cm="1">
        <f t="array" aca="1" ref="F123" ca="1">INDIRECT("'"&amp;$D$4&amp;"'!"&amp;F$21&amp;$B123)</f>
        <v>[Add notes here]</v>
      </c>
      <c r="G123" s="443" t="str" cm="1">
        <f t="array" aca="1" ref="G123" ca="1">INDIRECT("'"&amp;$D$4&amp;"'!"&amp;G$21&amp;$B123)</f>
        <v>Please select confidence rating</v>
      </c>
      <c r="H123" s="451" t="str" cm="1">
        <f t="array" aca="1" ref="H123" ca="1">INDIRECT("'"&amp;$D$4&amp;"'!"&amp;H$21&amp;$B123)</f>
        <v>[Add notes here]</v>
      </c>
      <c r="I123" s="456" t="s">
        <v>514</v>
      </c>
      <c r="J123" s="487" cm="1">
        <f t="array" aca="1" ref="J123" ca="1">INDIRECT("'"&amp;$D$4&amp;"'!"&amp;J$21&amp;$B123)</f>
        <v>0</v>
      </c>
      <c r="K123" s="487" cm="1">
        <f t="array" aca="1" ref="K123" ca="1">INDIRECT("'"&amp;$D$4&amp;"'!"&amp;K$21&amp;$B123)</f>
        <v>0</v>
      </c>
      <c r="L123" s="487" cm="1">
        <f t="array" aca="1" ref="L123" ca="1">INDIRECT("'"&amp;$D$4&amp;"'!"&amp;L$21&amp;$B123)</f>
        <v>0</v>
      </c>
      <c r="M123" s="487" cm="1">
        <f t="array" aca="1" ref="M123" ca="1">INDIRECT("'"&amp;$D$4&amp;"'!"&amp;M$21&amp;$B123)</f>
        <v>0</v>
      </c>
      <c r="N123" s="487" cm="1">
        <f t="array" aca="1" ref="N123" ca="1">INDIRECT("'"&amp;$D$4&amp;"'!"&amp;N$21&amp;$B123)</f>
        <v>0</v>
      </c>
      <c r="O123" s="487" cm="1">
        <f t="array" aca="1" ref="O123" ca="1">INDIRECT("'"&amp;$D$4&amp;"'!"&amp;O$21&amp;$B123)</f>
        <v>0</v>
      </c>
      <c r="P123" s="487" cm="1">
        <f t="array" aca="1" ref="P123" ca="1">INDIRECT("'"&amp;$D$4&amp;"'!"&amp;P$21&amp;$B123)</f>
        <v>0</v>
      </c>
      <c r="Q123" s="487" cm="1">
        <f t="array" aca="1" ref="Q123" ca="1">INDIRECT("'"&amp;$D$4&amp;"'!"&amp;Q$21&amp;$B123)</f>
        <v>0</v>
      </c>
      <c r="R123" s="487" cm="1">
        <f t="array" aca="1" ref="R123" ca="1">INDIRECT("'"&amp;$D$4&amp;"'!"&amp;R$21&amp;$B123)</f>
        <v>0</v>
      </c>
      <c r="S123" s="487" cm="1">
        <f t="array" aca="1" ref="S123" ca="1">INDIRECT("'"&amp;$D$4&amp;"'!"&amp;S$21&amp;$B123)</f>
        <v>0</v>
      </c>
      <c r="T123" s="487" cm="1">
        <f t="array" aca="1" ref="T123" ca="1">INDIRECT("'"&amp;$D$4&amp;"'!"&amp;T$21&amp;$B123)</f>
        <v>0</v>
      </c>
      <c r="U123" s="487" cm="1">
        <f t="array" aca="1" ref="U123" ca="1">INDIRECT("'"&amp;$D$4&amp;"'!"&amp;U$21&amp;$B123)</f>
        <v>0</v>
      </c>
      <c r="V123" s="487" cm="1">
        <f t="array" aca="1" ref="V123" ca="1">INDIRECT("'"&amp;$D$4&amp;"'!"&amp;V$21&amp;$B123)</f>
        <v>0</v>
      </c>
      <c r="W123" s="487" cm="1">
        <f t="array" aca="1" ref="W123" ca="1">INDIRECT("'"&amp;$D$4&amp;"'!"&amp;W$21&amp;$B123)</f>
        <v>0</v>
      </c>
      <c r="X123" s="487" cm="1">
        <f t="array" aca="1" ref="X123" ca="1">INDIRECT("'"&amp;$D$4&amp;"'!"&amp;X$21&amp;$B123)</f>
        <v>0</v>
      </c>
      <c r="Y123" s="487" cm="1">
        <f t="array" aca="1" ref="Y123" ca="1">INDIRECT("'"&amp;$D$4&amp;"'!"&amp;Y$21&amp;$B123)</f>
        <v>0</v>
      </c>
      <c r="Z123" s="487" cm="1">
        <f t="array" aca="1" ref="Z123" ca="1">INDIRECT("'"&amp;$D$4&amp;"'!"&amp;Z$21&amp;$B123)</f>
        <v>0</v>
      </c>
      <c r="AA123" s="487" cm="1">
        <f t="array" aca="1" ref="AA123" ca="1">INDIRECT("'"&amp;$D$4&amp;"'!"&amp;AA$21&amp;$B123)</f>
        <v>0</v>
      </c>
      <c r="AB123" s="487" cm="1">
        <f t="array" aca="1" ref="AB123" ca="1">INDIRECT("'"&amp;$D$4&amp;"'!"&amp;AB$21&amp;$B123)</f>
        <v>0</v>
      </c>
      <c r="AC123" s="487" cm="1">
        <f t="array" aca="1" ref="AC123" ca="1">INDIRECT("'"&amp;$D$4&amp;"'!"&amp;AC$21&amp;$B123)</f>
        <v>0</v>
      </c>
      <c r="AD123" s="487" cm="1">
        <f t="array" aca="1" ref="AD123" ca="1">INDIRECT("'"&amp;$D$4&amp;"'!"&amp;AD$21&amp;$B123)</f>
        <v>0</v>
      </c>
      <c r="AE123" s="487" cm="1">
        <f t="array" aca="1" ref="AE123" ca="1">INDIRECT("'"&amp;$D$4&amp;"'!"&amp;AE$21&amp;$B123)</f>
        <v>0</v>
      </c>
      <c r="AF123" s="487" cm="1">
        <f t="array" aca="1" ref="AF123" ca="1">INDIRECT("'"&amp;$D$4&amp;"'!"&amp;AF$21&amp;$B123)</f>
        <v>0</v>
      </c>
      <c r="AG123" s="487" cm="1">
        <f t="array" aca="1" ref="AG123" ca="1">INDIRECT("'"&amp;$D$4&amp;"'!"&amp;AG$21&amp;$B123)</f>
        <v>0</v>
      </c>
      <c r="AH123" s="487" cm="1">
        <f t="array" aca="1" ref="AH123" ca="1">INDIRECT("'"&amp;$D$4&amp;"'!"&amp;AH$21&amp;$B123)</f>
        <v>0</v>
      </c>
      <c r="AI123" s="487" cm="1">
        <f t="array" aca="1" ref="AI123" ca="1">INDIRECT("'"&amp;$D$4&amp;"'!"&amp;AI$21&amp;$B123)</f>
        <v>0</v>
      </c>
      <c r="AJ123" s="487" cm="1">
        <f t="array" aca="1" ref="AJ123" ca="1">INDIRECT("'"&amp;$D$4&amp;"'!"&amp;AJ$21&amp;$B123)</f>
        <v>0</v>
      </c>
      <c r="AK123" s="487" cm="1">
        <f t="array" aca="1" ref="AK123" ca="1">INDIRECT("'"&amp;$D$4&amp;"'!"&amp;AK$21&amp;$B123)</f>
        <v>0</v>
      </c>
      <c r="AL123" s="487" cm="1">
        <f t="array" aca="1" ref="AL123" ca="1">INDIRECT("'"&amp;$D$4&amp;"'!"&amp;AL$21&amp;$B123)</f>
        <v>0</v>
      </c>
      <c r="AM123" s="487" cm="1">
        <f t="array" aca="1" ref="AM123" ca="1">INDIRECT("'"&amp;$D$4&amp;"'!"&amp;AM$21&amp;$B123)</f>
        <v>0</v>
      </c>
      <c r="AN123" s="487" cm="1">
        <f t="array" aca="1" ref="AN123" ca="1">INDIRECT("'"&amp;$D$4&amp;"'!"&amp;AN$21&amp;$B123)</f>
        <v>0</v>
      </c>
      <c r="AO123" s="487" cm="1">
        <f t="array" aca="1" ref="AO123" ca="1">INDIRECT("'"&amp;$D$4&amp;"'!"&amp;AO$21&amp;$B123)</f>
        <v>0</v>
      </c>
      <c r="AP123" s="487" cm="1">
        <f t="array" aca="1" ref="AP123" ca="1">INDIRECT("'"&amp;$D$4&amp;"'!"&amp;AP$21&amp;$B123)</f>
        <v>0</v>
      </c>
      <c r="AQ123" s="487" cm="1">
        <f t="array" aca="1" ref="AQ123" ca="1">INDIRECT("'"&amp;$D$4&amp;"'!"&amp;AQ$21&amp;$B123)</f>
        <v>0</v>
      </c>
      <c r="AR123" s="487" cm="1">
        <f t="array" aca="1" ref="AR123" ca="1">INDIRECT("'"&amp;$D$4&amp;"'!"&amp;AR$21&amp;$B123)</f>
        <v>0</v>
      </c>
      <c r="AS123" s="487" cm="1">
        <f t="array" aca="1" ref="AS123" ca="1">INDIRECT("'"&amp;$D$4&amp;"'!"&amp;AS$21&amp;$B123)</f>
        <v>0</v>
      </c>
      <c r="AT123" s="487" cm="1">
        <f t="array" aca="1" ref="AT123" ca="1">INDIRECT("'"&amp;$D$4&amp;"'!"&amp;AT$21&amp;$B123)</f>
        <v>0</v>
      </c>
      <c r="AU123" s="487" cm="1">
        <f t="array" aca="1" ref="AU123" ca="1">INDIRECT("'"&amp;$D$4&amp;"'!"&amp;AU$21&amp;$B123)</f>
        <v>0</v>
      </c>
      <c r="AV123" s="487" cm="1">
        <f t="array" aca="1" ref="AV123" ca="1">INDIRECT("'"&amp;$D$4&amp;"'!"&amp;AV$21&amp;$B123)</f>
        <v>0</v>
      </c>
      <c r="AW123" s="487" cm="1">
        <f t="array" aca="1" ref="AW123" ca="1">INDIRECT("'"&amp;$D$4&amp;"'!"&amp;AW$21&amp;$B123)</f>
        <v>0</v>
      </c>
      <c r="AX123" s="487" cm="1">
        <f t="array" aca="1" ref="AX123" ca="1">INDIRECT("'"&amp;$D$4&amp;"'!"&amp;AX$21&amp;$B123)</f>
        <v>0</v>
      </c>
      <c r="AY123" s="487" cm="1">
        <f t="array" aca="1" ref="AY123" ca="1">INDIRECT("'"&amp;$D$4&amp;"'!"&amp;AY$21&amp;$B123)</f>
        <v>0</v>
      </c>
      <c r="AZ123" s="487" cm="1">
        <f t="array" aca="1" ref="AZ123" ca="1">INDIRECT("'"&amp;$D$4&amp;"'!"&amp;AZ$21&amp;$B123)</f>
        <v>0</v>
      </c>
      <c r="BA123" s="487" cm="1">
        <f t="array" aca="1" ref="BA123" ca="1">INDIRECT("'"&amp;$D$4&amp;"'!"&amp;BA$21&amp;$B123)</f>
        <v>0</v>
      </c>
      <c r="BB123" s="487" cm="1">
        <f t="array" aca="1" ref="BB123" ca="1">INDIRECT("'"&amp;$D$4&amp;"'!"&amp;BB$21&amp;$B123)</f>
        <v>0</v>
      </c>
      <c r="BC123" s="487" cm="1">
        <f t="array" aca="1" ref="BC123" ca="1">INDIRECT("'"&amp;$D$4&amp;"'!"&amp;BC$21&amp;$B123)</f>
        <v>0</v>
      </c>
      <c r="BD123" s="487" cm="1">
        <f t="array" aca="1" ref="BD123" ca="1">INDIRECT("'"&amp;$D$4&amp;"'!"&amp;BD$21&amp;$B123)</f>
        <v>0</v>
      </c>
      <c r="BE123" s="487" cm="1">
        <f t="array" aca="1" ref="BE123" ca="1">INDIRECT("'"&amp;$D$4&amp;"'!"&amp;BE$21&amp;$B123)</f>
        <v>0</v>
      </c>
      <c r="BF123" s="487" cm="1">
        <f t="array" aca="1" ref="BF123" ca="1">INDIRECT("'"&amp;$D$4&amp;"'!"&amp;BF$21&amp;$B123)</f>
        <v>0</v>
      </c>
      <c r="BG123" s="487" cm="1">
        <f t="array" aca="1" ref="BG123" ca="1">INDIRECT("'"&amp;$D$4&amp;"'!"&amp;BG$21&amp;$B123)</f>
        <v>0</v>
      </c>
      <c r="BH123" s="487" cm="1">
        <f t="array" aca="1" ref="BH123" ca="1">INDIRECT("'"&amp;$D$4&amp;"'!"&amp;BH$21&amp;$B123)</f>
        <v>0</v>
      </c>
      <c r="BI123" s="487" cm="1">
        <f t="array" aca="1" ref="BI123" ca="1">INDIRECT("'"&amp;$D$4&amp;"'!"&amp;BI$21&amp;$B123)</f>
        <v>0</v>
      </c>
      <c r="BJ123" s="487" cm="1">
        <f t="array" aca="1" ref="BJ123" ca="1">INDIRECT("'"&amp;$D$4&amp;"'!"&amp;BJ$21&amp;$B123)</f>
        <v>0</v>
      </c>
      <c r="BK123" s="487" cm="1">
        <f t="array" aca="1" ref="BK123" ca="1">INDIRECT("'"&amp;$D$4&amp;"'!"&amp;BK$21&amp;$B123)</f>
        <v>0</v>
      </c>
      <c r="BL123" s="487" cm="1">
        <f t="array" aca="1" ref="BL123" ca="1">INDIRECT("'"&amp;$D$4&amp;"'!"&amp;BL$21&amp;$B123)</f>
        <v>0</v>
      </c>
      <c r="BM123" s="487" cm="1">
        <f t="array" aca="1" ref="BM123" ca="1">INDIRECT("'"&amp;$D$4&amp;"'!"&amp;BM$21&amp;$B123)</f>
        <v>0</v>
      </c>
      <c r="BN123" s="487" cm="1">
        <f t="array" aca="1" ref="BN123" ca="1">INDIRECT("'"&amp;$D$4&amp;"'!"&amp;BN$21&amp;$B123)</f>
        <v>0</v>
      </c>
    </row>
    <row r="124" spans="1:76" ht="15.95" customHeight="1">
      <c r="A124" s="1375"/>
      <c r="B124" s="180">
        <f t="shared" si="10"/>
        <v>245</v>
      </c>
      <c r="C124" s="494" t="s">
        <v>986</v>
      </c>
      <c r="D124" s="103" t="str" cm="1">
        <f t="array" aca="1" ref="D124" ca="1">INDIRECT("'"&amp;$D$4&amp;"'!"&amp;D$21&amp;$B124)</f>
        <v>Other 5 (specify)</v>
      </c>
      <c r="E124" s="443" t="str" cm="1">
        <f t="array" aca="1" ref="E124" ca="1">INDIRECT("'"&amp;$D$4&amp;"'!"&amp;E$21&amp;$B124)</f>
        <v>N/A</v>
      </c>
      <c r="F124" s="443" t="str" cm="1">
        <f t="array" aca="1" ref="F124" ca="1">INDIRECT("'"&amp;$D$4&amp;"'!"&amp;F$21&amp;$B124)</f>
        <v>[Add notes here]</v>
      </c>
      <c r="G124" s="443" t="str" cm="1">
        <f t="array" aca="1" ref="G124" ca="1">INDIRECT("'"&amp;$D$4&amp;"'!"&amp;G$21&amp;$B124)</f>
        <v>Please select confidence rating</v>
      </c>
      <c r="H124" s="451" t="str" cm="1">
        <f t="array" aca="1" ref="H124" ca="1">INDIRECT("'"&amp;$D$4&amp;"'!"&amp;H$21&amp;$B124)</f>
        <v>[Add notes here]</v>
      </c>
      <c r="I124" s="456" t="s">
        <v>514</v>
      </c>
      <c r="J124" s="487" cm="1">
        <f t="array" aca="1" ref="J124" ca="1">INDIRECT("'"&amp;$D$4&amp;"'!"&amp;J$21&amp;$B124)</f>
        <v>0</v>
      </c>
      <c r="K124" s="487" cm="1">
        <f t="array" aca="1" ref="K124" ca="1">INDIRECT("'"&amp;$D$4&amp;"'!"&amp;K$21&amp;$B124)</f>
        <v>0</v>
      </c>
      <c r="L124" s="487" cm="1">
        <f t="array" aca="1" ref="L124" ca="1">INDIRECT("'"&amp;$D$4&amp;"'!"&amp;L$21&amp;$B124)</f>
        <v>0</v>
      </c>
      <c r="M124" s="487" cm="1">
        <f t="array" aca="1" ref="M124" ca="1">INDIRECT("'"&amp;$D$4&amp;"'!"&amp;M$21&amp;$B124)</f>
        <v>0</v>
      </c>
      <c r="N124" s="487" cm="1">
        <f t="array" aca="1" ref="N124" ca="1">INDIRECT("'"&amp;$D$4&amp;"'!"&amp;N$21&amp;$B124)</f>
        <v>0</v>
      </c>
      <c r="O124" s="487" cm="1">
        <f t="array" aca="1" ref="O124" ca="1">INDIRECT("'"&amp;$D$4&amp;"'!"&amp;O$21&amp;$B124)</f>
        <v>0</v>
      </c>
      <c r="P124" s="487" cm="1">
        <f t="array" aca="1" ref="P124" ca="1">INDIRECT("'"&amp;$D$4&amp;"'!"&amp;P$21&amp;$B124)</f>
        <v>0</v>
      </c>
      <c r="Q124" s="487" cm="1">
        <f t="array" aca="1" ref="Q124" ca="1">INDIRECT("'"&amp;$D$4&amp;"'!"&amp;Q$21&amp;$B124)</f>
        <v>0</v>
      </c>
      <c r="R124" s="487" cm="1">
        <f t="array" aca="1" ref="R124" ca="1">INDIRECT("'"&amp;$D$4&amp;"'!"&amp;R$21&amp;$B124)</f>
        <v>0</v>
      </c>
      <c r="S124" s="487" cm="1">
        <f t="array" aca="1" ref="S124" ca="1">INDIRECT("'"&amp;$D$4&amp;"'!"&amp;S$21&amp;$B124)</f>
        <v>0</v>
      </c>
      <c r="T124" s="487" cm="1">
        <f t="array" aca="1" ref="T124" ca="1">INDIRECT("'"&amp;$D$4&amp;"'!"&amp;T$21&amp;$B124)</f>
        <v>0</v>
      </c>
      <c r="U124" s="487" cm="1">
        <f t="array" aca="1" ref="U124" ca="1">INDIRECT("'"&amp;$D$4&amp;"'!"&amp;U$21&amp;$B124)</f>
        <v>0</v>
      </c>
      <c r="V124" s="487" cm="1">
        <f t="array" aca="1" ref="V124" ca="1">INDIRECT("'"&amp;$D$4&amp;"'!"&amp;V$21&amp;$B124)</f>
        <v>0</v>
      </c>
      <c r="W124" s="487" cm="1">
        <f t="array" aca="1" ref="W124" ca="1">INDIRECT("'"&amp;$D$4&amp;"'!"&amp;W$21&amp;$B124)</f>
        <v>0</v>
      </c>
      <c r="X124" s="487" cm="1">
        <f t="array" aca="1" ref="X124" ca="1">INDIRECT("'"&amp;$D$4&amp;"'!"&amp;X$21&amp;$B124)</f>
        <v>0</v>
      </c>
      <c r="Y124" s="487" cm="1">
        <f t="array" aca="1" ref="Y124" ca="1">INDIRECT("'"&amp;$D$4&amp;"'!"&amp;Y$21&amp;$B124)</f>
        <v>0</v>
      </c>
      <c r="Z124" s="487" cm="1">
        <f t="array" aca="1" ref="Z124" ca="1">INDIRECT("'"&amp;$D$4&amp;"'!"&amp;Z$21&amp;$B124)</f>
        <v>0</v>
      </c>
      <c r="AA124" s="487" cm="1">
        <f t="array" aca="1" ref="AA124" ca="1">INDIRECT("'"&amp;$D$4&amp;"'!"&amp;AA$21&amp;$B124)</f>
        <v>0</v>
      </c>
      <c r="AB124" s="487" cm="1">
        <f t="array" aca="1" ref="AB124" ca="1">INDIRECT("'"&amp;$D$4&amp;"'!"&amp;AB$21&amp;$B124)</f>
        <v>0</v>
      </c>
      <c r="AC124" s="487" cm="1">
        <f t="array" aca="1" ref="AC124" ca="1">INDIRECT("'"&amp;$D$4&amp;"'!"&amp;AC$21&amp;$B124)</f>
        <v>0</v>
      </c>
      <c r="AD124" s="487" cm="1">
        <f t="array" aca="1" ref="AD124" ca="1">INDIRECT("'"&amp;$D$4&amp;"'!"&amp;AD$21&amp;$B124)</f>
        <v>0</v>
      </c>
      <c r="AE124" s="487" cm="1">
        <f t="array" aca="1" ref="AE124" ca="1">INDIRECT("'"&amp;$D$4&amp;"'!"&amp;AE$21&amp;$B124)</f>
        <v>0</v>
      </c>
      <c r="AF124" s="487" cm="1">
        <f t="array" aca="1" ref="AF124" ca="1">INDIRECT("'"&amp;$D$4&amp;"'!"&amp;AF$21&amp;$B124)</f>
        <v>0</v>
      </c>
      <c r="AG124" s="487" cm="1">
        <f t="array" aca="1" ref="AG124" ca="1">INDIRECT("'"&amp;$D$4&amp;"'!"&amp;AG$21&amp;$B124)</f>
        <v>0</v>
      </c>
      <c r="AH124" s="487" cm="1">
        <f t="array" aca="1" ref="AH124" ca="1">INDIRECT("'"&amp;$D$4&amp;"'!"&amp;AH$21&amp;$B124)</f>
        <v>0</v>
      </c>
      <c r="AI124" s="487" cm="1">
        <f t="array" aca="1" ref="AI124" ca="1">INDIRECT("'"&amp;$D$4&amp;"'!"&amp;AI$21&amp;$B124)</f>
        <v>0</v>
      </c>
      <c r="AJ124" s="487" cm="1">
        <f t="array" aca="1" ref="AJ124" ca="1">INDIRECT("'"&amp;$D$4&amp;"'!"&amp;AJ$21&amp;$B124)</f>
        <v>0</v>
      </c>
      <c r="AK124" s="487" cm="1">
        <f t="array" aca="1" ref="AK124" ca="1">INDIRECT("'"&amp;$D$4&amp;"'!"&amp;AK$21&amp;$B124)</f>
        <v>0</v>
      </c>
      <c r="AL124" s="487" cm="1">
        <f t="array" aca="1" ref="AL124" ca="1">INDIRECT("'"&amp;$D$4&amp;"'!"&amp;AL$21&amp;$B124)</f>
        <v>0</v>
      </c>
      <c r="AM124" s="487" cm="1">
        <f t="array" aca="1" ref="AM124" ca="1">INDIRECT("'"&amp;$D$4&amp;"'!"&amp;AM$21&amp;$B124)</f>
        <v>0</v>
      </c>
      <c r="AN124" s="487" cm="1">
        <f t="array" aca="1" ref="AN124" ca="1">INDIRECT("'"&amp;$D$4&amp;"'!"&amp;AN$21&amp;$B124)</f>
        <v>0</v>
      </c>
      <c r="AO124" s="487" cm="1">
        <f t="array" aca="1" ref="AO124" ca="1">INDIRECT("'"&amp;$D$4&amp;"'!"&amp;AO$21&amp;$B124)</f>
        <v>0</v>
      </c>
      <c r="AP124" s="487" cm="1">
        <f t="array" aca="1" ref="AP124" ca="1">INDIRECT("'"&amp;$D$4&amp;"'!"&amp;AP$21&amp;$B124)</f>
        <v>0</v>
      </c>
      <c r="AQ124" s="487" cm="1">
        <f t="array" aca="1" ref="AQ124" ca="1">INDIRECT("'"&amp;$D$4&amp;"'!"&amp;AQ$21&amp;$B124)</f>
        <v>0</v>
      </c>
      <c r="AR124" s="487" cm="1">
        <f t="array" aca="1" ref="AR124" ca="1">INDIRECT("'"&amp;$D$4&amp;"'!"&amp;AR$21&amp;$B124)</f>
        <v>0</v>
      </c>
      <c r="AS124" s="487" cm="1">
        <f t="array" aca="1" ref="AS124" ca="1">INDIRECT("'"&amp;$D$4&amp;"'!"&amp;AS$21&amp;$B124)</f>
        <v>0</v>
      </c>
      <c r="AT124" s="487" cm="1">
        <f t="array" aca="1" ref="AT124" ca="1">INDIRECT("'"&amp;$D$4&amp;"'!"&amp;AT$21&amp;$B124)</f>
        <v>0</v>
      </c>
      <c r="AU124" s="487" cm="1">
        <f t="array" aca="1" ref="AU124" ca="1">INDIRECT("'"&amp;$D$4&amp;"'!"&amp;AU$21&amp;$B124)</f>
        <v>0</v>
      </c>
      <c r="AV124" s="487" cm="1">
        <f t="array" aca="1" ref="AV124" ca="1">INDIRECT("'"&amp;$D$4&amp;"'!"&amp;AV$21&amp;$B124)</f>
        <v>0</v>
      </c>
      <c r="AW124" s="487" cm="1">
        <f t="array" aca="1" ref="AW124" ca="1">INDIRECT("'"&amp;$D$4&amp;"'!"&amp;AW$21&amp;$B124)</f>
        <v>0</v>
      </c>
      <c r="AX124" s="487" cm="1">
        <f t="array" aca="1" ref="AX124" ca="1">INDIRECT("'"&amp;$D$4&amp;"'!"&amp;AX$21&amp;$B124)</f>
        <v>0</v>
      </c>
      <c r="AY124" s="487" cm="1">
        <f t="array" aca="1" ref="AY124" ca="1">INDIRECT("'"&amp;$D$4&amp;"'!"&amp;AY$21&amp;$B124)</f>
        <v>0</v>
      </c>
      <c r="AZ124" s="487" cm="1">
        <f t="array" aca="1" ref="AZ124" ca="1">INDIRECT("'"&amp;$D$4&amp;"'!"&amp;AZ$21&amp;$B124)</f>
        <v>0</v>
      </c>
      <c r="BA124" s="487" cm="1">
        <f t="array" aca="1" ref="BA124" ca="1">INDIRECT("'"&amp;$D$4&amp;"'!"&amp;BA$21&amp;$B124)</f>
        <v>0</v>
      </c>
      <c r="BB124" s="487" cm="1">
        <f t="array" aca="1" ref="BB124" ca="1">INDIRECT("'"&amp;$D$4&amp;"'!"&amp;BB$21&amp;$B124)</f>
        <v>0</v>
      </c>
      <c r="BC124" s="487" cm="1">
        <f t="array" aca="1" ref="BC124" ca="1">INDIRECT("'"&amp;$D$4&amp;"'!"&amp;BC$21&amp;$B124)</f>
        <v>0</v>
      </c>
      <c r="BD124" s="487" cm="1">
        <f t="array" aca="1" ref="BD124" ca="1">INDIRECT("'"&amp;$D$4&amp;"'!"&amp;BD$21&amp;$B124)</f>
        <v>0</v>
      </c>
      <c r="BE124" s="487" cm="1">
        <f t="array" aca="1" ref="BE124" ca="1">INDIRECT("'"&amp;$D$4&amp;"'!"&amp;BE$21&amp;$B124)</f>
        <v>0</v>
      </c>
      <c r="BF124" s="487" cm="1">
        <f t="array" aca="1" ref="BF124" ca="1">INDIRECT("'"&amp;$D$4&amp;"'!"&amp;BF$21&amp;$B124)</f>
        <v>0</v>
      </c>
      <c r="BG124" s="487" cm="1">
        <f t="array" aca="1" ref="BG124" ca="1">INDIRECT("'"&amp;$D$4&amp;"'!"&amp;BG$21&amp;$B124)</f>
        <v>0</v>
      </c>
      <c r="BH124" s="487" cm="1">
        <f t="array" aca="1" ref="BH124" ca="1">INDIRECT("'"&amp;$D$4&amp;"'!"&amp;BH$21&amp;$B124)</f>
        <v>0</v>
      </c>
      <c r="BI124" s="487" cm="1">
        <f t="array" aca="1" ref="BI124" ca="1">INDIRECT("'"&amp;$D$4&amp;"'!"&amp;BI$21&amp;$B124)</f>
        <v>0</v>
      </c>
      <c r="BJ124" s="487" cm="1">
        <f t="array" aca="1" ref="BJ124" ca="1">INDIRECT("'"&amp;$D$4&amp;"'!"&amp;BJ$21&amp;$B124)</f>
        <v>0</v>
      </c>
      <c r="BK124" s="487" cm="1">
        <f t="array" aca="1" ref="BK124" ca="1">INDIRECT("'"&amp;$D$4&amp;"'!"&amp;BK$21&amp;$B124)</f>
        <v>0</v>
      </c>
      <c r="BL124" s="487" cm="1">
        <f t="array" aca="1" ref="BL124" ca="1">INDIRECT("'"&amp;$D$4&amp;"'!"&amp;BL$21&amp;$B124)</f>
        <v>0</v>
      </c>
      <c r="BM124" s="487" cm="1">
        <f t="array" aca="1" ref="BM124" ca="1">INDIRECT("'"&amp;$D$4&amp;"'!"&amp;BM$21&amp;$B124)</f>
        <v>0</v>
      </c>
      <c r="BN124" s="487" cm="1">
        <f t="array" aca="1" ref="BN124" ca="1">INDIRECT("'"&amp;$D$4&amp;"'!"&amp;BN$21&amp;$B124)</f>
        <v>0</v>
      </c>
    </row>
    <row r="125" spans="1:76" ht="15.95" customHeight="1">
      <c r="A125" s="1375"/>
      <c r="B125" s="180">
        <f t="shared" si="10"/>
        <v>246</v>
      </c>
      <c r="C125" s="494" t="s">
        <v>986</v>
      </c>
      <c r="D125" s="103" t="str" cm="1">
        <f t="array" aca="1" ref="D125" ca="1">INDIRECT("'"&amp;$D$4&amp;"'!"&amp;D$21&amp;$B125)</f>
        <v>Other 6 (specify)</v>
      </c>
      <c r="E125" s="443" t="str" cm="1">
        <f t="array" aca="1" ref="E125" ca="1">INDIRECT("'"&amp;$D$4&amp;"'!"&amp;E$21&amp;$B125)</f>
        <v>N/A</v>
      </c>
      <c r="F125" s="443" t="str" cm="1">
        <f t="array" aca="1" ref="F125" ca="1">INDIRECT("'"&amp;$D$4&amp;"'!"&amp;F$21&amp;$B125)</f>
        <v>[Add notes here]</v>
      </c>
      <c r="G125" s="443" t="str" cm="1">
        <f t="array" aca="1" ref="G125" ca="1">INDIRECT("'"&amp;$D$4&amp;"'!"&amp;G$21&amp;$B125)</f>
        <v>Please select confidence rating</v>
      </c>
      <c r="H125" s="451" t="str" cm="1">
        <f t="array" aca="1" ref="H125" ca="1">INDIRECT("'"&amp;$D$4&amp;"'!"&amp;H$21&amp;$B125)</f>
        <v>[Add notes here]</v>
      </c>
      <c r="I125" s="456" t="s">
        <v>514</v>
      </c>
      <c r="J125" s="487" cm="1">
        <f t="array" aca="1" ref="J125" ca="1">INDIRECT("'"&amp;$D$4&amp;"'!"&amp;J$21&amp;$B125)</f>
        <v>0</v>
      </c>
      <c r="K125" s="487" cm="1">
        <f t="array" aca="1" ref="K125" ca="1">INDIRECT("'"&amp;$D$4&amp;"'!"&amp;K$21&amp;$B125)</f>
        <v>0</v>
      </c>
      <c r="L125" s="487" cm="1">
        <f t="array" aca="1" ref="L125" ca="1">INDIRECT("'"&amp;$D$4&amp;"'!"&amp;L$21&amp;$B125)</f>
        <v>0</v>
      </c>
      <c r="M125" s="487" cm="1">
        <f t="array" aca="1" ref="M125" ca="1">INDIRECT("'"&amp;$D$4&amp;"'!"&amp;M$21&amp;$B125)</f>
        <v>0</v>
      </c>
      <c r="N125" s="487" cm="1">
        <f t="array" aca="1" ref="N125" ca="1">INDIRECT("'"&amp;$D$4&amp;"'!"&amp;N$21&amp;$B125)</f>
        <v>0</v>
      </c>
      <c r="O125" s="487" cm="1">
        <f t="array" aca="1" ref="O125" ca="1">INDIRECT("'"&amp;$D$4&amp;"'!"&amp;O$21&amp;$B125)</f>
        <v>0</v>
      </c>
      <c r="P125" s="487" cm="1">
        <f t="array" aca="1" ref="P125" ca="1">INDIRECT("'"&amp;$D$4&amp;"'!"&amp;P$21&amp;$B125)</f>
        <v>0</v>
      </c>
      <c r="Q125" s="487" cm="1">
        <f t="array" aca="1" ref="Q125" ca="1">INDIRECT("'"&amp;$D$4&amp;"'!"&amp;Q$21&amp;$B125)</f>
        <v>0</v>
      </c>
      <c r="R125" s="487" cm="1">
        <f t="array" aca="1" ref="R125" ca="1">INDIRECT("'"&amp;$D$4&amp;"'!"&amp;R$21&amp;$B125)</f>
        <v>0</v>
      </c>
      <c r="S125" s="487" cm="1">
        <f t="array" aca="1" ref="S125" ca="1">INDIRECT("'"&amp;$D$4&amp;"'!"&amp;S$21&amp;$B125)</f>
        <v>0</v>
      </c>
      <c r="T125" s="487" cm="1">
        <f t="array" aca="1" ref="T125" ca="1">INDIRECT("'"&amp;$D$4&amp;"'!"&amp;T$21&amp;$B125)</f>
        <v>0</v>
      </c>
      <c r="U125" s="487" cm="1">
        <f t="array" aca="1" ref="U125" ca="1">INDIRECT("'"&amp;$D$4&amp;"'!"&amp;U$21&amp;$B125)</f>
        <v>0</v>
      </c>
      <c r="V125" s="487" cm="1">
        <f t="array" aca="1" ref="V125" ca="1">INDIRECT("'"&amp;$D$4&amp;"'!"&amp;V$21&amp;$B125)</f>
        <v>0</v>
      </c>
      <c r="W125" s="487" cm="1">
        <f t="array" aca="1" ref="W125" ca="1">INDIRECT("'"&amp;$D$4&amp;"'!"&amp;W$21&amp;$B125)</f>
        <v>0</v>
      </c>
      <c r="X125" s="487" cm="1">
        <f t="array" aca="1" ref="X125" ca="1">INDIRECT("'"&amp;$D$4&amp;"'!"&amp;X$21&amp;$B125)</f>
        <v>0</v>
      </c>
      <c r="Y125" s="487" cm="1">
        <f t="array" aca="1" ref="Y125" ca="1">INDIRECT("'"&amp;$D$4&amp;"'!"&amp;Y$21&amp;$B125)</f>
        <v>0</v>
      </c>
      <c r="Z125" s="487" cm="1">
        <f t="array" aca="1" ref="Z125" ca="1">INDIRECT("'"&amp;$D$4&amp;"'!"&amp;Z$21&amp;$B125)</f>
        <v>0</v>
      </c>
      <c r="AA125" s="487" cm="1">
        <f t="array" aca="1" ref="AA125" ca="1">INDIRECT("'"&amp;$D$4&amp;"'!"&amp;AA$21&amp;$B125)</f>
        <v>0</v>
      </c>
      <c r="AB125" s="487" cm="1">
        <f t="array" aca="1" ref="AB125" ca="1">INDIRECT("'"&amp;$D$4&amp;"'!"&amp;AB$21&amp;$B125)</f>
        <v>0</v>
      </c>
      <c r="AC125" s="487" cm="1">
        <f t="array" aca="1" ref="AC125" ca="1">INDIRECT("'"&amp;$D$4&amp;"'!"&amp;AC$21&amp;$B125)</f>
        <v>0</v>
      </c>
      <c r="AD125" s="487" cm="1">
        <f t="array" aca="1" ref="AD125" ca="1">INDIRECT("'"&amp;$D$4&amp;"'!"&amp;AD$21&amp;$B125)</f>
        <v>0</v>
      </c>
      <c r="AE125" s="487" cm="1">
        <f t="array" aca="1" ref="AE125" ca="1">INDIRECT("'"&amp;$D$4&amp;"'!"&amp;AE$21&amp;$B125)</f>
        <v>0</v>
      </c>
      <c r="AF125" s="487" cm="1">
        <f t="array" aca="1" ref="AF125" ca="1">INDIRECT("'"&amp;$D$4&amp;"'!"&amp;AF$21&amp;$B125)</f>
        <v>0</v>
      </c>
      <c r="AG125" s="487" cm="1">
        <f t="array" aca="1" ref="AG125" ca="1">INDIRECT("'"&amp;$D$4&amp;"'!"&amp;AG$21&amp;$B125)</f>
        <v>0</v>
      </c>
      <c r="AH125" s="487" cm="1">
        <f t="array" aca="1" ref="AH125" ca="1">INDIRECT("'"&amp;$D$4&amp;"'!"&amp;AH$21&amp;$B125)</f>
        <v>0</v>
      </c>
      <c r="AI125" s="487" cm="1">
        <f t="array" aca="1" ref="AI125" ca="1">INDIRECT("'"&amp;$D$4&amp;"'!"&amp;AI$21&amp;$B125)</f>
        <v>0</v>
      </c>
      <c r="AJ125" s="487" cm="1">
        <f t="array" aca="1" ref="AJ125" ca="1">INDIRECT("'"&amp;$D$4&amp;"'!"&amp;AJ$21&amp;$B125)</f>
        <v>0</v>
      </c>
      <c r="AK125" s="487" cm="1">
        <f t="array" aca="1" ref="AK125" ca="1">INDIRECT("'"&amp;$D$4&amp;"'!"&amp;AK$21&amp;$B125)</f>
        <v>0</v>
      </c>
      <c r="AL125" s="487" cm="1">
        <f t="array" aca="1" ref="AL125" ca="1">INDIRECT("'"&amp;$D$4&amp;"'!"&amp;AL$21&amp;$B125)</f>
        <v>0</v>
      </c>
      <c r="AM125" s="487" cm="1">
        <f t="array" aca="1" ref="AM125" ca="1">INDIRECT("'"&amp;$D$4&amp;"'!"&amp;AM$21&amp;$B125)</f>
        <v>0</v>
      </c>
      <c r="AN125" s="487" cm="1">
        <f t="array" aca="1" ref="AN125" ca="1">INDIRECT("'"&amp;$D$4&amp;"'!"&amp;AN$21&amp;$B125)</f>
        <v>0</v>
      </c>
      <c r="AO125" s="487" cm="1">
        <f t="array" aca="1" ref="AO125" ca="1">INDIRECT("'"&amp;$D$4&amp;"'!"&amp;AO$21&amp;$B125)</f>
        <v>0</v>
      </c>
      <c r="AP125" s="487" cm="1">
        <f t="array" aca="1" ref="AP125" ca="1">INDIRECT("'"&amp;$D$4&amp;"'!"&amp;AP$21&amp;$B125)</f>
        <v>0</v>
      </c>
      <c r="AQ125" s="487" cm="1">
        <f t="array" aca="1" ref="AQ125" ca="1">INDIRECT("'"&amp;$D$4&amp;"'!"&amp;AQ$21&amp;$B125)</f>
        <v>0</v>
      </c>
      <c r="AR125" s="487" cm="1">
        <f t="array" aca="1" ref="AR125" ca="1">INDIRECT("'"&amp;$D$4&amp;"'!"&amp;AR$21&amp;$B125)</f>
        <v>0</v>
      </c>
      <c r="AS125" s="487" cm="1">
        <f t="array" aca="1" ref="AS125" ca="1">INDIRECT("'"&amp;$D$4&amp;"'!"&amp;AS$21&amp;$B125)</f>
        <v>0</v>
      </c>
      <c r="AT125" s="487" cm="1">
        <f t="array" aca="1" ref="AT125" ca="1">INDIRECT("'"&amp;$D$4&amp;"'!"&amp;AT$21&amp;$B125)</f>
        <v>0</v>
      </c>
      <c r="AU125" s="487" cm="1">
        <f t="array" aca="1" ref="AU125" ca="1">INDIRECT("'"&amp;$D$4&amp;"'!"&amp;AU$21&amp;$B125)</f>
        <v>0</v>
      </c>
      <c r="AV125" s="487" cm="1">
        <f t="array" aca="1" ref="AV125" ca="1">INDIRECT("'"&amp;$D$4&amp;"'!"&amp;AV$21&amp;$B125)</f>
        <v>0</v>
      </c>
      <c r="AW125" s="487" cm="1">
        <f t="array" aca="1" ref="AW125" ca="1">INDIRECT("'"&amp;$D$4&amp;"'!"&amp;AW$21&amp;$B125)</f>
        <v>0</v>
      </c>
      <c r="AX125" s="487" cm="1">
        <f t="array" aca="1" ref="AX125" ca="1">INDIRECT("'"&amp;$D$4&amp;"'!"&amp;AX$21&amp;$B125)</f>
        <v>0</v>
      </c>
      <c r="AY125" s="487" cm="1">
        <f t="array" aca="1" ref="AY125" ca="1">INDIRECT("'"&amp;$D$4&amp;"'!"&amp;AY$21&amp;$B125)</f>
        <v>0</v>
      </c>
      <c r="AZ125" s="487" cm="1">
        <f t="array" aca="1" ref="AZ125" ca="1">INDIRECT("'"&amp;$D$4&amp;"'!"&amp;AZ$21&amp;$B125)</f>
        <v>0</v>
      </c>
      <c r="BA125" s="487" cm="1">
        <f t="array" aca="1" ref="BA125" ca="1">INDIRECT("'"&amp;$D$4&amp;"'!"&amp;BA$21&amp;$B125)</f>
        <v>0</v>
      </c>
      <c r="BB125" s="487" cm="1">
        <f t="array" aca="1" ref="BB125" ca="1">INDIRECT("'"&amp;$D$4&amp;"'!"&amp;BB$21&amp;$B125)</f>
        <v>0</v>
      </c>
      <c r="BC125" s="487" cm="1">
        <f t="array" aca="1" ref="BC125" ca="1">INDIRECT("'"&amp;$D$4&amp;"'!"&amp;BC$21&amp;$B125)</f>
        <v>0</v>
      </c>
      <c r="BD125" s="487" cm="1">
        <f t="array" aca="1" ref="BD125" ca="1">INDIRECT("'"&amp;$D$4&amp;"'!"&amp;BD$21&amp;$B125)</f>
        <v>0</v>
      </c>
      <c r="BE125" s="487" cm="1">
        <f t="array" aca="1" ref="BE125" ca="1">INDIRECT("'"&amp;$D$4&amp;"'!"&amp;BE$21&amp;$B125)</f>
        <v>0</v>
      </c>
      <c r="BF125" s="487" cm="1">
        <f t="array" aca="1" ref="BF125" ca="1">INDIRECT("'"&amp;$D$4&amp;"'!"&amp;BF$21&amp;$B125)</f>
        <v>0</v>
      </c>
      <c r="BG125" s="487" cm="1">
        <f t="array" aca="1" ref="BG125" ca="1">INDIRECT("'"&amp;$D$4&amp;"'!"&amp;BG$21&amp;$B125)</f>
        <v>0</v>
      </c>
      <c r="BH125" s="487" cm="1">
        <f t="array" aca="1" ref="BH125" ca="1">INDIRECT("'"&amp;$D$4&amp;"'!"&amp;BH$21&amp;$B125)</f>
        <v>0</v>
      </c>
      <c r="BI125" s="487" cm="1">
        <f t="array" aca="1" ref="BI125" ca="1">INDIRECT("'"&amp;$D$4&amp;"'!"&amp;BI$21&amp;$B125)</f>
        <v>0</v>
      </c>
      <c r="BJ125" s="487" cm="1">
        <f t="array" aca="1" ref="BJ125" ca="1">INDIRECT("'"&amp;$D$4&amp;"'!"&amp;BJ$21&amp;$B125)</f>
        <v>0</v>
      </c>
      <c r="BK125" s="487" cm="1">
        <f t="array" aca="1" ref="BK125" ca="1">INDIRECT("'"&amp;$D$4&amp;"'!"&amp;BK$21&amp;$B125)</f>
        <v>0</v>
      </c>
      <c r="BL125" s="487" cm="1">
        <f t="array" aca="1" ref="BL125" ca="1">INDIRECT("'"&amp;$D$4&amp;"'!"&amp;BL$21&amp;$B125)</f>
        <v>0</v>
      </c>
      <c r="BM125" s="487" cm="1">
        <f t="array" aca="1" ref="BM125" ca="1">INDIRECT("'"&amp;$D$4&amp;"'!"&amp;BM$21&amp;$B125)</f>
        <v>0</v>
      </c>
      <c r="BN125" s="487" cm="1">
        <f t="array" aca="1" ref="BN125" ca="1">INDIRECT("'"&amp;$D$4&amp;"'!"&amp;BN$21&amp;$B125)</f>
        <v>0</v>
      </c>
    </row>
    <row r="126" spans="1:76" ht="15.95" customHeight="1">
      <c r="A126" s="1375"/>
      <c r="B126" s="180">
        <f t="shared" si="10"/>
        <v>247</v>
      </c>
      <c r="C126" s="494" t="s">
        <v>986</v>
      </c>
      <c r="D126" s="103" t="str" cm="1">
        <f t="array" aca="1" ref="D126" ca="1">INDIRECT("'"&amp;$D$4&amp;"'!"&amp;D$21&amp;$B126)</f>
        <v>Other 7 (specify)</v>
      </c>
      <c r="E126" s="443" t="str" cm="1">
        <f t="array" aca="1" ref="E126" ca="1">INDIRECT("'"&amp;$D$4&amp;"'!"&amp;E$21&amp;$B126)</f>
        <v>N/A</v>
      </c>
      <c r="F126" s="443" t="str" cm="1">
        <f t="array" aca="1" ref="F126" ca="1">INDIRECT("'"&amp;$D$4&amp;"'!"&amp;F$21&amp;$B126)</f>
        <v>[Add notes here]</v>
      </c>
      <c r="G126" s="443" t="str" cm="1">
        <f t="array" aca="1" ref="G126" ca="1">INDIRECT("'"&amp;$D$4&amp;"'!"&amp;G$21&amp;$B126)</f>
        <v>Please select confidence rating</v>
      </c>
      <c r="H126" s="451" t="str" cm="1">
        <f t="array" aca="1" ref="H126" ca="1">INDIRECT("'"&amp;$D$4&amp;"'!"&amp;H$21&amp;$B126)</f>
        <v>[Add notes here]</v>
      </c>
      <c r="I126" s="456" t="s">
        <v>514</v>
      </c>
      <c r="J126" s="487" cm="1">
        <f t="array" aca="1" ref="J126" ca="1">INDIRECT("'"&amp;$D$4&amp;"'!"&amp;J$21&amp;$B126)</f>
        <v>0</v>
      </c>
      <c r="K126" s="487" cm="1">
        <f t="array" aca="1" ref="K126" ca="1">INDIRECT("'"&amp;$D$4&amp;"'!"&amp;K$21&amp;$B126)</f>
        <v>0</v>
      </c>
      <c r="L126" s="487" cm="1">
        <f t="array" aca="1" ref="L126" ca="1">INDIRECT("'"&amp;$D$4&amp;"'!"&amp;L$21&amp;$B126)</f>
        <v>0</v>
      </c>
      <c r="M126" s="487" cm="1">
        <f t="array" aca="1" ref="M126" ca="1">INDIRECT("'"&amp;$D$4&amp;"'!"&amp;M$21&amp;$B126)</f>
        <v>0</v>
      </c>
      <c r="N126" s="487" cm="1">
        <f t="array" aca="1" ref="N126" ca="1">INDIRECT("'"&amp;$D$4&amp;"'!"&amp;N$21&amp;$B126)</f>
        <v>0</v>
      </c>
      <c r="O126" s="487" cm="1">
        <f t="array" aca="1" ref="O126" ca="1">INDIRECT("'"&amp;$D$4&amp;"'!"&amp;O$21&amp;$B126)</f>
        <v>0</v>
      </c>
      <c r="P126" s="487" cm="1">
        <f t="array" aca="1" ref="P126" ca="1">INDIRECT("'"&amp;$D$4&amp;"'!"&amp;P$21&amp;$B126)</f>
        <v>0</v>
      </c>
      <c r="Q126" s="487" cm="1">
        <f t="array" aca="1" ref="Q126" ca="1">INDIRECT("'"&amp;$D$4&amp;"'!"&amp;Q$21&amp;$B126)</f>
        <v>0</v>
      </c>
      <c r="R126" s="487" cm="1">
        <f t="array" aca="1" ref="R126" ca="1">INDIRECT("'"&amp;$D$4&amp;"'!"&amp;R$21&amp;$B126)</f>
        <v>0</v>
      </c>
      <c r="S126" s="487" cm="1">
        <f t="array" aca="1" ref="S126" ca="1">INDIRECT("'"&amp;$D$4&amp;"'!"&amp;S$21&amp;$B126)</f>
        <v>0</v>
      </c>
      <c r="T126" s="487" cm="1">
        <f t="array" aca="1" ref="T126" ca="1">INDIRECT("'"&amp;$D$4&amp;"'!"&amp;T$21&amp;$B126)</f>
        <v>0</v>
      </c>
      <c r="U126" s="487" cm="1">
        <f t="array" aca="1" ref="U126" ca="1">INDIRECT("'"&amp;$D$4&amp;"'!"&amp;U$21&amp;$B126)</f>
        <v>0</v>
      </c>
      <c r="V126" s="487" cm="1">
        <f t="array" aca="1" ref="V126" ca="1">INDIRECT("'"&amp;$D$4&amp;"'!"&amp;V$21&amp;$B126)</f>
        <v>0</v>
      </c>
      <c r="W126" s="487" cm="1">
        <f t="array" aca="1" ref="W126" ca="1">INDIRECT("'"&amp;$D$4&amp;"'!"&amp;W$21&amp;$B126)</f>
        <v>0</v>
      </c>
      <c r="X126" s="487" cm="1">
        <f t="array" aca="1" ref="X126" ca="1">INDIRECT("'"&amp;$D$4&amp;"'!"&amp;X$21&amp;$B126)</f>
        <v>0</v>
      </c>
      <c r="Y126" s="487" cm="1">
        <f t="array" aca="1" ref="Y126" ca="1">INDIRECT("'"&amp;$D$4&amp;"'!"&amp;Y$21&amp;$B126)</f>
        <v>0</v>
      </c>
      <c r="Z126" s="487" cm="1">
        <f t="array" aca="1" ref="Z126" ca="1">INDIRECT("'"&amp;$D$4&amp;"'!"&amp;Z$21&amp;$B126)</f>
        <v>0</v>
      </c>
      <c r="AA126" s="487" cm="1">
        <f t="array" aca="1" ref="AA126" ca="1">INDIRECT("'"&amp;$D$4&amp;"'!"&amp;AA$21&amp;$B126)</f>
        <v>0</v>
      </c>
      <c r="AB126" s="487" cm="1">
        <f t="array" aca="1" ref="AB126" ca="1">INDIRECT("'"&amp;$D$4&amp;"'!"&amp;AB$21&amp;$B126)</f>
        <v>0</v>
      </c>
      <c r="AC126" s="487" cm="1">
        <f t="array" aca="1" ref="AC126" ca="1">INDIRECT("'"&amp;$D$4&amp;"'!"&amp;AC$21&amp;$B126)</f>
        <v>0</v>
      </c>
      <c r="AD126" s="487" cm="1">
        <f t="array" aca="1" ref="AD126" ca="1">INDIRECT("'"&amp;$D$4&amp;"'!"&amp;AD$21&amp;$B126)</f>
        <v>0</v>
      </c>
      <c r="AE126" s="487" cm="1">
        <f t="array" aca="1" ref="AE126" ca="1">INDIRECT("'"&amp;$D$4&amp;"'!"&amp;AE$21&amp;$B126)</f>
        <v>0</v>
      </c>
      <c r="AF126" s="487" cm="1">
        <f t="array" aca="1" ref="AF126" ca="1">INDIRECT("'"&amp;$D$4&amp;"'!"&amp;AF$21&amp;$B126)</f>
        <v>0</v>
      </c>
      <c r="AG126" s="487" cm="1">
        <f t="array" aca="1" ref="AG126" ca="1">INDIRECT("'"&amp;$D$4&amp;"'!"&amp;AG$21&amp;$B126)</f>
        <v>0</v>
      </c>
      <c r="AH126" s="487" cm="1">
        <f t="array" aca="1" ref="AH126" ca="1">INDIRECT("'"&amp;$D$4&amp;"'!"&amp;AH$21&amp;$B126)</f>
        <v>0</v>
      </c>
      <c r="AI126" s="487" cm="1">
        <f t="array" aca="1" ref="AI126" ca="1">INDIRECT("'"&amp;$D$4&amp;"'!"&amp;AI$21&amp;$B126)</f>
        <v>0</v>
      </c>
      <c r="AJ126" s="487" cm="1">
        <f t="array" aca="1" ref="AJ126" ca="1">INDIRECT("'"&amp;$D$4&amp;"'!"&amp;AJ$21&amp;$B126)</f>
        <v>0</v>
      </c>
      <c r="AK126" s="487" cm="1">
        <f t="array" aca="1" ref="AK126" ca="1">INDIRECT("'"&amp;$D$4&amp;"'!"&amp;AK$21&amp;$B126)</f>
        <v>0</v>
      </c>
      <c r="AL126" s="487" cm="1">
        <f t="array" aca="1" ref="AL126" ca="1">INDIRECT("'"&amp;$D$4&amp;"'!"&amp;AL$21&amp;$B126)</f>
        <v>0</v>
      </c>
      <c r="AM126" s="487" cm="1">
        <f t="array" aca="1" ref="AM126" ca="1">INDIRECT("'"&amp;$D$4&amp;"'!"&amp;AM$21&amp;$B126)</f>
        <v>0</v>
      </c>
      <c r="AN126" s="487" cm="1">
        <f t="array" aca="1" ref="AN126" ca="1">INDIRECT("'"&amp;$D$4&amp;"'!"&amp;AN$21&amp;$B126)</f>
        <v>0</v>
      </c>
      <c r="AO126" s="487" cm="1">
        <f t="array" aca="1" ref="AO126" ca="1">INDIRECT("'"&amp;$D$4&amp;"'!"&amp;AO$21&amp;$B126)</f>
        <v>0</v>
      </c>
      <c r="AP126" s="487" cm="1">
        <f t="array" aca="1" ref="AP126" ca="1">INDIRECT("'"&amp;$D$4&amp;"'!"&amp;AP$21&amp;$B126)</f>
        <v>0</v>
      </c>
      <c r="AQ126" s="487" cm="1">
        <f t="array" aca="1" ref="AQ126" ca="1">INDIRECT("'"&amp;$D$4&amp;"'!"&amp;AQ$21&amp;$B126)</f>
        <v>0</v>
      </c>
      <c r="AR126" s="487" cm="1">
        <f t="array" aca="1" ref="AR126" ca="1">INDIRECT("'"&amp;$D$4&amp;"'!"&amp;AR$21&amp;$B126)</f>
        <v>0</v>
      </c>
      <c r="AS126" s="487" cm="1">
        <f t="array" aca="1" ref="AS126" ca="1">INDIRECT("'"&amp;$D$4&amp;"'!"&amp;AS$21&amp;$B126)</f>
        <v>0</v>
      </c>
      <c r="AT126" s="487" cm="1">
        <f t="array" aca="1" ref="AT126" ca="1">INDIRECT("'"&amp;$D$4&amp;"'!"&amp;AT$21&amp;$B126)</f>
        <v>0</v>
      </c>
      <c r="AU126" s="487" cm="1">
        <f t="array" aca="1" ref="AU126" ca="1">INDIRECT("'"&amp;$D$4&amp;"'!"&amp;AU$21&amp;$B126)</f>
        <v>0</v>
      </c>
      <c r="AV126" s="487" cm="1">
        <f t="array" aca="1" ref="AV126" ca="1">INDIRECT("'"&amp;$D$4&amp;"'!"&amp;AV$21&amp;$B126)</f>
        <v>0</v>
      </c>
      <c r="AW126" s="487" cm="1">
        <f t="array" aca="1" ref="AW126" ca="1">INDIRECT("'"&amp;$D$4&amp;"'!"&amp;AW$21&amp;$B126)</f>
        <v>0</v>
      </c>
      <c r="AX126" s="487" cm="1">
        <f t="array" aca="1" ref="AX126" ca="1">INDIRECT("'"&amp;$D$4&amp;"'!"&amp;AX$21&amp;$B126)</f>
        <v>0</v>
      </c>
      <c r="AY126" s="487" cm="1">
        <f t="array" aca="1" ref="AY126" ca="1">INDIRECT("'"&amp;$D$4&amp;"'!"&amp;AY$21&amp;$B126)</f>
        <v>0</v>
      </c>
      <c r="AZ126" s="487" cm="1">
        <f t="array" aca="1" ref="AZ126" ca="1">INDIRECT("'"&amp;$D$4&amp;"'!"&amp;AZ$21&amp;$B126)</f>
        <v>0</v>
      </c>
      <c r="BA126" s="487" cm="1">
        <f t="array" aca="1" ref="BA126" ca="1">INDIRECT("'"&amp;$D$4&amp;"'!"&amp;BA$21&amp;$B126)</f>
        <v>0</v>
      </c>
      <c r="BB126" s="487" cm="1">
        <f t="array" aca="1" ref="BB126" ca="1">INDIRECT("'"&amp;$D$4&amp;"'!"&amp;BB$21&amp;$B126)</f>
        <v>0</v>
      </c>
      <c r="BC126" s="487" cm="1">
        <f t="array" aca="1" ref="BC126" ca="1">INDIRECT("'"&amp;$D$4&amp;"'!"&amp;BC$21&amp;$B126)</f>
        <v>0</v>
      </c>
      <c r="BD126" s="487" cm="1">
        <f t="array" aca="1" ref="BD126" ca="1">INDIRECT("'"&amp;$D$4&amp;"'!"&amp;BD$21&amp;$B126)</f>
        <v>0</v>
      </c>
      <c r="BE126" s="487" cm="1">
        <f t="array" aca="1" ref="BE126" ca="1">INDIRECT("'"&amp;$D$4&amp;"'!"&amp;BE$21&amp;$B126)</f>
        <v>0</v>
      </c>
      <c r="BF126" s="487" cm="1">
        <f t="array" aca="1" ref="BF126" ca="1">INDIRECT("'"&amp;$D$4&amp;"'!"&amp;BF$21&amp;$B126)</f>
        <v>0</v>
      </c>
      <c r="BG126" s="487" cm="1">
        <f t="array" aca="1" ref="BG126" ca="1">INDIRECT("'"&amp;$D$4&amp;"'!"&amp;BG$21&amp;$B126)</f>
        <v>0</v>
      </c>
      <c r="BH126" s="487" cm="1">
        <f t="array" aca="1" ref="BH126" ca="1">INDIRECT("'"&amp;$D$4&amp;"'!"&amp;BH$21&amp;$B126)</f>
        <v>0</v>
      </c>
      <c r="BI126" s="487" cm="1">
        <f t="array" aca="1" ref="BI126" ca="1">INDIRECT("'"&amp;$D$4&amp;"'!"&amp;BI$21&amp;$B126)</f>
        <v>0</v>
      </c>
      <c r="BJ126" s="487" cm="1">
        <f t="array" aca="1" ref="BJ126" ca="1">INDIRECT("'"&amp;$D$4&amp;"'!"&amp;BJ$21&amp;$B126)</f>
        <v>0</v>
      </c>
      <c r="BK126" s="487" cm="1">
        <f t="array" aca="1" ref="BK126" ca="1">INDIRECT("'"&amp;$D$4&amp;"'!"&amp;BK$21&amp;$B126)</f>
        <v>0</v>
      </c>
      <c r="BL126" s="487" cm="1">
        <f t="array" aca="1" ref="BL126" ca="1">INDIRECT("'"&amp;$D$4&amp;"'!"&amp;BL$21&amp;$B126)</f>
        <v>0</v>
      </c>
      <c r="BM126" s="487" cm="1">
        <f t="array" aca="1" ref="BM126" ca="1">INDIRECT("'"&amp;$D$4&amp;"'!"&amp;BM$21&amp;$B126)</f>
        <v>0</v>
      </c>
      <c r="BN126" s="487" cm="1">
        <f t="array" aca="1" ref="BN126" ca="1">INDIRECT("'"&amp;$D$4&amp;"'!"&amp;BN$21&amp;$B126)</f>
        <v>0</v>
      </c>
    </row>
    <row r="127" spans="1:76" ht="15.95" customHeight="1">
      <c r="A127" s="1375"/>
      <c r="B127" s="180">
        <f t="shared" si="10"/>
        <v>248</v>
      </c>
      <c r="C127" s="494" t="s">
        <v>986</v>
      </c>
      <c r="D127" s="103" t="str" cm="1">
        <f t="array" aca="1" ref="D127" ca="1">INDIRECT("'"&amp;$D$4&amp;"'!"&amp;D$21&amp;$B127)</f>
        <v>Other 8 (specify)</v>
      </c>
      <c r="E127" s="443" t="str" cm="1">
        <f t="array" aca="1" ref="E127" ca="1">INDIRECT("'"&amp;$D$4&amp;"'!"&amp;E$21&amp;$B127)</f>
        <v>N/A</v>
      </c>
      <c r="F127" s="443" t="str" cm="1">
        <f t="array" aca="1" ref="F127" ca="1">INDIRECT("'"&amp;$D$4&amp;"'!"&amp;F$21&amp;$B127)</f>
        <v>[Add notes here]</v>
      </c>
      <c r="G127" s="443" t="str" cm="1">
        <f t="array" aca="1" ref="G127" ca="1">INDIRECT("'"&amp;$D$4&amp;"'!"&amp;G$21&amp;$B127)</f>
        <v>Please select confidence rating</v>
      </c>
      <c r="H127" s="451" t="str" cm="1">
        <f t="array" aca="1" ref="H127" ca="1">INDIRECT("'"&amp;$D$4&amp;"'!"&amp;H$21&amp;$B127)</f>
        <v>[Add notes here]</v>
      </c>
      <c r="I127" s="456" t="s">
        <v>514</v>
      </c>
      <c r="J127" s="487" cm="1">
        <f t="array" aca="1" ref="J127" ca="1">INDIRECT("'"&amp;$D$4&amp;"'!"&amp;J$21&amp;$B127)</f>
        <v>0</v>
      </c>
      <c r="K127" s="487" cm="1">
        <f t="array" aca="1" ref="K127" ca="1">INDIRECT("'"&amp;$D$4&amp;"'!"&amp;K$21&amp;$B127)</f>
        <v>0</v>
      </c>
      <c r="L127" s="487" cm="1">
        <f t="array" aca="1" ref="L127" ca="1">INDIRECT("'"&amp;$D$4&amp;"'!"&amp;L$21&amp;$B127)</f>
        <v>0</v>
      </c>
      <c r="M127" s="487" cm="1">
        <f t="array" aca="1" ref="M127" ca="1">INDIRECT("'"&amp;$D$4&amp;"'!"&amp;M$21&amp;$B127)</f>
        <v>0</v>
      </c>
      <c r="N127" s="487" cm="1">
        <f t="array" aca="1" ref="N127" ca="1">INDIRECT("'"&amp;$D$4&amp;"'!"&amp;N$21&amp;$B127)</f>
        <v>0</v>
      </c>
      <c r="O127" s="487" cm="1">
        <f t="array" aca="1" ref="O127" ca="1">INDIRECT("'"&amp;$D$4&amp;"'!"&amp;O$21&amp;$B127)</f>
        <v>0</v>
      </c>
      <c r="P127" s="487" cm="1">
        <f t="array" aca="1" ref="P127" ca="1">INDIRECT("'"&amp;$D$4&amp;"'!"&amp;P$21&amp;$B127)</f>
        <v>0</v>
      </c>
      <c r="Q127" s="487" cm="1">
        <f t="array" aca="1" ref="Q127" ca="1">INDIRECT("'"&amp;$D$4&amp;"'!"&amp;Q$21&amp;$B127)</f>
        <v>0</v>
      </c>
      <c r="R127" s="487" cm="1">
        <f t="array" aca="1" ref="R127" ca="1">INDIRECT("'"&amp;$D$4&amp;"'!"&amp;R$21&amp;$B127)</f>
        <v>0</v>
      </c>
      <c r="S127" s="487" cm="1">
        <f t="array" aca="1" ref="S127" ca="1">INDIRECT("'"&amp;$D$4&amp;"'!"&amp;S$21&amp;$B127)</f>
        <v>0</v>
      </c>
      <c r="T127" s="487" cm="1">
        <f t="array" aca="1" ref="T127" ca="1">INDIRECT("'"&amp;$D$4&amp;"'!"&amp;T$21&amp;$B127)</f>
        <v>0</v>
      </c>
      <c r="U127" s="487" cm="1">
        <f t="array" aca="1" ref="U127" ca="1">INDIRECT("'"&amp;$D$4&amp;"'!"&amp;U$21&amp;$B127)</f>
        <v>0</v>
      </c>
      <c r="V127" s="487" cm="1">
        <f t="array" aca="1" ref="V127" ca="1">INDIRECT("'"&amp;$D$4&amp;"'!"&amp;V$21&amp;$B127)</f>
        <v>0</v>
      </c>
      <c r="W127" s="487" cm="1">
        <f t="array" aca="1" ref="W127" ca="1">INDIRECT("'"&amp;$D$4&amp;"'!"&amp;W$21&amp;$B127)</f>
        <v>0</v>
      </c>
      <c r="X127" s="487" cm="1">
        <f t="array" aca="1" ref="X127" ca="1">INDIRECT("'"&amp;$D$4&amp;"'!"&amp;X$21&amp;$B127)</f>
        <v>0</v>
      </c>
      <c r="Y127" s="487" cm="1">
        <f t="array" aca="1" ref="Y127" ca="1">INDIRECT("'"&amp;$D$4&amp;"'!"&amp;Y$21&amp;$B127)</f>
        <v>0</v>
      </c>
      <c r="Z127" s="487" cm="1">
        <f t="array" aca="1" ref="Z127" ca="1">INDIRECT("'"&amp;$D$4&amp;"'!"&amp;Z$21&amp;$B127)</f>
        <v>0</v>
      </c>
      <c r="AA127" s="487" cm="1">
        <f t="array" aca="1" ref="AA127" ca="1">INDIRECT("'"&amp;$D$4&amp;"'!"&amp;AA$21&amp;$B127)</f>
        <v>0</v>
      </c>
      <c r="AB127" s="487" cm="1">
        <f t="array" aca="1" ref="AB127" ca="1">INDIRECT("'"&amp;$D$4&amp;"'!"&amp;AB$21&amp;$B127)</f>
        <v>0</v>
      </c>
      <c r="AC127" s="487" cm="1">
        <f t="array" aca="1" ref="AC127" ca="1">INDIRECT("'"&amp;$D$4&amp;"'!"&amp;AC$21&amp;$B127)</f>
        <v>0</v>
      </c>
      <c r="AD127" s="487" cm="1">
        <f t="array" aca="1" ref="AD127" ca="1">INDIRECT("'"&amp;$D$4&amp;"'!"&amp;AD$21&amp;$B127)</f>
        <v>0</v>
      </c>
      <c r="AE127" s="487" cm="1">
        <f t="array" aca="1" ref="AE127" ca="1">INDIRECT("'"&amp;$D$4&amp;"'!"&amp;AE$21&amp;$B127)</f>
        <v>0</v>
      </c>
      <c r="AF127" s="487" cm="1">
        <f t="array" aca="1" ref="AF127" ca="1">INDIRECT("'"&amp;$D$4&amp;"'!"&amp;AF$21&amp;$B127)</f>
        <v>0</v>
      </c>
      <c r="AG127" s="487" cm="1">
        <f t="array" aca="1" ref="AG127" ca="1">INDIRECT("'"&amp;$D$4&amp;"'!"&amp;AG$21&amp;$B127)</f>
        <v>0</v>
      </c>
      <c r="AH127" s="487" cm="1">
        <f t="array" aca="1" ref="AH127" ca="1">INDIRECT("'"&amp;$D$4&amp;"'!"&amp;AH$21&amp;$B127)</f>
        <v>0</v>
      </c>
      <c r="AI127" s="487" cm="1">
        <f t="array" aca="1" ref="AI127" ca="1">INDIRECT("'"&amp;$D$4&amp;"'!"&amp;AI$21&amp;$B127)</f>
        <v>0</v>
      </c>
      <c r="AJ127" s="487" cm="1">
        <f t="array" aca="1" ref="AJ127" ca="1">INDIRECT("'"&amp;$D$4&amp;"'!"&amp;AJ$21&amp;$B127)</f>
        <v>0</v>
      </c>
      <c r="AK127" s="487" cm="1">
        <f t="array" aca="1" ref="AK127" ca="1">INDIRECT("'"&amp;$D$4&amp;"'!"&amp;AK$21&amp;$B127)</f>
        <v>0</v>
      </c>
      <c r="AL127" s="487" cm="1">
        <f t="array" aca="1" ref="AL127" ca="1">INDIRECT("'"&amp;$D$4&amp;"'!"&amp;AL$21&amp;$B127)</f>
        <v>0</v>
      </c>
      <c r="AM127" s="487" cm="1">
        <f t="array" aca="1" ref="AM127" ca="1">INDIRECT("'"&amp;$D$4&amp;"'!"&amp;AM$21&amp;$B127)</f>
        <v>0</v>
      </c>
      <c r="AN127" s="487" cm="1">
        <f t="array" aca="1" ref="AN127" ca="1">INDIRECT("'"&amp;$D$4&amp;"'!"&amp;AN$21&amp;$B127)</f>
        <v>0</v>
      </c>
      <c r="AO127" s="487" cm="1">
        <f t="array" aca="1" ref="AO127" ca="1">INDIRECT("'"&amp;$D$4&amp;"'!"&amp;AO$21&amp;$B127)</f>
        <v>0</v>
      </c>
      <c r="AP127" s="487" cm="1">
        <f t="array" aca="1" ref="AP127" ca="1">INDIRECT("'"&amp;$D$4&amp;"'!"&amp;AP$21&amp;$B127)</f>
        <v>0</v>
      </c>
      <c r="AQ127" s="487" cm="1">
        <f t="array" aca="1" ref="AQ127" ca="1">INDIRECT("'"&amp;$D$4&amp;"'!"&amp;AQ$21&amp;$B127)</f>
        <v>0</v>
      </c>
      <c r="AR127" s="487" cm="1">
        <f t="array" aca="1" ref="AR127" ca="1">INDIRECT("'"&amp;$D$4&amp;"'!"&amp;AR$21&amp;$B127)</f>
        <v>0</v>
      </c>
      <c r="AS127" s="487" cm="1">
        <f t="array" aca="1" ref="AS127" ca="1">INDIRECT("'"&amp;$D$4&amp;"'!"&amp;AS$21&amp;$B127)</f>
        <v>0</v>
      </c>
      <c r="AT127" s="487" cm="1">
        <f t="array" aca="1" ref="AT127" ca="1">INDIRECT("'"&amp;$D$4&amp;"'!"&amp;AT$21&amp;$B127)</f>
        <v>0</v>
      </c>
      <c r="AU127" s="487" cm="1">
        <f t="array" aca="1" ref="AU127" ca="1">INDIRECT("'"&amp;$D$4&amp;"'!"&amp;AU$21&amp;$B127)</f>
        <v>0</v>
      </c>
      <c r="AV127" s="487" cm="1">
        <f t="array" aca="1" ref="AV127" ca="1">INDIRECT("'"&amp;$D$4&amp;"'!"&amp;AV$21&amp;$B127)</f>
        <v>0</v>
      </c>
      <c r="AW127" s="487" cm="1">
        <f t="array" aca="1" ref="AW127" ca="1">INDIRECT("'"&amp;$D$4&amp;"'!"&amp;AW$21&amp;$B127)</f>
        <v>0</v>
      </c>
      <c r="AX127" s="487" cm="1">
        <f t="array" aca="1" ref="AX127" ca="1">INDIRECT("'"&amp;$D$4&amp;"'!"&amp;AX$21&amp;$B127)</f>
        <v>0</v>
      </c>
      <c r="AY127" s="487" cm="1">
        <f t="array" aca="1" ref="AY127" ca="1">INDIRECT("'"&amp;$D$4&amp;"'!"&amp;AY$21&amp;$B127)</f>
        <v>0</v>
      </c>
      <c r="AZ127" s="487" cm="1">
        <f t="array" aca="1" ref="AZ127" ca="1">INDIRECT("'"&amp;$D$4&amp;"'!"&amp;AZ$21&amp;$B127)</f>
        <v>0</v>
      </c>
      <c r="BA127" s="487" cm="1">
        <f t="array" aca="1" ref="BA127" ca="1">INDIRECT("'"&amp;$D$4&amp;"'!"&amp;BA$21&amp;$B127)</f>
        <v>0</v>
      </c>
      <c r="BB127" s="487" cm="1">
        <f t="array" aca="1" ref="BB127" ca="1">INDIRECT("'"&amp;$D$4&amp;"'!"&amp;BB$21&amp;$B127)</f>
        <v>0</v>
      </c>
      <c r="BC127" s="487" cm="1">
        <f t="array" aca="1" ref="BC127" ca="1">INDIRECT("'"&amp;$D$4&amp;"'!"&amp;BC$21&amp;$B127)</f>
        <v>0</v>
      </c>
      <c r="BD127" s="487" cm="1">
        <f t="array" aca="1" ref="BD127" ca="1">INDIRECT("'"&amp;$D$4&amp;"'!"&amp;BD$21&amp;$B127)</f>
        <v>0</v>
      </c>
      <c r="BE127" s="487" cm="1">
        <f t="array" aca="1" ref="BE127" ca="1">INDIRECT("'"&amp;$D$4&amp;"'!"&amp;BE$21&amp;$B127)</f>
        <v>0</v>
      </c>
      <c r="BF127" s="487" cm="1">
        <f t="array" aca="1" ref="BF127" ca="1">INDIRECT("'"&amp;$D$4&amp;"'!"&amp;BF$21&amp;$B127)</f>
        <v>0</v>
      </c>
      <c r="BG127" s="487" cm="1">
        <f t="array" aca="1" ref="BG127" ca="1">INDIRECT("'"&amp;$D$4&amp;"'!"&amp;BG$21&amp;$B127)</f>
        <v>0</v>
      </c>
      <c r="BH127" s="487" cm="1">
        <f t="array" aca="1" ref="BH127" ca="1">INDIRECT("'"&amp;$D$4&amp;"'!"&amp;BH$21&amp;$B127)</f>
        <v>0</v>
      </c>
      <c r="BI127" s="487" cm="1">
        <f t="array" aca="1" ref="BI127" ca="1">INDIRECT("'"&amp;$D$4&amp;"'!"&amp;BI$21&amp;$B127)</f>
        <v>0</v>
      </c>
      <c r="BJ127" s="487" cm="1">
        <f t="array" aca="1" ref="BJ127" ca="1">INDIRECT("'"&amp;$D$4&amp;"'!"&amp;BJ$21&amp;$B127)</f>
        <v>0</v>
      </c>
      <c r="BK127" s="487" cm="1">
        <f t="array" aca="1" ref="BK127" ca="1">INDIRECT("'"&amp;$D$4&amp;"'!"&amp;BK$21&amp;$B127)</f>
        <v>0</v>
      </c>
      <c r="BL127" s="487" cm="1">
        <f t="array" aca="1" ref="BL127" ca="1">INDIRECT("'"&amp;$D$4&amp;"'!"&amp;BL$21&amp;$B127)</f>
        <v>0</v>
      </c>
      <c r="BM127" s="487" cm="1">
        <f t="array" aca="1" ref="BM127" ca="1">INDIRECT("'"&amp;$D$4&amp;"'!"&amp;BM$21&amp;$B127)</f>
        <v>0</v>
      </c>
      <c r="BN127" s="487" cm="1">
        <f t="array" aca="1" ref="BN127" ca="1">INDIRECT("'"&amp;$D$4&amp;"'!"&amp;BN$21&amp;$B127)</f>
        <v>0</v>
      </c>
    </row>
    <row r="128" spans="1:76" ht="15.95" customHeight="1">
      <c r="A128" s="1375"/>
      <c r="B128" s="180">
        <f t="shared" si="10"/>
        <v>249</v>
      </c>
      <c r="C128" s="494" t="s">
        <v>986</v>
      </c>
      <c r="D128" s="103" t="str" cm="1">
        <f t="array" aca="1" ref="D128" ca="1">INDIRECT("'"&amp;$D$4&amp;"'!"&amp;D$21&amp;$B128)</f>
        <v>Other 9 (specify)</v>
      </c>
      <c r="E128" s="443" t="str" cm="1">
        <f t="array" aca="1" ref="E128" ca="1">INDIRECT("'"&amp;$D$4&amp;"'!"&amp;E$21&amp;$B128)</f>
        <v>N/A</v>
      </c>
      <c r="F128" s="443" t="str" cm="1">
        <f t="array" aca="1" ref="F128" ca="1">INDIRECT("'"&amp;$D$4&amp;"'!"&amp;F$21&amp;$B128)</f>
        <v>[Add notes here]</v>
      </c>
      <c r="G128" s="443" t="str" cm="1">
        <f t="array" aca="1" ref="G128" ca="1">INDIRECT("'"&amp;$D$4&amp;"'!"&amp;G$21&amp;$B128)</f>
        <v>Please select confidence rating</v>
      </c>
      <c r="H128" s="451" t="str" cm="1">
        <f t="array" aca="1" ref="H128" ca="1">INDIRECT("'"&amp;$D$4&amp;"'!"&amp;H$21&amp;$B128)</f>
        <v>[Add notes here]</v>
      </c>
      <c r="I128" s="456" t="s">
        <v>514</v>
      </c>
      <c r="J128" s="487" cm="1">
        <f t="array" aca="1" ref="J128" ca="1">INDIRECT("'"&amp;$D$4&amp;"'!"&amp;J$21&amp;$B128)</f>
        <v>0</v>
      </c>
      <c r="K128" s="487" cm="1">
        <f t="array" aca="1" ref="K128" ca="1">INDIRECT("'"&amp;$D$4&amp;"'!"&amp;K$21&amp;$B128)</f>
        <v>0</v>
      </c>
      <c r="L128" s="487" cm="1">
        <f t="array" aca="1" ref="L128" ca="1">INDIRECT("'"&amp;$D$4&amp;"'!"&amp;L$21&amp;$B128)</f>
        <v>0</v>
      </c>
      <c r="M128" s="487" cm="1">
        <f t="array" aca="1" ref="M128" ca="1">INDIRECT("'"&amp;$D$4&amp;"'!"&amp;M$21&amp;$B128)</f>
        <v>0</v>
      </c>
      <c r="N128" s="487" cm="1">
        <f t="array" aca="1" ref="N128" ca="1">INDIRECT("'"&amp;$D$4&amp;"'!"&amp;N$21&amp;$B128)</f>
        <v>0</v>
      </c>
      <c r="O128" s="487" cm="1">
        <f t="array" aca="1" ref="O128" ca="1">INDIRECT("'"&amp;$D$4&amp;"'!"&amp;O$21&amp;$B128)</f>
        <v>0</v>
      </c>
      <c r="P128" s="487" cm="1">
        <f t="array" aca="1" ref="P128" ca="1">INDIRECT("'"&amp;$D$4&amp;"'!"&amp;P$21&amp;$B128)</f>
        <v>0</v>
      </c>
      <c r="Q128" s="487" cm="1">
        <f t="array" aca="1" ref="Q128" ca="1">INDIRECT("'"&amp;$D$4&amp;"'!"&amp;Q$21&amp;$B128)</f>
        <v>0</v>
      </c>
      <c r="R128" s="487" cm="1">
        <f t="array" aca="1" ref="R128" ca="1">INDIRECT("'"&amp;$D$4&amp;"'!"&amp;R$21&amp;$B128)</f>
        <v>0</v>
      </c>
      <c r="S128" s="487" cm="1">
        <f t="array" aca="1" ref="S128" ca="1">INDIRECT("'"&amp;$D$4&amp;"'!"&amp;S$21&amp;$B128)</f>
        <v>0</v>
      </c>
      <c r="T128" s="487" cm="1">
        <f t="array" aca="1" ref="T128" ca="1">INDIRECT("'"&amp;$D$4&amp;"'!"&amp;T$21&amp;$B128)</f>
        <v>0</v>
      </c>
      <c r="U128" s="487" cm="1">
        <f t="array" aca="1" ref="U128" ca="1">INDIRECT("'"&amp;$D$4&amp;"'!"&amp;U$21&amp;$B128)</f>
        <v>0</v>
      </c>
      <c r="V128" s="487" cm="1">
        <f t="array" aca="1" ref="V128" ca="1">INDIRECT("'"&amp;$D$4&amp;"'!"&amp;V$21&amp;$B128)</f>
        <v>0</v>
      </c>
      <c r="W128" s="487" cm="1">
        <f t="array" aca="1" ref="W128" ca="1">INDIRECT("'"&amp;$D$4&amp;"'!"&amp;W$21&amp;$B128)</f>
        <v>0</v>
      </c>
      <c r="X128" s="487" cm="1">
        <f t="array" aca="1" ref="X128" ca="1">INDIRECT("'"&amp;$D$4&amp;"'!"&amp;X$21&amp;$B128)</f>
        <v>0</v>
      </c>
      <c r="Y128" s="487" cm="1">
        <f t="array" aca="1" ref="Y128" ca="1">INDIRECT("'"&amp;$D$4&amp;"'!"&amp;Y$21&amp;$B128)</f>
        <v>0</v>
      </c>
      <c r="Z128" s="487" cm="1">
        <f t="array" aca="1" ref="Z128" ca="1">INDIRECT("'"&amp;$D$4&amp;"'!"&amp;Z$21&amp;$B128)</f>
        <v>0</v>
      </c>
      <c r="AA128" s="487" cm="1">
        <f t="array" aca="1" ref="AA128" ca="1">INDIRECT("'"&amp;$D$4&amp;"'!"&amp;AA$21&amp;$B128)</f>
        <v>0</v>
      </c>
      <c r="AB128" s="487" cm="1">
        <f t="array" aca="1" ref="AB128" ca="1">INDIRECT("'"&amp;$D$4&amp;"'!"&amp;AB$21&amp;$B128)</f>
        <v>0</v>
      </c>
      <c r="AC128" s="487" cm="1">
        <f t="array" aca="1" ref="AC128" ca="1">INDIRECT("'"&amp;$D$4&amp;"'!"&amp;AC$21&amp;$B128)</f>
        <v>0</v>
      </c>
      <c r="AD128" s="487" cm="1">
        <f t="array" aca="1" ref="AD128" ca="1">INDIRECT("'"&amp;$D$4&amp;"'!"&amp;AD$21&amp;$B128)</f>
        <v>0</v>
      </c>
      <c r="AE128" s="487" cm="1">
        <f t="array" aca="1" ref="AE128" ca="1">INDIRECT("'"&amp;$D$4&amp;"'!"&amp;AE$21&amp;$B128)</f>
        <v>0</v>
      </c>
      <c r="AF128" s="487" cm="1">
        <f t="array" aca="1" ref="AF128" ca="1">INDIRECT("'"&amp;$D$4&amp;"'!"&amp;AF$21&amp;$B128)</f>
        <v>0</v>
      </c>
      <c r="AG128" s="487" cm="1">
        <f t="array" aca="1" ref="AG128" ca="1">INDIRECT("'"&amp;$D$4&amp;"'!"&amp;AG$21&amp;$B128)</f>
        <v>0</v>
      </c>
      <c r="AH128" s="487" cm="1">
        <f t="array" aca="1" ref="AH128" ca="1">INDIRECT("'"&amp;$D$4&amp;"'!"&amp;AH$21&amp;$B128)</f>
        <v>0</v>
      </c>
      <c r="AI128" s="487" cm="1">
        <f t="array" aca="1" ref="AI128" ca="1">INDIRECT("'"&amp;$D$4&amp;"'!"&amp;AI$21&amp;$B128)</f>
        <v>0</v>
      </c>
      <c r="AJ128" s="487" cm="1">
        <f t="array" aca="1" ref="AJ128" ca="1">INDIRECT("'"&amp;$D$4&amp;"'!"&amp;AJ$21&amp;$B128)</f>
        <v>0</v>
      </c>
      <c r="AK128" s="487" cm="1">
        <f t="array" aca="1" ref="AK128" ca="1">INDIRECT("'"&amp;$D$4&amp;"'!"&amp;AK$21&amp;$B128)</f>
        <v>0</v>
      </c>
      <c r="AL128" s="487" cm="1">
        <f t="array" aca="1" ref="AL128" ca="1">INDIRECT("'"&amp;$D$4&amp;"'!"&amp;AL$21&amp;$B128)</f>
        <v>0</v>
      </c>
      <c r="AM128" s="487" cm="1">
        <f t="array" aca="1" ref="AM128" ca="1">INDIRECT("'"&amp;$D$4&amp;"'!"&amp;AM$21&amp;$B128)</f>
        <v>0</v>
      </c>
      <c r="AN128" s="487" cm="1">
        <f t="array" aca="1" ref="AN128" ca="1">INDIRECT("'"&amp;$D$4&amp;"'!"&amp;AN$21&amp;$B128)</f>
        <v>0</v>
      </c>
      <c r="AO128" s="487" cm="1">
        <f t="array" aca="1" ref="AO128" ca="1">INDIRECT("'"&amp;$D$4&amp;"'!"&amp;AO$21&amp;$B128)</f>
        <v>0</v>
      </c>
      <c r="AP128" s="487" cm="1">
        <f t="array" aca="1" ref="AP128" ca="1">INDIRECT("'"&amp;$D$4&amp;"'!"&amp;AP$21&amp;$B128)</f>
        <v>0</v>
      </c>
      <c r="AQ128" s="487" cm="1">
        <f t="array" aca="1" ref="AQ128" ca="1">INDIRECT("'"&amp;$D$4&amp;"'!"&amp;AQ$21&amp;$B128)</f>
        <v>0</v>
      </c>
      <c r="AR128" s="487" cm="1">
        <f t="array" aca="1" ref="AR128" ca="1">INDIRECT("'"&amp;$D$4&amp;"'!"&amp;AR$21&amp;$B128)</f>
        <v>0</v>
      </c>
      <c r="AS128" s="487" cm="1">
        <f t="array" aca="1" ref="AS128" ca="1">INDIRECT("'"&amp;$D$4&amp;"'!"&amp;AS$21&amp;$B128)</f>
        <v>0</v>
      </c>
      <c r="AT128" s="487" cm="1">
        <f t="array" aca="1" ref="AT128" ca="1">INDIRECT("'"&amp;$D$4&amp;"'!"&amp;AT$21&amp;$B128)</f>
        <v>0</v>
      </c>
      <c r="AU128" s="487" cm="1">
        <f t="array" aca="1" ref="AU128" ca="1">INDIRECT("'"&amp;$D$4&amp;"'!"&amp;AU$21&amp;$B128)</f>
        <v>0</v>
      </c>
      <c r="AV128" s="487" cm="1">
        <f t="array" aca="1" ref="AV128" ca="1">INDIRECT("'"&amp;$D$4&amp;"'!"&amp;AV$21&amp;$B128)</f>
        <v>0</v>
      </c>
      <c r="AW128" s="487" cm="1">
        <f t="array" aca="1" ref="AW128" ca="1">INDIRECT("'"&amp;$D$4&amp;"'!"&amp;AW$21&amp;$B128)</f>
        <v>0</v>
      </c>
      <c r="AX128" s="487" cm="1">
        <f t="array" aca="1" ref="AX128" ca="1">INDIRECT("'"&amp;$D$4&amp;"'!"&amp;AX$21&amp;$B128)</f>
        <v>0</v>
      </c>
      <c r="AY128" s="487" cm="1">
        <f t="array" aca="1" ref="AY128" ca="1">INDIRECT("'"&amp;$D$4&amp;"'!"&amp;AY$21&amp;$B128)</f>
        <v>0</v>
      </c>
      <c r="AZ128" s="487" cm="1">
        <f t="array" aca="1" ref="AZ128" ca="1">INDIRECT("'"&amp;$D$4&amp;"'!"&amp;AZ$21&amp;$B128)</f>
        <v>0</v>
      </c>
      <c r="BA128" s="487" cm="1">
        <f t="array" aca="1" ref="BA128" ca="1">INDIRECT("'"&amp;$D$4&amp;"'!"&amp;BA$21&amp;$B128)</f>
        <v>0</v>
      </c>
      <c r="BB128" s="487" cm="1">
        <f t="array" aca="1" ref="BB128" ca="1">INDIRECT("'"&amp;$D$4&amp;"'!"&amp;BB$21&amp;$B128)</f>
        <v>0</v>
      </c>
      <c r="BC128" s="487" cm="1">
        <f t="array" aca="1" ref="BC128" ca="1">INDIRECT("'"&amp;$D$4&amp;"'!"&amp;BC$21&amp;$B128)</f>
        <v>0</v>
      </c>
      <c r="BD128" s="487" cm="1">
        <f t="array" aca="1" ref="BD128" ca="1">INDIRECT("'"&amp;$D$4&amp;"'!"&amp;BD$21&amp;$B128)</f>
        <v>0</v>
      </c>
      <c r="BE128" s="487" cm="1">
        <f t="array" aca="1" ref="BE128" ca="1">INDIRECT("'"&amp;$D$4&amp;"'!"&amp;BE$21&amp;$B128)</f>
        <v>0</v>
      </c>
      <c r="BF128" s="487" cm="1">
        <f t="array" aca="1" ref="BF128" ca="1">INDIRECT("'"&amp;$D$4&amp;"'!"&amp;BF$21&amp;$B128)</f>
        <v>0</v>
      </c>
      <c r="BG128" s="487" cm="1">
        <f t="array" aca="1" ref="BG128" ca="1">INDIRECT("'"&amp;$D$4&amp;"'!"&amp;BG$21&amp;$B128)</f>
        <v>0</v>
      </c>
      <c r="BH128" s="487" cm="1">
        <f t="array" aca="1" ref="BH128" ca="1">INDIRECT("'"&amp;$D$4&amp;"'!"&amp;BH$21&amp;$B128)</f>
        <v>0</v>
      </c>
      <c r="BI128" s="487" cm="1">
        <f t="array" aca="1" ref="BI128" ca="1">INDIRECT("'"&amp;$D$4&amp;"'!"&amp;BI$21&amp;$B128)</f>
        <v>0</v>
      </c>
      <c r="BJ128" s="487" cm="1">
        <f t="array" aca="1" ref="BJ128" ca="1">INDIRECT("'"&amp;$D$4&amp;"'!"&amp;BJ$21&amp;$B128)</f>
        <v>0</v>
      </c>
      <c r="BK128" s="487" cm="1">
        <f t="array" aca="1" ref="BK128" ca="1">INDIRECT("'"&amp;$D$4&amp;"'!"&amp;BK$21&amp;$B128)</f>
        <v>0</v>
      </c>
      <c r="BL128" s="487" cm="1">
        <f t="array" aca="1" ref="BL128" ca="1">INDIRECT("'"&amp;$D$4&amp;"'!"&amp;BL$21&amp;$B128)</f>
        <v>0</v>
      </c>
      <c r="BM128" s="487" cm="1">
        <f t="array" aca="1" ref="BM128" ca="1">INDIRECT("'"&amp;$D$4&amp;"'!"&amp;BM$21&amp;$B128)</f>
        <v>0</v>
      </c>
      <c r="BN128" s="487" cm="1">
        <f t="array" aca="1" ref="BN128" ca="1">INDIRECT("'"&amp;$D$4&amp;"'!"&amp;BN$21&amp;$B128)</f>
        <v>0</v>
      </c>
    </row>
    <row r="129" spans="1:66" ht="15.95" customHeight="1">
      <c r="A129" s="1375"/>
      <c r="B129" s="180">
        <f t="shared" si="10"/>
        <v>250</v>
      </c>
      <c r="C129" s="494" t="s">
        <v>986</v>
      </c>
      <c r="D129" s="104" t="str" cm="1">
        <f t="array" aca="1" ref="D129" ca="1">INDIRECT("'"&amp;$D$4&amp;"'!"&amp;D$21&amp;$B129)</f>
        <v>Other 10 (specify)</v>
      </c>
      <c r="E129" s="444" t="str" cm="1">
        <f t="array" aca="1" ref="E129" ca="1">INDIRECT("'"&amp;$D$4&amp;"'!"&amp;E$21&amp;$B129)</f>
        <v>N/A</v>
      </c>
      <c r="F129" s="444" t="str" cm="1">
        <f t="array" aca="1" ref="F129" ca="1">INDIRECT("'"&amp;$D$4&amp;"'!"&amp;F$21&amp;$B129)</f>
        <v>[Add notes here]</v>
      </c>
      <c r="G129" s="444" t="str" cm="1">
        <f t="array" aca="1" ref="G129" ca="1">INDIRECT("'"&amp;$D$4&amp;"'!"&amp;G$21&amp;$B129)</f>
        <v>Please select confidence rating</v>
      </c>
      <c r="H129" s="452" t="str" cm="1">
        <f t="array" aca="1" ref="H129" ca="1">INDIRECT("'"&amp;$D$4&amp;"'!"&amp;H$21&amp;$B129)</f>
        <v>[Add notes here]</v>
      </c>
      <c r="I129" s="457" t="s">
        <v>514</v>
      </c>
      <c r="J129" s="488" cm="1">
        <f t="array" aca="1" ref="J129" ca="1">INDIRECT("'"&amp;$D$4&amp;"'!"&amp;J$21&amp;$B129)</f>
        <v>0</v>
      </c>
      <c r="K129" s="488" cm="1">
        <f t="array" aca="1" ref="K129" ca="1">INDIRECT("'"&amp;$D$4&amp;"'!"&amp;K$21&amp;$B129)</f>
        <v>0</v>
      </c>
      <c r="L129" s="488" cm="1">
        <f t="array" aca="1" ref="L129" ca="1">INDIRECT("'"&amp;$D$4&amp;"'!"&amp;L$21&amp;$B129)</f>
        <v>0</v>
      </c>
      <c r="M129" s="488" cm="1">
        <f t="array" aca="1" ref="M129" ca="1">INDIRECT("'"&amp;$D$4&amp;"'!"&amp;M$21&amp;$B129)</f>
        <v>0</v>
      </c>
      <c r="N129" s="488" cm="1">
        <f t="array" aca="1" ref="N129" ca="1">INDIRECT("'"&amp;$D$4&amp;"'!"&amp;N$21&amp;$B129)</f>
        <v>0</v>
      </c>
      <c r="O129" s="488" cm="1">
        <f t="array" aca="1" ref="O129" ca="1">INDIRECT("'"&amp;$D$4&amp;"'!"&amp;O$21&amp;$B129)</f>
        <v>0</v>
      </c>
      <c r="P129" s="488" cm="1">
        <f t="array" aca="1" ref="P129" ca="1">INDIRECT("'"&amp;$D$4&amp;"'!"&amp;P$21&amp;$B129)</f>
        <v>0</v>
      </c>
      <c r="Q129" s="488" cm="1">
        <f t="array" aca="1" ref="Q129" ca="1">INDIRECT("'"&amp;$D$4&amp;"'!"&amp;Q$21&amp;$B129)</f>
        <v>0</v>
      </c>
      <c r="R129" s="488" cm="1">
        <f t="array" aca="1" ref="R129" ca="1">INDIRECT("'"&amp;$D$4&amp;"'!"&amp;R$21&amp;$B129)</f>
        <v>0</v>
      </c>
      <c r="S129" s="488" cm="1">
        <f t="array" aca="1" ref="S129" ca="1">INDIRECT("'"&amp;$D$4&amp;"'!"&amp;S$21&amp;$B129)</f>
        <v>0</v>
      </c>
      <c r="T129" s="488" cm="1">
        <f t="array" aca="1" ref="T129" ca="1">INDIRECT("'"&amp;$D$4&amp;"'!"&amp;T$21&amp;$B129)</f>
        <v>0</v>
      </c>
      <c r="U129" s="488" cm="1">
        <f t="array" aca="1" ref="U129" ca="1">INDIRECT("'"&amp;$D$4&amp;"'!"&amp;U$21&amp;$B129)</f>
        <v>0</v>
      </c>
      <c r="V129" s="488" cm="1">
        <f t="array" aca="1" ref="V129" ca="1">INDIRECT("'"&amp;$D$4&amp;"'!"&amp;V$21&amp;$B129)</f>
        <v>0</v>
      </c>
      <c r="W129" s="488" cm="1">
        <f t="array" aca="1" ref="W129" ca="1">INDIRECT("'"&amp;$D$4&amp;"'!"&amp;W$21&amp;$B129)</f>
        <v>0</v>
      </c>
      <c r="X129" s="488" cm="1">
        <f t="array" aca="1" ref="X129" ca="1">INDIRECT("'"&amp;$D$4&amp;"'!"&amp;X$21&amp;$B129)</f>
        <v>0</v>
      </c>
      <c r="Y129" s="488" cm="1">
        <f t="array" aca="1" ref="Y129" ca="1">INDIRECT("'"&amp;$D$4&amp;"'!"&amp;Y$21&amp;$B129)</f>
        <v>0</v>
      </c>
      <c r="Z129" s="488" cm="1">
        <f t="array" aca="1" ref="Z129" ca="1">INDIRECT("'"&amp;$D$4&amp;"'!"&amp;Z$21&amp;$B129)</f>
        <v>0</v>
      </c>
      <c r="AA129" s="488" cm="1">
        <f t="array" aca="1" ref="AA129" ca="1">INDIRECT("'"&amp;$D$4&amp;"'!"&amp;AA$21&amp;$B129)</f>
        <v>0</v>
      </c>
      <c r="AB129" s="488" cm="1">
        <f t="array" aca="1" ref="AB129" ca="1">INDIRECT("'"&amp;$D$4&amp;"'!"&amp;AB$21&amp;$B129)</f>
        <v>0</v>
      </c>
      <c r="AC129" s="488" cm="1">
        <f t="array" aca="1" ref="AC129" ca="1">INDIRECT("'"&amp;$D$4&amp;"'!"&amp;AC$21&amp;$B129)</f>
        <v>0</v>
      </c>
      <c r="AD129" s="488" cm="1">
        <f t="array" aca="1" ref="AD129" ca="1">INDIRECT("'"&amp;$D$4&amp;"'!"&amp;AD$21&amp;$B129)</f>
        <v>0</v>
      </c>
      <c r="AE129" s="488" cm="1">
        <f t="array" aca="1" ref="AE129" ca="1">INDIRECT("'"&amp;$D$4&amp;"'!"&amp;AE$21&amp;$B129)</f>
        <v>0</v>
      </c>
      <c r="AF129" s="488" cm="1">
        <f t="array" aca="1" ref="AF129" ca="1">INDIRECT("'"&amp;$D$4&amp;"'!"&amp;AF$21&amp;$B129)</f>
        <v>0</v>
      </c>
      <c r="AG129" s="488" cm="1">
        <f t="array" aca="1" ref="AG129" ca="1">INDIRECT("'"&amp;$D$4&amp;"'!"&amp;AG$21&amp;$B129)</f>
        <v>0</v>
      </c>
      <c r="AH129" s="488" cm="1">
        <f t="array" aca="1" ref="AH129" ca="1">INDIRECT("'"&amp;$D$4&amp;"'!"&amp;AH$21&amp;$B129)</f>
        <v>0</v>
      </c>
      <c r="AI129" s="488" cm="1">
        <f t="array" aca="1" ref="AI129" ca="1">INDIRECT("'"&amp;$D$4&amp;"'!"&amp;AI$21&amp;$B129)</f>
        <v>0</v>
      </c>
      <c r="AJ129" s="488" cm="1">
        <f t="array" aca="1" ref="AJ129" ca="1">INDIRECT("'"&amp;$D$4&amp;"'!"&amp;AJ$21&amp;$B129)</f>
        <v>0</v>
      </c>
      <c r="AK129" s="488" cm="1">
        <f t="array" aca="1" ref="AK129" ca="1">INDIRECT("'"&amp;$D$4&amp;"'!"&amp;AK$21&amp;$B129)</f>
        <v>0</v>
      </c>
      <c r="AL129" s="488" cm="1">
        <f t="array" aca="1" ref="AL129" ca="1">INDIRECT("'"&amp;$D$4&amp;"'!"&amp;AL$21&amp;$B129)</f>
        <v>0</v>
      </c>
      <c r="AM129" s="488" cm="1">
        <f t="array" aca="1" ref="AM129" ca="1">INDIRECT("'"&amp;$D$4&amp;"'!"&amp;AM$21&amp;$B129)</f>
        <v>0</v>
      </c>
      <c r="AN129" s="488" cm="1">
        <f t="array" aca="1" ref="AN129" ca="1">INDIRECT("'"&amp;$D$4&amp;"'!"&amp;AN$21&amp;$B129)</f>
        <v>0</v>
      </c>
      <c r="AO129" s="488" cm="1">
        <f t="array" aca="1" ref="AO129" ca="1">INDIRECT("'"&amp;$D$4&amp;"'!"&amp;AO$21&amp;$B129)</f>
        <v>0</v>
      </c>
      <c r="AP129" s="488" cm="1">
        <f t="array" aca="1" ref="AP129" ca="1">INDIRECT("'"&amp;$D$4&amp;"'!"&amp;AP$21&amp;$B129)</f>
        <v>0</v>
      </c>
      <c r="AQ129" s="488" cm="1">
        <f t="array" aca="1" ref="AQ129" ca="1">INDIRECT("'"&amp;$D$4&amp;"'!"&amp;AQ$21&amp;$B129)</f>
        <v>0</v>
      </c>
      <c r="AR129" s="488" cm="1">
        <f t="array" aca="1" ref="AR129" ca="1">INDIRECT("'"&amp;$D$4&amp;"'!"&amp;AR$21&amp;$B129)</f>
        <v>0</v>
      </c>
      <c r="AS129" s="488" cm="1">
        <f t="array" aca="1" ref="AS129" ca="1">INDIRECT("'"&amp;$D$4&amp;"'!"&amp;AS$21&amp;$B129)</f>
        <v>0</v>
      </c>
      <c r="AT129" s="488" cm="1">
        <f t="array" aca="1" ref="AT129" ca="1">INDIRECT("'"&amp;$D$4&amp;"'!"&amp;AT$21&amp;$B129)</f>
        <v>0</v>
      </c>
      <c r="AU129" s="488" cm="1">
        <f t="array" aca="1" ref="AU129" ca="1">INDIRECT("'"&amp;$D$4&amp;"'!"&amp;AU$21&amp;$B129)</f>
        <v>0</v>
      </c>
      <c r="AV129" s="488" cm="1">
        <f t="array" aca="1" ref="AV129" ca="1">INDIRECT("'"&amp;$D$4&amp;"'!"&amp;AV$21&amp;$B129)</f>
        <v>0</v>
      </c>
      <c r="AW129" s="488" cm="1">
        <f t="array" aca="1" ref="AW129" ca="1">INDIRECT("'"&amp;$D$4&amp;"'!"&amp;AW$21&amp;$B129)</f>
        <v>0</v>
      </c>
      <c r="AX129" s="488" cm="1">
        <f t="array" aca="1" ref="AX129" ca="1">INDIRECT("'"&amp;$D$4&amp;"'!"&amp;AX$21&amp;$B129)</f>
        <v>0</v>
      </c>
      <c r="AY129" s="488" cm="1">
        <f t="array" aca="1" ref="AY129" ca="1">INDIRECT("'"&amp;$D$4&amp;"'!"&amp;AY$21&amp;$B129)</f>
        <v>0</v>
      </c>
      <c r="AZ129" s="488" cm="1">
        <f t="array" aca="1" ref="AZ129" ca="1">INDIRECT("'"&amp;$D$4&amp;"'!"&amp;AZ$21&amp;$B129)</f>
        <v>0</v>
      </c>
      <c r="BA129" s="488" cm="1">
        <f t="array" aca="1" ref="BA129" ca="1">INDIRECT("'"&amp;$D$4&amp;"'!"&amp;BA$21&amp;$B129)</f>
        <v>0</v>
      </c>
      <c r="BB129" s="488" cm="1">
        <f t="array" aca="1" ref="BB129" ca="1">INDIRECT("'"&amp;$D$4&amp;"'!"&amp;BB$21&amp;$B129)</f>
        <v>0</v>
      </c>
      <c r="BC129" s="488" cm="1">
        <f t="array" aca="1" ref="BC129" ca="1">INDIRECT("'"&amp;$D$4&amp;"'!"&amp;BC$21&amp;$B129)</f>
        <v>0</v>
      </c>
      <c r="BD129" s="488" cm="1">
        <f t="array" aca="1" ref="BD129" ca="1">INDIRECT("'"&amp;$D$4&amp;"'!"&amp;BD$21&amp;$B129)</f>
        <v>0</v>
      </c>
      <c r="BE129" s="488" cm="1">
        <f t="array" aca="1" ref="BE129" ca="1">INDIRECT("'"&amp;$D$4&amp;"'!"&amp;BE$21&amp;$B129)</f>
        <v>0</v>
      </c>
      <c r="BF129" s="488" cm="1">
        <f t="array" aca="1" ref="BF129" ca="1">INDIRECT("'"&amp;$D$4&amp;"'!"&amp;BF$21&amp;$B129)</f>
        <v>0</v>
      </c>
      <c r="BG129" s="488" cm="1">
        <f t="array" aca="1" ref="BG129" ca="1">INDIRECT("'"&amp;$D$4&amp;"'!"&amp;BG$21&amp;$B129)</f>
        <v>0</v>
      </c>
      <c r="BH129" s="488" cm="1">
        <f t="array" aca="1" ref="BH129" ca="1">INDIRECT("'"&amp;$D$4&amp;"'!"&amp;BH$21&amp;$B129)</f>
        <v>0</v>
      </c>
      <c r="BI129" s="488" cm="1">
        <f t="array" aca="1" ref="BI129" ca="1">INDIRECT("'"&amp;$D$4&amp;"'!"&amp;BI$21&amp;$B129)</f>
        <v>0</v>
      </c>
      <c r="BJ129" s="488" cm="1">
        <f t="array" aca="1" ref="BJ129" ca="1">INDIRECT("'"&amp;$D$4&amp;"'!"&amp;BJ$21&amp;$B129)</f>
        <v>0</v>
      </c>
      <c r="BK129" s="488" cm="1">
        <f t="array" aca="1" ref="BK129" ca="1">INDIRECT("'"&amp;$D$4&amp;"'!"&amp;BK$21&amp;$B129)</f>
        <v>0</v>
      </c>
      <c r="BL129" s="488" cm="1">
        <f t="array" aca="1" ref="BL129" ca="1">INDIRECT("'"&amp;$D$4&amp;"'!"&amp;BL$21&amp;$B129)</f>
        <v>0</v>
      </c>
      <c r="BM129" s="488" cm="1">
        <f t="array" aca="1" ref="BM129" ca="1">INDIRECT("'"&amp;$D$4&amp;"'!"&amp;BM$21&amp;$B129)</f>
        <v>0</v>
      </c>
      <c r="BN129" s="488" cm="1">
        <f t="array" aca="1" ref="BN129" ca="1">INDIRECT("'"&amp;$D$4&amp;"'!"&amp;BN$21&amp;$B129)</f>
        <v>0</v>
      </c>
    </row>
    <row r="130" spans="1:66" ht="15.95" customHeight="1" thickBot="1">
      <c r="A130" s="1375"/>
      <c r="B130" s="180">
        <f t="shared" si="10"/>
        <v>251</v>
      </c>
      <c r="C130" s="495" t="s">
        <v>987</v>
      </c>
      <c r="D130" s="447" t="s">
        <v>554</v>
      </c>
      <c r="E130" s="448"/>
      <c r="F130" s="458" t="s">
        <v>760</v>
      </c>
      <c r="G130" s="448"/>
      <c r="H130" s="448"/>
      <c r="I130" s="449" t="s">
        <v>514</v>
      </c>
      <c r="J130" s="489" cm="1">
        <f t="array" aca="1" ref="J130" ca="1">INDIRECT("'"&amp;$D$4&amp;"'!"&amp;J$21&amp;$B130)</f>
        <v>0</v>
      </c>
      <c r="K130" s="489" cm="1">
        <f t="array" aca="1" ref="K130" ca="1">INDIRECT("'"&amp;$D$4&amp;"'!"&amp;K$21&amp;$B130)</f>
        <v>0</v>
      </c>
      <c r="L130" s="489" cm="1">
        <f t="array" aca="1" ref="L130" ca="1">INDIRECT("'"&amp;$D$4&amp;"'!"&amp;L$21&amp;$B130)</f>
        <v>0</v>
      </c>
      <c r="M130" s="489" cm="1">
        <f t="array" aca="1" ref="M130" ca="1">INDIRECT("'"&amp;$D$4&amp;"'!"&amp;M$21&amp;$B130)</f>
        <v>0</v>
      </c>
      <c r="N130" s="489" cm="1">
        <f t="array" aca="1" ref="N130" ca="1">INDIRECT("'"&amp;$D$4&amp;"'!"&amp;N$21&amp;$B130)</f>
        <v>0</v>
      </c>
      <c r="O130" s="489" cm="1">
        <f t="array" aca="1" ref="O130" ca="1">INDIRECT("'"&amp;$D$4&amp;"'!"&amp;O$21&amp;$B130)</f>
        <v>273</v>
      </c>
      <c r="P130" s="489" cm="1">
        <f t="array" aca="1" ref="P130" ca="1">INDIRECT("'"&amp;$D$4&amp;"'!"&amp;P$21&amp;$B130)</f>
        <v>273</v>
      </c>
      <c r="Q130" s="489" cm="1">
        <f t="array" aca="1" ref="Q130" ca="1">INDIRECT("'"&amp;$D$4&amp;"'!"&amp;Q$21&amp;$B130)</f>
        <v>273</v>
      </c>
      <c r="R130" s="489" cm="1">
        <f t="array" aca="1" ref="R130" ca="1">INDIRECT("'"&amp;$D$4&amp;"'!"&amp;R$21&amp;$B130)</f>
        <v>273</v>
      </c>
      <c r="S130" s="489" cm="1">
        <f t="array" aca="1" ref="S130" ca="1">INDIRECT("'"&amp;$D$4&amp;"'!"&amp;S$21&amp;$B130)</f>
        <v>273</v>
      </c>
      <c r="T130" s="489" cm="1">
        <f t="array" aca="1" ref="T130" ca="1">INDIRECT("'"&amp;$D$4&amp;"'!"&amp;T$21&amp;$B130)</f>
        <v>273</v>
      </c>
      <c r="U130" s="489" cm="1">
        <f t="array" aca="1" ref="U130" ca="1">INDIRECT("'"&amp;$D$4&amp;"'!"&amp;U$21&amp;$B130)</f>
        <v>273</v>
      </c>
      <c r="V130" s="489" cm="1">
        <f t="array" aca="1" ref="V130" ca="1">INDIRECT("'"&amp;$D$4&amp;"'!"&amp;V$21&amp;$B130)</f>
        <v>273</v>
      </c>
      <c r="W130" s="489" cm="1">
        <f t="array" aca="1" ref="W130" ca="1">INDIRECT("'"&amp;$D$4&amp;"'!"&amp;W$21&amp;$B130)</f>
        <v>273</v>
      </c>
      <c r="X130" s="489" cm="1">
        <f t="array" aca="1" ref="X130" ca="1">INDIRECT("'"&amp;$D$4&amp;"'!"&amp;X$21&amp;$B130)</f>
        <v>273</v>
      </c>
      <c r="Y130" s="489" cm="1">
        <f t="array" aca="1" ref="Y130" ca="1">INDIRECT("'"&amp;$D$4&amp;"'!"&amp;Y$21&amp;$B130)</f>
        <v>273</v>
      </c>
      <c r="Z130" s="489" cm="1">
        <f t="array" aca="1" ref="Z130" ca="1">INDIRECT("'"&amp;$D$4&amp;"'!"&amp;Z$21&amp;$B130)</f>
        <v>273</v>
      </c>
      <c r="AA130" s="489" cm="1">
        <f t="array" aca="1" ref="AA130" ca="1">INDIRECT("'"&amp;$D$4&amp;"'!"&amp;AA$21&amp;$B130)</f>
        <v>273</v>
      </c>
      <c r="AB130" s="489" cm="1">
        <f t="array" aca="1" ref="AB130" ca="1">INDIRECT("'"&amp;$D$4&amp;"'!"&amp;AB$21&amp;$B130)</f>
        <v>273</v>
      </c>
      <c r="AC130" s="489" cm="1">
        <f t="array" aca="1" ref="AC130" ca="1">INDIRECT("'"&amp;$D$4&amp;"'!"&amp;AC$21&amp;$B130)</f>
        <v>273</v>
      </c>
      <c r="AD130" s="489" cm="1">
        <f t="array" aca="1" ref="AD130" ca="1">INDIRECT("'"&amp;$D$4&amp;"'!"&amp;AD$21&amp;$B130)</f>
        <v>273</v>
      </c>
      <c r="AE130" s="489" cm="1">
        <f t="array" aca="1" ref="AE130" ca="1">INDIRECT("'"&amp;$D$4&amp;"'!"&amp;AE$21&amp;$B130)</f>
        <v>273</v>
      </c>
      <c r="AF130" s="489" cm="1">
        <f t="array" aca="1" ref="AF130" ca="1">INDIRECT("'"&amp;$D$4&amp;"'!"&amp;AF$21&amp;$B130)</f>
        <v>273</v>
      </c>
      <c r="AG130" s="489" cm="1">
        <f t="array" aca="1" ref="AG130" ca="1">INDIRECT("'"&amp;$D$4&amp;"'!"&amp;AG$21&amp;$B130)</f>
        <v>273</v>
      </c>
      <c r="AH130" s="489" cm="1">
        <f t="array" aca="1" ref="AH130" ca="1">INDIRECT("'"&amp;$D$4&amp;"'!"&amp;AH$21&amp;$B130)</f>
        <v>273</v>
      </c>
      <c r="AI130" s="489" cm="1">
        <f t="array" aca="1" ref="AI130" ca="1">INDIRECT("'"&amp;$D$4&amp;"'!"&amp;AI$21&amp;$B130)</f>
        <v>273</v>
      </c>
      <c r="AJ130" s="489" cm="1">
        <f t="array" aca="1" ref="AJ130" ca="1">INDIRECT("'"&amp;$D$4&amp;"'!"&amp;AJ$21&amp;$B130)</f>
        <v>273</v>
      </c>
      <c r="AK130" s="489" cm="1">
        <f t="array" aca="1" ref="AK130" ca="1">INDIRECT("'"&amp;$D$4&amp;"'!"&amp;AK$21&amp;$B130)</f>
        <v>273</v>
      </c>
      <c r="AL130" s="489" cm="1">
        <f t="array" aca="1" ref="AL130" ca="1">INDIRECT("'"&amp;$D$4&amp;"'!"&amp;AL$21&amp;$B130)</f>
        <v>273</v>
      </c>
      <c r="AM130" s="489" cm="1">
        <f t="array" aca="1" ref="AM130" ca="1">INDIRECT("'"&amp;$D$4&amp;"'!"&amp;AM$21&amp;$B130)</f>
        <v>273</v>
      </c>
      <c r="AN130" s="489" cm="1">
        <f t="array" aca="1" ref="AN130" ca="1">INDIRECT("'"&amp;$D$4&amp;"'!"&amp;AN$21&amp;$B130)</f>
        <v>273</v>
      </c>
      <c r="AO130" s="489" cm="1">
        <f t="array" aca="1" ref="AO130" ca="1">INDIRECT("'"&amp;$D$4&amp;"'!"&amp;AO$21&amp;$B130)</f>
        <v>273</v>
      </c>
      <c r="AP130" s="489" cm="1">
        <f t="array" aca="1" ref="AP130" ca="1">INDIRECT("'"&amp;$D$4&amp;"'!"&amp;AP$21&amp;$B130)</f>
        <v>273</v>
      </c>
      <c r="AQ130" s="489" cm="1">
        <f t="array" aca="1" ref="AQ130" ca="1">INDIRECT("'"&amp;$D$4&amp;"'!"&amp;AQ$21&amp;$B130)</f>
        <v>273</v>
      </c>
      <c r="AR130" s="489" cm="1">
        <f t="array" aca="1" ref="AR130" ca="1">INDIRECT("'"&amp;$D$4&amp;"'!"&amp;AR$21&amp;$B130)</f>
        <v>273</v>
      </c>
      <c r="AS130" s="489" cm="1">
        <f t="array" aca="1" ref="AS130" ca="1">INDIRECT("'"&amp;$D$4&amp;"'!"&amp;AS$21&amp;$B130)</f>
        <v>273</v>
      </c>
      <c r="AT130" s="489" cm="1">
        <f t="array" aca="1" ref="AT130" ca="1">INDIRECT("'"&amp;$D$4&amp;"'!"&amp;AT$21&amp;$B130)</f>
        <v>273</v>
      </c>
      <c r="AU130" s="489" cm="1">
        <f t="array" aca="1" ref="AU130" ca="1">INDIRECT("'"&amp;$D$4&amp;"'!"&amp;AU$21&amp;$B130)</f>
        <v>273</v>
      </c>
      <c r="AV130" s="489" cm="1">
        <f t="array" aca="1" ref="AV130" ca="1">INDIRECT("'"&amp;$D$4&amp;"'!"&amp;AV$21&amp;$B130)</f>
        <v>273</v>
      </c>
      <c r="AW130" s="489" cm="1">
        <f t="array" aca="1" ref="AW130" ca="1">INDIRECT("'"&amp;$D$4&amp;"'!"&amp;AW$21&amp;$B130)</f>
        <v>273</v>
      </c>
      <c r="AX130" s="489" cm="1">
        <f t="array" aca="1" ref="AX130" ca="1">INDIRECT("'"&amp;$D$4&amp;"'!"&amp;AX$21&amp;$B130)</f>
        <v>273</v>
      </c>
      <c r="AY130" s="489" cm="1">
        <f t="array" aca="1" ref="AY130" ca="1">INDIRECT("'"&amp;$D$4&amp;"'!"&amp;AY$21&amp;$B130)</f>
        <v>273</v>
      </c>
      <c r="AZ130" s="489" cm="1">
        <f t="array" aca="1" ref="AZ130" ca="1">INDIRECT("'"&amp;$D$4&amp;"'!"&amp;AZ$21&amp;$B130)</f>
        <v>273</v>
      </c>
      <c r="BA130" s="489" cm="1">
        <f t="array" aca="1" ref="BA130" ca="1">INDIRECT("'"&amp;$D$4&amp;"'!"&amp;BA$21&amp;$B130)</f>
        <v>273</v>
      </c>
      <c r="BB130" s="489" cm="1">
        <f t="array" aca="1" ref="BB130" ca="1">INDIRECT("'"&amp;$D$4&amp;"'!"&amp;BB$21&amp;$B130)</f>
        <v>273</v>
      </c>
      <c r="BC130" s="489" cm="1">
        <f t="array" aca="1" ref="BC130" ca="1">INDIRECT("'"&amp;$D$4&amp;"'!"&amp;BC$21&amp;$B130)</f>
        <v>273</v>
      </c>
      <c r="BD130" s="489" cm="1">
        <f t="array" aca="1" ref="BD130" ca="1">INDIRECT("'"&amp;$D$4&amp;"'!"&amp;BD$21&amp;$B130)</f>
        <v>273</v>
      </c>
      <c r="BE130" s="489" cm="1">
        <f t="array" aca="1" ref="BE130" ca="1">INDIRECT("'"&amp;$D$4&amp;"'!"&amp;BE$21&amp;$B130)</f>
        <v>273</v>
      </c>
      <c r="BF130" s="489" cm="1">
        <f t="array" aca="1" ref="BF130" ca="1">INDIRECT("'"&amp;$D$4&amp;"'!"&amp;BF$21&amp;$B130)</f>
        <v>273</v>
      </c>
      <c r="BG130" s="489" cm="1">
        <f t="array" aca="1" ref="BG130" ca="1">INDIRECT("'"&amp;$D$4&amp;"'!"&amp;BG$21&amp;$B130)</f>
        <v>273</v>
      </c>
      <c r="BH130" s="489" cm="1">
        <f t="array" aca="1" ref="BH130" ca="1">INDIRECT("'"&amp;$D$4&amp;"'!"&amp;BH$21&amp;$B130)</f>
        <v>273</v>
      </c>
      <c r="BI130" s="489" cm="1">
        <f t="array" aca="1" ref="BI130" ca="1">INDIRECT("'"&amp;$D$4&amp;"'!"&amp;BI$21&amp;$B130)</f>
        <v>273</v>
      </c>
      <c r="BJ130" s="489" cm="1">
        <f t="array" aca="1" ref="BJ130" ca="1">INDIRECT("'"&amp;$D$4&amp;"'!"&amp;BJ$21&amp;$B130)</f>
        <v>273</v>
      </c>
      <c r="BK130" s="489" cm="1">
        <f t="array" aca="1" ref="BK130" ca="1">INDIRECT("'"&amp;$D$4&amp;"'!"&amp;BK$21&amp;$B130)</f>
        <v>273</v>
      </c>
      <c r="BL130" s="489" cm="1">
        <f t="array" aca="1" ref="BL130" ca="1">INDIRECT("'"&amp;$D$4&amp;"'!"&amp;BL$21&amp;$B130)</f>
        <v>273</v>
      </c>
      <c r="BM130" s="489" cm="1">
        <f t="array" aca="1" ref="BM130" ca="1">INDIRECT("'"&amp;$D$4&amp;"'!"&amp;BM$21&amp;$B130)</f>
        <v>273</v>
      </c>
      <c r="BN130" s="489" cm="1">
        <f t="array" aca="1" ref="BN130" ca="1">INDIRECT("'"&amp;$D$4&amp;"'!"&amp;BN$21&amp;$B130)</f>
        <v>273</v>
      </c>
    </row>
    <row r="131" spans="1:66" ht="15.95" customHeight="1">
      <c r="A131" s="1375"/>
      <c r="B131" s="180">
        <f t="shared" si="10"/>
        <v>252</v>
      </c>
      <c r="C131" s="494" t="s">
        <v>988</v>
      </c>
      <c r="D131" s="281" t="s">
        <v>989</v>
      </c>
      <c r="E131" s="451" t="str" cm="1">
        <f t="array" aca="1" ref="E131" ca="1">INDIRECT("'"&amp;$D$4&amp;"'!"&amp;E$21&amp;$B131)</f>
        <v>N/A</v>
      </c>
      <c r="F131" s="451" t="str" cm="1">
        <f t="array" aca="1" ref="F131" ca="1">INDIRECT("'"&amp;$D$4&amp;"'!"&amp;F$21&amp;$B131)</f>
        <v>[Add notes here]</v>
      </c>
      <c r="G131" s="451" t="str" cm="1">
        <f t="array" aca="1" ref="G131" ca="1">INDIRECT("'"&amp;$D$4&amp;"'!"&amp;G$21&amp;$B131)</f>
        <v>Please select confidence rating</v>
      </c>
      <c r="H131" s="451" t="str" cm="1">
        <f t="array" aca="1" ref="H131" ca="1">INDIRECT("'"&amp;$D$4&amp;"'!"&amp;H$21&amp;$B131)</f>
        <v>[Add notes here]</v>
      </c>
      <c r="I131" s="455" t="s">
        <v>514</v>
      </c>
      <c r="J131" s="486" cm="1">
        <f t="array" aca="1" ref="J131" ca="1">INDIRECT("'"&amp;$D$4&amp;"'!"&amp;J$21&amp;$B131)</f>
        <v>0</v>
      </c>
      <c r="K131" s="486" cm="1">
        <f t="array" aca="1" ref="K131" ca="1">INDIRECT("'"&amp;$D$4&amp;"'!"&amp;K$21&amp;$B131)</f>
        <v>0</v>
      </c>
      <c r="L131" s="486" cm="1">
        <f t="array" aca="1" ref="L131" ca="1">INDIRECT("'"&amp;$D$4&amp;"'!"&amp;L$21&amp;$B131)</f>
        <v>0</v>
      </c>
      <c r="M131" s="486" cm="1">
        <f t="array" aca="1" ref="M131" ca="1">INDIRECT("'"&amp;$D$4&amp;"'!"&amp;M$21&amp;$B131)</f>
        <v>0</v>
      </c>
      <c r="N131" s="486" cm="1">
        <f t="array" aca="1" ref="N131" ca="1">INDIRECT("'"&amp;$D$4&amp;"'!"&amp;N$21&amp;$B131)</f>
        <v>0</v>
      </c>
      <c r="O131" s="486" cm="1">
        <f t="array" aca="1" ref="O131" ca="1">INDIRECT("'"&amp;$D$4&amp;"'!"&amp;O$21&amp;$B131)</f>
        <v>0</v>
      </c>
      <c r="P131" s="486" cm="1">
        <f t="array" aca="1" ref="P131" ca="1">INDIRECT("'"&amp;$D$4&amp;"'!"&amp;P$21&amp;$B131)</f>
        <v>0</v>
      </c>
      <c r="Q131" s="486" cm="1">
        <f t="array" aca="1" ref="Q131" ca="1">INDIRECT("'"&amp;$D$4&amp;"'!"&amp;Q$21&amp;$B131)</f>
        <v>0</v>
      </c>
      <c r="R131" s="486" cm="1">
        <f t="array" aca="1" ref="R131" ca="1">INDIRECT("'"&amp;$D$4&amp;"'!"&amp;R$21&amp;$B131)</f>
        <v>0</v>
      </c>
      <c r="S131" s="486" cm="1">
        <f t="array" aca="1" ref="S131" ca="1">INDIRECT("'"&amp;$D$4&amp;"'!"&amp;S$21&amp;$B131)</f>
        <v>0</v>
      </c>
      <c r="T131" s="486" cm="1">
        <f t="array" aca="1" ref="T131" ca="1">INDIRECT("'"&amp;$D$4&amp;"'!"&amp;T$21&amp;$B131)</f>
        <v>0</v>
      </c>
      <c r="U131" s="486" cm="1">
        <f t="array" aca="1" ref="U131" ca="1">INDIRECT("'"&amp;$D$4&amp;"'!"&amp;U$21&amp;$B131)</f>
        <v>0</v>
      </c>
      <c r="V131" s="486" cm="1">
        <f t="array" aca="1" ref="V131" ca="1">INDIRECT("'"&amp;$D$4&amp;"'!"&amp;V$21&amp;$B131)</f>
        <v>0</v>
      </c>
      <c r="W131" s="486" cm="1">
        <f t="array" aca="1" ref="W131" ca="1">INDIRECT("'"&amp;$D$4&amp;"'!"&amp;W$21&amp;$B131)</f>
        <v>0</v>
      </c>
      <c r="X131" s="486" cm="1">
        <f t="array" aca="1" ref="X131" ca="1">INDIRECT("'"&amp;$D$4&amp;"'!"&amp;X$21&amp;$B131)</f>
        <v>0</v>
      </c>
      <c r="Y131" s="486" cm="1">
        <f t="array" aca="1" ref="Y131" ca="1">INDIRECT("'"&amp;$D$4&amp;"'!"&amp;Y$21&amp;$B131)</f>
        <v>0</v>
      </c>
      <c r="Z131" s="486" cm="1">
        <f t="array" aca="1" ref="Z131" ca="1">INDIRECT("'"&amp;$D$4&amp;"'!"&amp;Z$21&amp;$B131)</f>
        <v>0</v>
      </c>
      <c r="AA131" s="486" cm="1">
        <f t="array" aca="1" ref="AA131" ca="1">INDIRECT("'"&amp;$D$4&amp;"'!"&amp;AA$21&amp;$B131)</f>
        <v>0</v>
      </c>
      <c r="AB131" s="486" cm="1">
        <f t="array" aca="1" ref="AB131" ca="1">INDIRECT("'"&amp;$D$4&amp;"'!"&amp;AB$21&amp;$B131)</f>
        <v>0</v>
      </c>
      <c r="AC131" s="486" cm="1">
        <f t="array" aca="1" ref="AC131" ca="1">INDIRECT("'"&amp;$D$4&amp;"'!"&amp;AC$21&amp;$B131)</f>
        <v>0</v>
      </c>
      <c r="AD131" s="486" cm="1">
        <f t="array" aca="1" ref="AD131" ca="1">INDIRECT("'"&amp;$D$4&amp;"'!"&amp;AD$21&amp;$B131)</f>
        <v>0</v>
      </c>
      <c r="AE131" s="486" cm="1">
        <f t="array" aca="1" ref="AE131" ca="1">INDIRECT("'"&amp;$D$4&amp;"'!"&amp;AE$21&amp;$B131)</f>
        <v>0</v>
      </c>
      <c r="AF131" s="486" cm="1">
        <f t="array" aca="1" ref="AF131" ca="1">INDIRECT("'"&amp;$D$4&amp;"'!"&amp;AF$21&amp;$B131)</f>
        <v>0</v>
      </c>
      <c r="AG131" s="486" cm="1">
        <f t="array" aca="1" ref="AG131" ca="1">INDIRECT("'"&amp;$D$4&amp;"'!"&amp;AG$21&amp;$B131)</f>
        <v>0</v>
      </c>
      <c r="AH131" s="486" cm="1">
        <f t="array" aca="1" ref="AH131" ca="1">INDIRECT("'"&amp;$D$4&amp;"'!"&amp;AH$21&amp;$B131)</f>
        <v>0</v>
      </c>
      <c r="AI131" s="486" cm="1">
        <f t="array" aca="1" ref="AI131" ca="1">INDIRECT("'"&amp;$D$4&amp;"'!"&amp;AI$21&amp;$B131)</f>
        <v>0</v>
      </c>
      <c r="AJ131" s="486" cm="1">
        <f t="array" aca="1" ref="AJ131" ca="1">INDIRECT("'"&amp;$D$4&amp;"'!"&amp;AJ$21&amp;$B131)</f>
        <v>0</v>
      </c>
      <c r="AK131" s="486" cm="1">
        <f t="array" aca="1" ref="AK131" ca="1">INDIRECT("'"&amp;$D$4&amp;"'!"&amp;AK$21&amp;$B131)</f>
        <v>0</v>
      </c>
      <c r="AL131" s="486" cm="1">
        <f t="array" aca="1" ref="AL131" ca="1">INDIRECT("'"&amp;$D$4&amp;"'!"&amp;AL$21&amp;$B131)</f>
        <v>0</v>
      </c>
      <c r="AM131" s="486" cm="1">
        <f t="array" aca="1" ref="AM131" ca="1">INDIRECT("'"&amp;$D$4&amp;"'!"&amp;AM$21&amp;$B131)</f>
        <v>0</v>
      </c>
      <c r="AN131" s="486" cm="1">
        <f t="array" aca="1" ref="AN131" ca="1">INDIRECT("'"&amp;$D$4&amp;"'!"&amp;AN$21&amp;$B131)</f>
        <v>0</v>
      </c>
      <c r="AO131" s="486" cm="1">
        <f t="array" aca="1" ref="AO131" ca="1">INDIRECT("'"&amp;$D$4&amp;"'!"&amp;AO$21&amp;$B131)</f>
        <v>0</v>
      </c>
      <c r="AP131" s="486" cm="1">
        <f t="array" aca="1" ref="AP131" ca="1">INDIRECT("'"&amp;$D$4&amp;"'!"&amp;AP$21&amp;$B131)</f>
        <v>0</v>
      </c>
      <c r="AQ131" s="486" cm="1">
        <f t="array" aca="1" ref="AQ131" ca="1">INDIRECT("'"&amp;$D$4&amp;"'!"&amp;AQ$21&amp;$B131)</f>
        <v>0</v>
      </c>
      <c r="AR131" s="486" cm="1">
        <f t="array" aca="1" ref="AR131" ca="1">INDIRECT("'"&amp;$D$4&amp;"'!"&amp;AR$21&amp;$B131)</f>
        <v>0</v>
      </c>
      <c r="AS131" s="486" cm="1">
        <f t="array" aca="1" ref="AS131" ca="1">INDIRECT("'"&amp;$D$4&amp;"'!"&amp;AS$21&amp;$B131)</f>
        <v>0</v>
      </c>
      <c r="AT131" s="486" cm="1">
        <f t="array" aca="1" ref="AT131" ca="1">INDIRECT("'"&amp;$D$4&amp;"'!"&amp;AT$21&amp;$B131)</f>
        <v>0</v>
      </c>
      <c r="AU131" s="486" cm="1">
        <f t="array" aca="1" ref="AU131" ca="1">INDIRECT("'"&amp;$D$4&amp;"'!"&amp;AU$21&amp;$B131)</f>
        <v>0</v>
      </c>
      <c r="AV131" s="486" cm="1">
        <f t="array" aca="1" ref="AV131" ca="1">INDIRECT("'"&amp;$D$4&amp;"'!"&amp;AV$21&amp;$B131)</f>
        <v>0</v>
      </c>
      <c r="AW131" s="486" cm="1">
        <f t="array" aca="1" ref="AW131" ca="1">INDIRECT("'"&amp;$D$4&amp;"'!"&amp;AW$21&amp;$B131)</f>
        <v>0</v>
      </c>
      <c r="AX131" s="486" cm="1">
        <f t="array" aca="1" ref="AX131" ca="1">INDIRECT("'"&amp;$D$4&amp;"'!"&amp;AX$21&amp;$B131)</f>
        <v>0</v>
      </c>
      <c r="AY131" s="486" cm="1">
        <f t="array" aca="1" ref="AY131" ca="1">INDIRECT("'"&amp;$D$4&amp;"'!"&amp;AY$21&amp;$B131)</f>
        <v>0</v>
      </c>
      <c r="AZ131" s="486" cm="1">
        <f t="array" aca="1" ref="AZ131" ca="1">INDIRECT("'"&amp;$D$4&amp;"'!"&amp;AZ$21&amp;$B131)</f>
        <v>0</v>
      </c>
      <c r="BA131" s="486" cm="1">
        <f t="array" aca="1" ref="BA131" ca="1">INDIRECT("'"&amp;$D$4&amp;"'!"&amp;BA$21&amp;$B131)</f>
        <v>0</v>
      </c>
      <c r="BB131" s="486" cm="1">
        <f t="array" aca="1" ref="BB131" ca="1">INDIRECT("'"&amp;$D$4&amp;"'!"&amp;BB$21&amp;$B131)</f>
        <v>0</v>
      </c>
      <c r="BC131" s="486" cm="1">
        <f t="array" aca="1" ref="BC131" ca="1">INDIRECT("'"&amp;$D$4&amp;"'!"&amp;BC$21&amp;$B131)</f>
        <v>0</v>
      </c>
      <c r="BD131" s="486" cm="1">
        <f t="array" aca="1" ref="BD131" ca="1">INDIRECT("'"&amp;$D$4&amp;"'!"&amp;BD$21&amp;$B131)</f>
        <v>0</v>
      </c>
      <c r="BE131" s="486" cm="1">
        <f t="array" aca="1" ref="BE131" ca="1">INDIRECT("'"&amp;$D$4&amp;"'!"&amp;BE$21&amp;$B131)</f>
        <v>0</v>
      </c>
      <c r="BF131" s="486" cm="1">
        <f t="array" aca="1" ref="BF131" ca="1">INDIRECT("'"&amp;$D$4&amp;"'!"&amp;BF$21&amp;$B131)</f>
        <v>0</v>
      </c>
      <c r="BG131" s="486" cm="1">
        <f t="array" aca="1" ref="BG131" ca="1">INDIRECT("'"&amp;$D$4&amp;"'!"&amp;BG$21&amp;$B131)</f>
        <v>0</v>
      </c>
      <c r="BH131" s="486" cm="1">
        <f t="array" aca="1" ref="BH131" ca="1">INDIRECT("'"&amp;$D$4&amp;"'!"&amp;BH$21&amp;$B131)</f>
        <v>0</v>
      </c>
      <c r="BI131" s="486" cm="1">
        <f t="array" aca="1" ref="BI131" ca="1">INDIRECT("'"&amp;$D$4&amp;"'!"&amp;BI$21&amp;$B131)</f>
        <v>0</v>
      </c>
      <c r="BJ131" s="486" cm="1">
        <f t="array" aca="1" ref="BJ131" ca="1">INDIRECT("'"&amp;$D$4&amp;"'!"&amp;BJ$21&amp;$B131)</f>
        <v>0</v>
      </c>
      <c r="BK131" s="486" cm="1">
        <f t="array" aca="1" ref="BK131" ca="1">INDIRECT("'"&amp;$D$4&amp;"'!"&amp;BK$21&amp;$B131)</f>
        <v>0</v>
      </c>
      <c r="BL131" s="486" cm="1">
        <f t="array" aca="1" ref="BL131" ca="1">INDIRECT("'"&amp;$D$4&amp;"'!"&amp;BL$21&amp;$B131)</f>
        <v>0</v>
      </c>
      <c r="BM131" s="486" cm="1">
        <f t="array" aca="1" ref="BM131" ca="1">INDIRECT("'"&amp;$D$4&amp;"'!"&amp;BM$21&amp;$B131)</f>
        <v>0</v>
      </c>
      <c r="BN131" s="486" cm="1">
        <f t="array" aca="1" ref="BN131" ca="1">INDIRECT("'"&amp;$D$4&amp;"'!"&amp;BN$21&amp;$B131)</f>
        <v>0</v>
      </c>
    </row>
    <row r="132" spans="1:66" ht="15.95" customHeight="1">
      <c r="A132" s="1375"/>
      <c r="B132" s="180">
        <f t="shared" si="10"/>
        <v>253</v>
      </c>
      <c r="C132" s="494" t="s">
        <v>988</v>
      </c>
      <c r="D132" s="281" t="s">
        <v>990</v>
      </c>
      <c r="E132" s="451" t="str" cm="1">
        <f t="array" aca="1" ref="E132" ca="1">INDIRECT("'"&amp;$D$4&amp;"'!"&amp;E$21&amp;$B132)</f>
        <v>N/A</v>
      </c>
      <c r="F132" s="451" t="str" cm="1">
        <f t="array" aca="1" ref="F132" ca="1">INDIRECT("'"&amp;$D$4&amp;"'!"&amp;F$21&amp;$B132)</f>
        <v>[Add notes here]</v>
      </c>
      <c r="G132" s="451" t="str" cm="1">
        <f t="array" aca="1" ref="G132" ca="1">INDIRECT("'"&amp;$D$4&amp;"'!"&amp;G$21&amp;$B132)</f>
        <v>Please select confidence rating</v>
      </c>
      <c r="H132" s="451" t="str" cm="1">
        <f t="array" aca="1" ref="H132" ca="1">INDIRECT("'"&amp;$D$4&amp;"'!"&amp;H$21&amp;$B132)</f>
        <v>[Add notes here]</v>
      </c>
      <c r="I132" s="456" t="s">
        <v>514</v>
      </c>
      <c r="J132" s="486" cm="1">
        <f t="array" aca="1" ref="J132" ca="1">INDIRECT("'"&amp;$D$4&amp;"'!"&amp;J$21&amp;$B132)</f>
        <v>0</v>
      </c>
      <c r="K132" s="486" cm="1">
        <f t="array" aca="1" ref="K132" ca="1">INDIRECT("'"&amp;$D$4&amp;"'!"&amp;K$21&amp;$B132)</f>
        <v>0</v>
      </c>
      <c r="L132" s="486" cm="1">
        <f t="array" aca="1" ref="L132" ca="1">INDIRECT("'"&amp;$D$4&amp;"'!"&amp;L$21&amp;$B132)</f>
        <v>0</v>
      </c>
      <c r="M132" s="486" cm="1">
        <f t="array" aca="1" ref="M132" ca="1">INDIRECT("'"&amp;$D$4&amp;"'!"&amp;M$21&amp;$B132)</f>
        <v>0</v>
      </c>
      <c r="N132" s="486" cm="1">
        <f t="array" aca="1" ref="N132" ca="1">INDIRECT("'"&amp;$D$4&amp;"'!"&amp;N$21&amp;$B132)</f>
        <v>0</v>
      </c>
      <c r="O132" s="486" cm="1">
        <f t="array" aca="1" ref="O132" ca="1">INDIRECT("'"&amp;$D$4&amp;"'!"&amp;O$21&amp;$B132)</f>
        <v>0</v>
      </c>
      <c r="P132" s="486" cm="1">
        <f t="array" aca="1" ref="P132" ca="1">INDIRECT("'"&amp;$D$4&amp;"'!"&amp;P$21&amp;$B132)</f>
        <v>0</v>
      </c>
      <c r="Q132" s="486" cm="1">
        <f t="array" aca="1" ref="Q132" ca="1">INDIRECT("'"&amp;$D$4&amp;"'!"&amp;Q$21&amp;$B132)</f>
        <v>0</v>
      </c>
      <c r="R132" s="486" cm="1">
        <f t="array" aca="1" ref="R132" ca="1">INDIRECT("'"&amp;$D$4&amp;"'!"&amp;R$21&amp;$B132)</f>
        <v>0</v>
      </c>
      <c r="S132" s="486" cm="1">
        <f t="array" aca="1" ref="S132" ca="1">INDIRECT("'"&amp;$D$4&amp;"'!"&amp;S$21&amp;$B132)</f>
        <v>0</v>
      </c>
      <c r="T132" s="486" cm="1">
        <f t="array" aca="1" ref="T132" ca="1">INDIRECT("'"&amp;$D$4&amp;"'!"&amp;T$21&amp;$B132)</f>
        <v>0</v>
      </c>
      <c r="U132" s="486" cm="1">
        <f t="array" aca="1" ref="U132" ca="1">INDIRECT("'"&amp;$D$4&amp;"'!"&amp;U$21&amp;$B132)</f>
        <v>0</v>
      </c>
      <c r="V132" s="486" cm="1">
        <f t="array" aca="1" ref="V132" ca="1">INDIRECT("'"&amp;$D$4&amp;"'!"&amp;V$21&amp;$B132)</f>
        <v>0</v>
      </c>
      <c r="W132" s="486" cm="1">
        <f t="array" aca="1" ref="W132" ca="1">INDIRECT("'"&amp;$D$4&amp;"'!"&amp;W$21&amp;$B132)</f>
        <v>0</v>
      </c>
      <c r="X132" s="486" cm="1">
        <f t="array" aca="1" ref="X132" ca="1">INDIRECT("'"&amp;$D$4&amp;"'!"&amp;X$21&amp;$B132)</f>
        <v>0</v>
      </c>
      <c r="Y132" s="486" cm="1">
        <f t="array" aca="1" ref="Y132" ca="1">INDIRECT("'"&amp;$D$4&amp;"'!"&amp;Y$21&amp;$B132)</f>
        <v>0</v>
      </c>
      <c r="Z132" s="486" cm="1">
        <f t="array" aca="1" ref="Z132" ca="1">INDIRECT("'"&amp;$D$4&amp;"'!"&amp;Z$21&amp;$B132)</f>
        <v>0</v>
      </c>
      <c r="AA132" s="486" cm="1">
        <f t="array" aca="1" ref="AA132" ca="1">INDIRECT("'"&amp;$D$4&amp;"'!"&amp;AA$21&amp;$B132)</f>
        <v>0</v>
      </c>
      <c r="AB132" s="486" cm="1">
        <f t="array" aca="1" ref="AB132" ca="1">INDIRECT("'"&amp;$D$4&amp;"'!"&amp;AB$21&amp;$B132)</f>
        <v>0</v>
      </c>
      <c r="AC132" s="486" cm="1">
        <f t="array" aca="1" ref="AC132" ca="1">INDIRECT("'"&amp;$D$4&amp;"'!"&amp;AC$21&amp;$B132)</f>
        <v>0</v>
      </c>
      <c r="AD132" s="486" cm="1">
        <f t="array" aca="1" ref="AD132" ca="1">INDIRECT("'"&amp;$D$4&amp;"'!"&amp;AD$21&amp;$B132)</f>
        <v>0</v>
      </c>
      <c r="AE132" s="486" cm="1">
        <f t="array" aca="1" ref="AE132" ca="1">INDIRECT("'"&amp;$D$4&amp;"'!"&amp;AE$21&amp;$B132)</f>
        <v>0</v>
      </c>
      <c r="AF132" s="486" cm="1">
        <f t="array" aca="1" ref="AF132" ca="1">INDIRECT("'"&amp;$D$4&amp;"'!"&amp;AF$21&amp;$B132)</f>
        <v>0</v>
      </c>
      <c r="AG132" s="486" cm="1">
        <f t="array" aca="1" ref="AG132" ca="1">INDIRECT("'"&amp;$D$4&amp;"'!"&amp;AG$21&amp;$B132)</f>
        <v>0</v>
      </c>
      <c r="AH132" s="486" cm="1">
        <f t="array" aca="1" ref="AH132" ca="1">INDIRECT("'"&amp;$D$4&amp;"'!"&amp;AH$21&amp;$B132)</f>
        <v>0</v>
      </c>
      <c r="AI132" s="486" cm="1">
        <f t="array" aca="1" ref="AI132" ca="1">INDIRECT("'"&amp;$D$4&amp;"'!"&amp;AI$21&amp;$B132)</f>
        <v>0</v>
      </c>
      <c r="AJ132" s="486" cm="1">
        <f t="array" aca="1" ref="AJ132" ca="1">INDIRECT("'"&amp;$D$4&amp;"'!"&amp;AJ$21&amp;$B132)</f>
        <v>0</v>
      </c>
      <c r="AK132" s="486" cm="1">
        <f t="array" aca="1" ref="AK132" ca="1">INDIRECT("'"&amp;$D$4&amp;"'!"&amp;AK$21&amp;$B132)</f>
        <v>0</v>
      </c>
      <c r="AL132" s="486" cm="1">
        <f t="array" aca="1" ref="AL132" ca="1">INDIRECT("'"&amp;$D$4&amp;"'!"&amp;AL$21&amp;$B132)</f>
        <v>0</v>
      </c>
      <c r="AM132" s="486" cm="1">
        <f t="array" aca="1" ref="AM132" ca="1">INDIRECT("'"&amp;$D$4&amp;"'!"&amp;AM$21&amp;$B132)</f>
        <v>0</v>
      </c>
      <c r="AN132" s="486" cm="1">
        <f t="array" aca="1" ref="AN132" ca="1">INDIRECT("'"&amp;$D$4&amp;"'!"&amp;AN$21&amp;$B132)</f>
        <v>0</v>
      </c>
      <c r="AO132" s="486" cm="1">
        <f t="array" aca="1" ref="AO132" ca="1">INDIRECT("'"&amp;$D$4&amp;"'!"&amp;AO$21&amp;$B132)</f>
        <v>0</v>
      </c>
      <c r="AP132" s="486" cm="1">
        <f t="array" aca="1" ref="AP132" ca="1">INDIRECT("'"&amp;$D$4&amp;"'!"&amp;AP$21&amp;$B132)</f>
        <v>0</v>
      </c>
      <c r="AQ132" s="486" cm="1">
        <f t="array" aca="1" ref="AQ132" ca="1">INDIRECT("'"&amp;$D$4&amp;"'!"&amp;AQ$21&amp;$B132)</f>
        <v>0</v>
      </c>
      <c r="AR132" s="486" cm="1">
        <f t="array" aca="1" ref="AR132" ca="1">INDIRECT("'"&amp;$D$4&amp;"'!"&amp;AR$21&amp;$B132)</f>
        <v>0</v>
      </c>
      <c r="AS132" s="486" cm="1">
        <f t="array" aca="1" ref="AS132" ca="1">INDIRECT("'"&amp;$D$4&amp;"'!"&amp;AS$21&amp;$B132)</f>
        <v>0</v>
      </c>
      <c r="AT132" s="486" cm="1">
        <f t="array" aca="1" ref="AT132" ca="1">INDIRECT("'"&amp;$D$4&amp;"'!"&amp;AT$21&amp;$B132)</f>
        <v>0</v>
      </c>
      <c r="AU132" s="486" cm="1">
        <f t="array" aca="1" ref="AU132" ca="1">INDIRECT("'"&amp;$D$4&amp;"'!"&amp;AU$21&amp;$B132)</f>
        <v>0</v>
      </c>
      <c r="AV132" s="486" cm="1">
        <f t="array" aca="1" ref="AV132" ca="1">INDIRECT("'"&amp;$D$4&amp;"'!"&amp;AV$21&amp;$B132)</f>
        <v>0</v>
      </c>
      <c r="AW132" s="486" cm="1">
        <f t="array" aca="1" ref="AW132" ca="1">INDIRECT("'"&amp;$D$4&amp;"'!"&amp;AW$21&amp;$B132)</f>
        <v>0</v>
      </c>
      <c r="AX132" s="486" cm="1">
        <f t="array" aca="1" ref="AX132" ca="1">INDIRECT("'"&amp;$D$4&amp;"'!"&amp;AX$21&amp;$B132)</f>
        <v>0</v>
      </c>
      <c r="AY132" s="486" cm="1">
        <f t="array" aca="1" ref="AY132" ca="1">INDIRECT("'"&amp;$D$4&amp;"'!"&amp;AY$21&amp;$B132)</f>
        <v>0</v>
      </c>
      <c r="AZ132" s="486" cm="1">
        <f t="array" aca="1" ref="AZ132" ca="1">INDIRECT("'"&amp;$D$4&amp;"'!"&amp;AZ$21&amp;$B132)</f>
        <v>0</v>
      </c>
      <c r="BA132" s="486" cm="1">
        <f t="array" aca="1" ref="BA132" ca="1">INDIRECT("'"&amp;$D$4&amp;"'!"&amp;BA$21&amp;$B132)</f>
        <v>0</v>
      </c>
      <c r="BB132" s="486" cm="1">
        <f t="array" aca="1" ref="BB132" ca="1">INDIRECT("'"&amp;$D$4&amp;"'!"&amp;BB$21&amp;$B132)</f>
        <v>0</v>
      </c>
      <c r="BC132" s="486" cm="1">
        <f t="array" aca="1" ref="BC132" ca="1">INDIRECT("'"&amp;$D$4&amp;"'!"&amp;BC$21&amp;$B132)</f>
        <v>0</v>
      </c>
      <c r="BD132" s="486" cm="1">
        <f t="array" aca="1" ref="BD132" ca="1">INDIRECT("'"&amp;$D$4&amp;"'!"&amp;BD$21&amp;$B132)</f>
        <v>0</v>
      </c>
      <c r="BE132" s="486" cm="1">
        <f t="array" aca="1" ref="BE132" ca="1">INDIRECT("'"&amp;$D$4&amp;"'!"&amp;BE$21&amp;$B132)</f>
        <v>0</v>
      </c>
      <c r="BF132" s="486" cm="1">
        <f t="array" aca="1" ref="BF132" ca="1">INDIRECT("'"&amp;$D$4&amp;"'!"&amp;BF$21&amp;$B132)</f>
        <v>0</v>
      </c>
      <c r="BG132" s="486" cm="1">
        <f t="array" aca="1" ref="BG132" ca="1">INDIRECT("'"&amp;$D$4&amp;"'!"&amp;BG$21&amp;$B132)</f>
        <v>0</v>
      </c>
      <c r="BH132" s="486" cm="1">
        <f t="array" aca="1" ref="BH132" ca="1">INDIRECT("'"&amp;$D$4&amp;"'!"&amp;BH$21&amp;$B132)</f>
        <v>0</v>
      </c>
      <c r="BI132" s="486" cm="1">
        <f t="array" aca="1" ref="BI132" ca="1">INDIRECT("'"&amp;$D$4&amp;"'!"&amp;BI$21&amp;$B132)</f>
        <v>0</v>
      </c>
      <c r="BJ132" s="486" cm="1">
        <f t="array" aca="1" ref="BJ132" ca="1">INDIRECT("'"&amp;$D$4&amp;"'!"&amp;BJ$21&amp;$B132)</f>
        <v>0</v>
      </c>
      <c r="BK132" s="486" cm="1">
        <f t="array" aca="1" ref="BK132" ca="1">INDIRECT("'"&amp;$D$4&amp;"'!"&amp;BK$21&amp;$B132)</f>
        <v>0</v>
      </c>
      <c r="BL132" s="486" cm="1">
        <f t="array" aca="1" ref="BL132" ca="1">INDIRECT("'"&amp;$D$4&amp;"'!"&amp;BL$21&amp;$B132)</f>
        <v>0</v>
      </c>
      <c r="BM132" s="486" cm="1">
        <f t="array" aca="1" ref="BM132" ca="1">INDIRECT("'"&amp;$D$4&amp;"'!"&amp;BM$21&amp;$B132)</f>
        <v>0</v>
      </c>
      <c r="BN132" s="486" cm="1">
        <f t="array" aca="1" ref="BN132" ca="1">INDIRECT("'"&amp;$D$4&amp;"'!"&amp;BN$21&amp;$B132)</f>
        <v>0</v>
      </c>
    </row>
    <row r="133" spans="1:66" ht="15.95" customHeight="1">
      <c r="A133" s="1375"/>
      <c r="B133" s="180">
        <f t="shared" si="10"/>
        <v>254</v>
      </c>
      <c r="C133" s="494" t="s">
        <v>991</v>
      </c>
      <c r="D133" s="281" t="s">
        <v>992</v>
      </c>
      <c r="E133" s="451" t="str" cm="1">
        <f t="array" aca="1" ref="E133" ca="1">INDIRECT("'"&amp;$D$4&amp;"'!"&amp;E$21&amp;$B133)</f>
        <v>N/A</v>
      </c>
      <c r="F133" s="451" t="str" cm="1">
        <f t="array" aca="1" ref="F133" ca="1">INDIRECT("'"&amp;$D$4&amp;"'!"&amp;F$21&amp;$B133)</f>
        <v>[Add notes here]</v>
      </c>
      <c r="G133" s="451" t="str" cm="1">
        <f t="array" aca="1" ref="G133" ca="1">INDIRECT("'"&amp;$D$4&amp;"'!"&amp;G$21&amp;$B133)</f>
        <v>Please select confidence rating</v>
      </c>
      <c r="H133" s="451" t="str" cm="1">
        <f t="array" aca="1" ref="H133" ca="1">INDIRECT("'"&amp;$D$4&amp;"'!"&amp;H$21&amp;$B133)</f>
        <v>[Add notes here]</v>
      </c>
      <c r="I133" s="456" t="s">
        <v>514</v>
      </c>
      <c r="J133" s="486" cm="1">
        <f t="array" aca="1" ref="J133" ca="1">INDIRECT("'"&amp;$D$4&amp;"'!"&amp;J$21&amp;$B133)</f>
        <v>0</v>
      </c>
      <c r="K133" s="486" cm="1">
        <f t="array" aca="1" ref="K133" ca="1">INDIRECT("'"&amp;$D$4&amp;"'!"&amp;K$21&amp;$B133)</f>
        <v>0</v>
      </c>
      <c r="L133" s="486" cm="1">
        <f t="array" aca="1" ref="L133" ca="1">INDIRECT("'"&amp;$D$4&amp;"'!"&amp;L$21&amp;$B133)</f>
        <v>0</v>
      </c>
      <c r="M133" s="486" cm="1">
        <f t="array" aca="1" ref="M133" ca="1">INDIRECT("'"&amp;$D$4&amp;"'!"&amp;M$21&amp;$B133)</f>
        <v>0</v>
      </c>
      <c r="N133" s="486" cm="1">
        <f t="array" aca="1" ref="N133" ca="1">INDIRECT("'"&amp;$D$4&amp;"'!"&amp;N$21&amp;$B133)</f>
        <v>0</v>
      </c>
      <c r="O133" s="486" cm="1">
        <f t="array" aca="1" ref="O133" ca="1">INDIRECT("'"&amp;$D$4&amp;"'!"&amp;O$21&amp;$B133)</f>
        <v>0</v>
      </c>
      <c r="P133" s="486" cm="1">
        <f t="array" aca="1" ref="P133" ca="1">INDIRECT("'"&amp;$D$4&amp;"'!"&amp;P$21&amp;$B133)</f>
        <v>0</v>
      </c>
      <c r="Q133" s="486" cm="1">
        <f t="array" aca="1" ref="Q133" ca="1">INDIRECT("'"&amp;$D$4&amp;"'!"&amp;Q$21&amp;$B133)</f>
        <v>0</v>
      </c>
      <c r="R133" s="486" cm="1">
        <f t="array" aca="1" ref="R133" ca="1">INDIRECT("'"&amp;$D$4&amp;"'!"&amp;R$21&amp;$B133)</f>
        <v>0</v>
      </c>
      <c r="S133" s="486" cm="1">
        <f t="array" aca="1" ref="S133" ca="1">INDIRECT("'"&amp;$D$4&amp;"'!"&amp;S$21&amp;$B133)</f>
        <v>0</v>
      </c>
      <c r="T133" s="486" cm="1">
        <f t="array" aca="1" ref="T133" ca="1">INDIRECT("'"&amp;$D$4&amp;"'!"&amp;T$21&amp;$B133)</f>
        <v>0</v>
      </c>
      <c r="U133" s="486" cm="1">
        <f t="array" aca="1" ref="U133" ca="1">INDIRECT("'"&amp;$D$4&amp;"'!"&amp;U$21&amp;$B133)</f>
        <v>0</v>
      </c>
      <c r="V133" s="486" cm="1">
        <f t="array" aca="1" ref="V133" ca="1">INDIRECT("'"&amp;$D$4&amp;"'!"&amp;V$21&amp;$B133)</f>
        <v>0</v>
      </c>
      <c r="W133" s="486" cm="1">
        <f t="array" aca="1" ref="W133" ca="1">INDIRECT("'"&amp;$D$4&amp;"'!"&amp;W$21&amp;$B133)</f>
        <v>0</v>
      </c>
      <c r="X133" s="486" cm="1">
        <f t="array" aca="1" ref="X133" ca="1">INDIRECT("'"&amp;$D$4&amp;"'!"&amp;X$21&amp;$B133)</f>
        <v>0</v>
      </c>
      <c r="Y133" s="486" cm="1">
        <f t="array" aca="1" ref="Y133" ca="1">INDIRECT("'"&amp;$D$4&amp;"'!"&amp;Y$21&amp;$B133)</f>
        <v>0</v>
      </c>
      <c r="Z133" s="486" cm="1">
        <f t="array" aca="1" ref="Z133" ca="1">INDIRECT("'"&amp;$D$4&amp;"'!"&amp;Z$21&amp;$B133)</f>
        <v>0</v>
      </c>
      <c r="AA133" s="486" cm="1">
        <f t="array" aca="1" ref="AA133" ca="1">INDIRECT("'"&amp;$D$4&amp;"'!"&amp;AA$21&amp;$B133)</f>
        <v>0</v>
      </c>
      <c r="AB133" s="486" cm="1">
        <f t="array" aca="1" ref="AB133" ca="1">INDIRECT("'"&amp;$D$4&amp;"'!"&amp;AB$21&amp;$B133)</f>
        <v>0</v>
      </c>
      <c r="AC133" s="486" cm="1">
        <f t="array" aca="1" ref="AC133" ca="1">INDIRECT("'"&amp;$D$4&amp;"'!"&amp;AC$21&amp;$B133)</f>
        <v>0</v>
      </c>
      <c r="AD133" s="486" cm="1">
        <f t="array" aca="1" ref="AD133" ca="1">INDIRECT("'"&amp;$D$4&amp;"'!"&amp;AD$21&amp;$B133)</f>
        <v>0</v>
      </c>
      <c r="AE133" s="486" cm="1">
        <f t="array" aca="1" ref="AE133" ca="1">INDIRECT("'"&amp;$D$4&amp;"'!"&amp;AE$21&amp;$B133)</f>
        <v>0</v>
      </c>
      <c r="AF133" s="486" cm="1">
        <f t="array" aca="1" ref="AF133" ca="1">INDIRECT("'"&amp;$D$4&amp;"'!"&amp;AF$21&amp;$B133)</f>
        <v>0</v>
      </c>
      <c r="AG133" s="486" cm="1">
        <f t="array" aca="1" ref="AG133" ca="1">INDIRECT("'"&amp;$D$4&amp;"'!"&amp;AG$21&amp;$B133)</f>
        <v>0</v>
      </c>
      <c r="AH133" s="486" cm="1">
        <f t="array" aca="1" ref="AH133" ca="1">INDIRECT("'"&amp;$D$4&amp;"'!"&amp;AH$21&amp;$B133)</f>
        <v>0</v>
      </c>
      <c r="AI133" s="486" cm="1">
        <f t="array" aca="1" ref="AI133" ca="1">INDIRECT("'"&amp;$D$4&amp;"'!"&amp;AI$21&amp;$B133)</f>
        <v>0</v>
      </c>
      <c r="AJ133" s="486" cm="1">
        <f t="array" aca="1" ref="AJ133" ca="1">INDIRECT("'"&amp;$D$4&amp;"'!"&amp;AJ$21&amp;$B133)</f>
        <v>0</v>
      </c>
      <c r="AK133" s="486" cm="1">
        <f t="array" aca="1" ref="AK133" ca="1">INDIRECT("'"&amp;$D$4&amp;"'!"&amp;AK$21&amp;$B133)</f>
        <v>0</v>
      </c>
      <c r="AL133" s="486" cm="1">
        <f t="array" aca="1" ref="AL133" ca="1">INDIRECT("'"&amp;$D$4&amp;"'!"&amp;AL$21&amp;$B133)</f>
        <v>0</v>
      </c>
      <c r="AM133" s="486" cm="1">
        <f t="array" aca="1" ref="AM133" ca="1">INDIRECT("'"&amp;$D$4&amp;"'!"&amp;AM$21&amp;$B133)</f>
        <v>0</v>
      </c>
      <c r="AN133" s="486" cm="1">
        <f t="array" aca="1" ref="AN133" ca="1">INDIRECT("'"&amp;$D$4&amp;"'!"&amp;AN$21&amp;$B133)</f>
        <v>0</v>
      </c>
      <c r="AO133" s="486" cm="1">
        <f t="array" aca="1" ref="AO133" ca="1">INDIRECT("'"&amp;$D$4&amp;"'!"&amp;AO$21&amp;$B133)</f>
        <v>0</v>
      </c>
      <c r="AP133" s="486" cm="1">
        <f t="array" aca="1" ref="AP133" ca="1">INDIRECT("'"&amp;$D$4&amp;"'!"&amp;AP$21&amp;$B133)</f>
        <v>0</v>
      </c>
      <c r="AQ133" s="486" cm="1">
        <f t="array" aca="1" ref="AQ133" ca="1">INDIRECT("'"&amp;$D$4&amp;"'!"&amp;AQ$21&amp;$B133)</f>
        <v>0</v>
      </c>
      <c r="AR133" s="486" cm="1">
        <f t="array" aca="1" ref="AR133" ca="1">INDIRECT("'"&amp;$D$4&amp;"'!"&amp;AR$21&amp;$B133)</f>
        <v>0</v>
      </c>
      <c r="AS133" s="486" cm="1">
        <f t="array" aca="1" ref="AS133" ca="1">INDIRECT("'"&amp;$D$4&amp;"'!"&amp;AS$21&amp;$B133)</f>
        <v>0</v>
      </c>
      <c r="AT133" s="486" cm="1">
        <f t="array" aca="1" ref="AT133" ca="1">INDIRECT("'"&amp;$D$4&amp;"'!"&amp;AT$21&amp;$B133)</f>
        <v>0</v>
      </c>
      <c r="AU133" s="486" cm="1">
        <f t="array" aca="1" ref="AU133" ca="1">INDIRECT("'"&amp;$D$4&amp;"'!"&amp;AU$21&amp;$B133)</f>
        <v>0</v>
      </c>
      <c r="AV133" s="486" cm="1">
        <f t="array" aca="1" ref="AV133" ca="1">INDIRECT("'"&amp;$D$4&amp;"'!"&amp;AV$21&amp;$B133)</f>
        <v>0</v>
      </c>
      <c r="AW133" s="486" cm="1">
        <f t="array" aca="1" ref="AW133" ca="1">INDIRECT("'"&amp;$D$4&amp;"'!"&amp;AW$21&amp;$B133)</f>
        <v>0</v>
      </c>
      <c r="AX133" s="486" cm="1">
        <f t="array" aca="1" ref="AX133" ca="1">INDIRECT("'"&amp;$D$4&amp;"'!"&amp;AX$21&amp;$B133)</f>
        <v>0</v>
      </c>
      <c r="AY133" s="486" cm="1">
        <f t="array" aca="1" ref="AY133" ca="1">INDIRECT("'"&amp;$D$4&amp;"'!"&amp;AY$21&amp;$B133)</f>
        <v>0</v>
      </c>
      <c r="AZ133" s="486" cm="1">
        <f t="array" aca="1" ref="AZ133" ca="1">INDIRECT("'"&amp;$D$4&amp;"'!"&amp;AZ$21&amp;$B133)</f>
        <v>0</v>
      </c>
      <c r="BA133" s="486" cm="1">
        <f t="array" aca="1" ref="BA133" ca="1">INDIRECT("'"&amp;$D$4&amp;"'!"&amp;BA$21&amp;$B133)</f>
        <v>0</v>
      </c>
      <c r="BB133" s="486" cm="1">
        <f t="array" aca="1" ref="BB133" ca="1">INDIRECT("'"&amp;$D$4&amp;"'!"&amp;BB$21&amp;$B133)</f>
        <v>0</v>
      </c>
      <c r="BC133" s="486" cm="1">
        <f t="array" aca="1" ref="BC133" ca="1">INDIRECT("'"&amp;$D$4&amp;"'!"&amp;BC$21&amp;$B133)</f>
        <v>0</v>
      </c>
      <c r="BD133" s="486" cm="1">
        <f t="array" aca="1" ref="BD133" ca="1">INDIRECT("'"&amp;$D$4&amp;"'!"&amp;BD$21&amp;$B133)</f>
        <v>0</v>
      </c>
      <c r="BE133" s="486" cm="1">
        <f t="array" aca="1" ref="BE133" ca="1">INDIRECT("'"&amp;$D$4&amp;"'!"&amp;BE$21&amp;$B133)</f>
        <v>0</v>
      </c>
      <c r="BF133" s="486" cm="1">
        <f t="array" aca="1" ref="BF133" ca="1">INDIRECT("'"&amp;$D$4&amp;"'!"&amp;BF$21&amp;$B133)</f>
        <v>0</v>
      </c>
      <c r="BG133" s="486" cm="1">
        <f t="array" aca="1" ref="BG133" ca="1">INDIRECT("'"&amp;$D$4&amp;"'!"&amp;BG$21&amp;$B133)</f>
        <v>0</v>
      </c>
      <c r="BH133" s="486" cm="1">
        <f t="array" aca="1" ref="BH133" ca="1">INDIRECT("'"&amp;$D$4&amp;"'!"&amp;BH$21&amp;$B133)</f>
        <v>0</v>
      </c>
      <c r="BI133" s="486" cm="1">
        <f t="array" aca="1" ref="BI133" ca="1">INDIRECT("'"&amp;$D$4&amp;"'!"&amp;BI$21&amp;$B133)</f>
        <v>0</v>
      </c>
      <c r="BJ133" s="486" cm="1">
        <f t="array" aca="1" ref="BJ133" ca="1">INDIRECT("'"&amp;$D$4&amp;"'!"&amp;BJ$21&amp;$B133)</f>
        <v>0</v>
      </c>
      <c r="BK133" s="486" cm="1">
        <f t="array" aca="1" ref="BK133" ca="1">INDIRECT("'"&amp;$D$4&amp;"'!"&amp;BK$21&amp;$B133)</f>
        <v>0</v>
      </c>
      <c r="BL133" s="486" cm="1">
        <f t="array" aca="1" ref="BL133" ca="1">INDIRECT("'"&amp;$D$4&amp;"'!"&amp;BL$21&amp;$B133)</f>
        <v>0</v>
      </c>
      <c r="BM133" s="486" cm="1">
        <f t="array" aca="1" ref="BM133" ca="1">INDIRECT("'"&amp;$D$4&amp;"'!"&amp;BM$21&amp;$B133)</f>
        <v>0</v>
      </c>
      <c r="BN133" s="486" cm="1">
        <f t="array" aca="1" ref="BN133" ca="1">INDIRECT("'"&amp;$D$4&amp;"'!"&amp;BN$21&amp;$B133)</f>
        <v>0</v>
      </c>
    </row>
    <row r="134" spans="1:66" ht="15.95" customHeight="1">
      <c r="A134" s="1375"/>
      <c r="B134" s="180">
        <f t="shared" si="10"/>
        <v>255</v>
      </c>
      <c r="C134" s="494" t="s">
        <v>991</v>
      </c>
      <c r="D134" s="281" t="s">
        <v>993</v>
      </c>
      <c r="E134" s="451" t="str" cm="1">
        <f t="array" aca="1" ref="E134" ca="1">INDIRECT("'"&amp;$D$4&amp;"'!"&amp;E$21&amp;$B134)</f>
        <v>N/A</v>
      </c>
      <c r="F134" s="451" t="str" cm="1">
        <f t="array" aca="1" ref="F134" ca="1">INDIRECT("'"&amp;$D$4&amp;"'!"&amp;F$21&amp;$B134)</f>
        <v>[Add notes here]</v>
      </c>
      <c r="G134" s="451" t="str" cm="1">
        <f t="array" aca="1" ref="G134" ca="1">INDIRECT("'"&amp;$D$4&amp;"'!"&amp;G$21&amp;$B134)</f>
        <v>Please select confidence rating</v>
      </c>
      <c r="H134" s="451" t="str" cm="1">
        <f t="array" aca="1" ref="H134" ca="1">INDIRECT("'"&amp;$D$4&amp;"'!"&amp;H$21&amp;$B134)</f>
        <v>[Add notes here]</v>
      </c>
      <c r="I134" s="456" t="s">
        <v>514</v>
      </c>
      <c r="J134" s="486" cm="1">
        <f t="array" aca="1" ref="J134" ca="1">INDIRECT("'"&amp;$D$4&amp;"'!"&amp;J$21&amp;$B134)</f>
        <v>0</v>
      </c>
      <c r="K134" s="486" cm="1">
        <f t="array" aca="1" ref="K134" ca="1">INDIRECT("'"&amp;$D$4&amp;"'!"&amp;K$21&amp;$B134)</f>
        <v>0</v>
      </c>
      <c r="L134" s="486" cm="1">
        <f t="array" aca="1" ref="L134" ca="1">INDIRECT("'"&amp;$D$4&amp;"'!"&amp;L$21&amp;$B134)</f>
        <v>0</v>
      </c>
      <c r="M134" s="486" cm="1">
        <f t="array" aca="1" ref="M134" ca="1">INDIRECT("'"&amp;$D$4&amp;"'!"&amp;M$21&amp;$B134)</f>
        <v>0</v>
      </c>
      <c r="N134" s="486" cm="1">
        <f t="array" aca="1" ref="N134" ca="1">INDIRECT("'"&amp;$D$4&amp;"'!"&amp;N$21&amp;$B134)</f>
        <v>0</v>
      </c>
      <c r="O134" s="486" cm="1">
        <f t="array" aca="1" ref="O134" ca="1">INDIRECT("'"&amp;$D$4&amp;"'!"&amp;O$21&amp;$B134)</f>
        <v>0</v>
      </c>
      <c r="P134" s="486" cm="1">
        <f t="array" aca="1" ref="P134" ca="1">INDIRECT("'"&amp;$D$4&amp;"'!"&amp;P$21&amp;$B134)</f>
        <v>0</v>
      </c>
      <c r="Q134" s="486" cm="1">
        <f t="array" aca="1" ref="Q134" ca="1">INDIRECT("'"&amp;$D$4&amp;"'!"&amp;Q$21&amp;$B134)</f>
        <v>0</v>
      </c>
      <c r="R134" s="486" cm="1">
        <f t="array" aca="1" ref="R134" ca="1">INDIRECT("'"&amp;$D$4&amp;"'!"&amp;R$21&amp;$B134)</f>
        <v>0</v>
      </c>
      <c r="S134" s="486" cm="1">
        <f t="array" aca="1" ref="S134" ca="1">INDIRECT("'"&amp;$D$4&amp;"'!"&amp;S$21&amp;$B134)</f>
        <v>0</v>
      </c>
      <c r="T134" s="486" cm="1">
        <f t="array" aca="1" ref="T134" ca="1">INDIRECT("'"&amp;$D$4&amp;"'!"&amp;T$21&amp;$B134)</f>
        <v>0</v>
      </c>
      <c r="U134" s="486" cm="1">
        <f t="array" aca="1" ref="U134" ca="1">INDIRECT("'"&amp;$D$4&amp;"'!"&amp;U$21&amp;$B134)</f>
        <v>0</v>
      </c>
      <c r="V134" s="486" cm="1">
        <f t="array" aca="1" ref="V134" ca="1">INDIRECT("'"&amp;$D$4&amp;"'!"&amp;V$21&amp;$B134)</f>
        <v>0</v>
      </c>
      <c r="W134" s="486" cm="1">
        <f t="array" aca="1" ref="W134" ca="1">INDIRECT("'"&amp;$D$4&amp;"'!"&amp;W$21&amp;$B134)</f>
        <v>0</v>
      </c>
      <c r="X134" s="486" cm="1">
        <f t="array" aca="1" ref="X134" ca="1">INDIRECT("'"&amp;$D$4&amp;"'!"&amp;X$21&amp;$B134)</f>
        <v>0</v>
      </c>
      <c r="Y134" s="486" cm="1">
        <f t="array" aca="1" ref="Y134" ca="1">INDIRECT("'"&amp;$D$4&amp;"'!"&amp;Y$21&amp;$B134)</f>
        <v>0</v>
      </c>
      <c r="Z134" s="486" cm="1">
        <f t="array" aca="1" ref="Z134" ca="1">INDIRECT("'"&amp;$D$4&amp;"'!"&amp;Z$21&amp;$B134)</f>
        <v>0</v>
      </c>
      <c r="AA134" s="486" cm="1">
        <f t="array" aca="1" ref="AA134" ca="1">INDIRECT("'"&amp;$D$4&amp;"'!"&amp;AA$21&amp;$B134)</f>
        <v>0</v>
      </c>
      <c r="AB134" s="486" cm="1">
        <f t="array" aca="1" ref="AB134" ca="1">INDIRECT("'"&amp;$D$4&amp;"'!"&amp;AB$21&amp;$B134)</f>
        <v>0</v>
      </c>
      <c r="AC134" s="486" cm="1">
        <f t="array" aca="1" ref="AC134" ca="1">INDIRECT("'"&amp;$D$4&amp;"'!"&amp;AC$21&amp;$B134)</f>
        <v>0</v>
      </c>
      <c r="AD134" s="486" cm="1">
        <f t="array" aca="1" ref="AD134" ca="1">INDIRECT("'"&amp;$D$4&amp;"'!"&amp;AD$21&amp;$B134)</f>
        <v>0</v>
      </c>
      <c r="AE134" s="486" cm="1">
        <f t="array" aca="1" ref="AE134" ca="1">INDIRECT("'"&amp;$D$4&amp;"'!"&amp;AE$21&amp;$B134)</f>
        <v>0</v>
      </c>
      <c r="AF134" s="486" cm="1">
        <f t="array" aca="1" ref="AF134" ca="1">INDIRECT("'"&amp;$D$4&amp;"'!"&amp;AF$21&amp;$B134)</f>
        <v>0</v>
      </c>
      <c r="AG134" s="486" cm="1">
        <f t="array" aca="1" ref="AG134" ca="1">INDIRECT("'"&amp;$D$4&amp;"'!"&amp;AG$21&amp;$B134)</f>
        <v>0</v>
      </c>
      <c r="AH134" s="486" cm="1">
        <f t="array" aca="1" ref="AH134" ca="1">INDIRECT("'"&amp;$D$4&amp;"'!"&amp;AH$21&amp;$B134)</f>
        <v>0</v>
      </c>
      <c r="AI134" s="486" cm="1">
        <f t="array" aca="1" ref="AI134" ca="1">INDIRECT("'"&amp;$D$4&amp;"'!"&amp;AI$21&amp;$B134)</f>
        <v>0</v>
      </c>
      <c r="AJ134" s="486" cm="1">
        <f t="array" aca="1" ref="AJ134" ca="1">INDIRECT("'"&amp;$D$4&amp;"'!"&amp;AJ$21&amp;$B134)</f>
        <v>0</v>
      </c>
      <c r="AK134" s="486" cm="1">
        <f t="array" aca="1" ref="AK134" ca="1">INDIRECT("'"&amp;$D$4&amp;"'!"&amp;AK$21&amp;$B134)</f>
        <v>0</v>
      </c>
      <c r="AL134" s="486" cm="1">
        <f t="array" aca="1" ref="AL134" ca="1">INDIRECT("'"&amp;$D$4&amp;"'!"&amp;AL$21&amp;$B134)</f>
        <v>0</v>
      </c>
      <c r="AM134" s="486" cm="1">
        <f t="array" aca="1" ref="AM134" ca="1">INDIRECT("'"&amp;$D$4&amp;"'!"&amp;AM$21&amp;$B134)</f>
        <v>0</v>
      </c>
      <c r="AN134" s="486" cm="1">
        <f t="array" aca="1" ref="AN134" ca="1">INDIRECT("'"&amp;$D$4&amp;"'!"&amp;AN$21&amp;$B134)</f>
        <v>0</v>
      </c>
      <c r="AO134" s="486" cm="1">
        <f t="array" aca="1" ref="AO134" ca="1">INDIRECT("'"&amp;$D$4&amp;"'!"&amp;AO$21&amp;$B134)</f>
        <v>0</v>
      </c>
      <c r="AP134" s="486" cm="1">
        <f t="array" aca="1" ref="AP134" ca="1">INDIRECT("'"&amp;$D$4&amp;"'!"&amp;AP$21&amp;$B134)</f>
        <v>0</v>
      </c>
      <c r="AQ134" s="486" cm="1">
        <f t="array" aca="1" ref="AQ134" ca="1">INDIRECT("'"&amp;$D$4&amp;"'!"&amp;AQ$21&amp;$B134)</f>
        <v>0</v>
      </c>
      <c r="AR134" s="486" cm="1">
        <f t="array" aca="1" ref="AR134" ca="1">INDIRECT("'"&amp;$D$4&amp;"'!"&amp;AR$21&amp;$B134)</f>
        <v>0</v>
      </c>
      <c r="AS134" s="486" cm="1">
        <f t="array" aca="1" ref="AS134" ca="1">INDIRECT("'"&amp;$D$4&amp;"'!"&amp;AS$21&amp;$B134)</f>
        <v>0</v>
      </c>
      <c r="AT134" s="486" cm="1">
        <f t="array" aca="1" ref="AT134" ca="1">INDIRECT("'"&amp;$D$4&amp;"'!"&amp;AT$21&amp;$B134)</f>
        <v>0</v>
      </c>
      <c r="AU134" s="486" cm="1">
        <f t="array" aca="1" ref="AU134" ca="1">INDIRECT("'"&amp;$D$4&amp;"'!"&amp;AU$21&amp;$B134)</f>
        <v>0</v>
      </c>
      <c r="AV134" s="486" cm="1">
        <f t="array" aca="1" ref="AV134" ca="1">INDIRECT("'"&amp;$D$4&amp;"'!"&amp;AV$21&amp;$B134)</f>
        <v>0</v>
      </c>
      <c r="AW134" s="486" cm="1">
        <f t="array" aca="1" ref="AW134" ca="1">INDIRECT("'"&amp;$D$4&amp;"'!"&amp;AW$21&amp;$B134)</f>
        <v>0</v>
      </c>
      <c r="AX134" s="486" cm="1">
        <f t="array" aca="1" ref="AX134" ca="1">INDIRECT("'"&amp;$D$4&amp;"'!"&amp;AX$21&amp;$B134)</f>
        <v>0</v>
      </c>
      <c r="AY134" s="486" cm="1">
        <f t="array" aca="1" ref="AY134" ca="1">INDIRECT("'"&amp;$D$4&amp;"'!"&amp;AY$21&amp;$B134)</f>
        <v>0</v>
      </c>
      <c r="AZ134" s="486" cm="1">
        <f t="array" aca="1" ref="AZ134" ca="1">INDIRECT("'"&amp;$D$4&amp;"'!"&amp;AZ$21&amp;$B134)</f>
        <v>0</v>
      </c>
      <c r="BA134" s="486" cm="1">
        <f t="array" aca="1" ref="BA134" ca="1">INDIRECT("'"&amp;$D$4&amp;"'!"&amp;BA$21&amp;$B134)</f>
        <v>0</v>
      </c>
      <c r="BB134" s="486" cm="1">
        <f t="array" aca="1" ref="BB134" ca="1">INDIRECT("'"&amp;$D$4&amp;"'!"&amp;BB$21&amp;$B134)</f>
        <v>0</v>
      </c>
      <c r="BC134" s="486" cm="1">
        <f t="array" aca="1" ref="BC134" ca="1">INDIRECT("'"&amp;$D$4&amp;"'!"&amp;BC$21&amp;$B134)</f>
        <v>0</v>
      </c>
      <c r="BD134" s="486" cm="1">
        <f t="array" aca="1" ref="BD134" ca="1">INDIRECT("'"&amp;$D$4&amp;"'!"&amp;BD$21&amp;$B134)</f>
        <v>0</v>
      </c>
      <c r="BE134" s="486" cm="1">
        <f t="array" aca="1" ref="BE134" ca="1">INDIRECT("'"&amp;$D$4&amp;"'!"&amp;BE$21&amp;$B134)</f>
        <v>0</v>
      </c>
      <c r="BF134" s="486" cm="1">
        <f t="array" aca="1" ref="BF134" ca="1">INDIRECT("'"&amp;$D$4&amp;"'!"&amp;BF$21&amp;$B134)</f>
        <v>0</v>
      </c>
      <c r="BG134" s="486" cm="1">
        <f t="array" aca="1" ref="BG134" ca="1">INDIRECT("'"&amp;$D$4&amp;"'!"&amp;BG$21&amp;$B134)</f>
        <v>0</v>
      </c>
      <c r="BH134" s="486" cm="1">
        <f t="array" aca="1" ref="BH134" ca="1">INDIRECT("'"&amp;$D$4&amp;"'!"&amp;BH$21&amp;$B134)</f>
        <v>0</v>
      </c>
      <c r="BI134" s="486" cm="1">
        <f t="array" aca="1" ref="BI134" ca="1">INDIRECT("'"&amp;$D$4&amp;"'!"&amp;BI$21&amp;$B134)</f>
        <v>0</v>
      </c>
      <c r="BJ134" s="486" cm="1">
        <f t="array" aca="1" ref="BJ134" ca="1">INDIRECT("'"&amp;$D$4&amp;"'!"&amp;BJ$21&amp;$B134)</f>
        <v>0</v>
      </c>
      <c r="BK134" s="486" cm="1">
        <f t="array" aca="1" ref="BK134" ca="1">INDIRECT("'"&amp;$D$4&amp;"'!"&amp;BK$21&amp;$B134)</f>
        <v>0</v>
      </c>
      <c r="BL134" s="486" cm="1">
        <f t="array" aca="1" ref="BL134" ca="1">INDIRECT("'"&amp;$D$4&amp;"'!"&amp;BL$21&amp;$B134)</f>
        <v>0</v>
      </c>
      <c r="BM134" s="486" cm="1">
        <f t="array" aca="1" ref="BM134" ca="1">INDIRECT("'"&amp;$D$4&amp;"'!"&amp;BM$21&amp;$B134)</f>
        <v>0</v>
      </c>
      <c r="BN134" s="486" cm="1">
        <f t="array" aca="1" ref="BN134" ca="1">INDIRECT("'"&amp;$D$4&amp;"'!"&amp;BN$21&amp;$B134)</f>
        <v>0</v>
      </c>
    </row>
    <row r="135" spans="1:66" ht="15.95" customHeight="1">
      <c r="A135" s="1375"/>
      <c r="B135" s="180">
        <f t="shared" si="10"/>
        <v>256</v>
      </c>
      <c r="C135" s="494" t="s">
        <v>988</v>
      </c>
      <c r="D135" s="446" t="str" cm="1">
        <f t="array" aca="1" ref="D135" ca="1">INDIRECT("'"&amp;$D$4&amp;"'!"&amp;D$21&amp;$B135)</f>
        <v>Lower cost electricity generation sources supply the grid</v>
      </c>
      <c r="E135" s="453" t="str" cm="1">
        <f t="array" aca="1" ref="E135" ca="1">INDIRECT("'"&amp;$D$4&amp;"'!"&amp;E$21&amp;$B135)</f>
        <v>N/A</v>
      </c>
      <c r="F135" s="453" t="str" cm="1">
        <f t="array" aca="1" ref="F135" ca="1">INDIRECT("'"&amp;$D$4&amp;"'!"&amp;F$21&amp;$B135)</f>
        <v>[Add notes here]</v>
      </c>
      <c r="G135" s="453" t="str" cm="1">
        <f t="array" aca="1" ref="G135" ca="1">INDIRECT("'"&amp;$D$4&amp;"'!"&amp;G$21&amp;$B135)</f>
        <v>Please select confidence rating</v>
      </c>
      <c r="H135" s="451" t="str" cm="1">
        <f t="array" aca="1" ref="H135" ca="1">INDIRECT("'"&amp;$D$4&amp;"'!"&amp;H$21&amp;$B135)</f>
        <v>[Add notes here]</v>
      </c>
      <c r="I135" s="456" t="s">
        <v>514</v>
      </c>
      <c r="J135" s="487" cm="1">
        <f t="array" aca="1" ref="J135" ca="1">INDIRECT("'"&amp;$D$4&amp;"'!"&amp;J$21&amp;$B135)</f>
        <v>0</v>
      </c>
      <c r="K135" s="487" cm="1">
        <f t="array" aca="1" ref="K135" ca="1">INDIRECT("'"&amp;$D$4&amp;"'!"&amp;K$21&amp;$B135)</f>
        <v>0</v>
      </c>
      <c r="L135" s="487" cm="1">
        <f t="array" aca="1" ref="L135" ca="1">INDIRECT("'"&amp;$D$4&amp;"'!"&amp;L$21&amp;$B135)</f>
        <v>0</v>
      </c>
      <c r="M135" s="487" cm="1">
        <f t="array" aca="1" ref="M135" ca="1">INDIRECT("'"&amp;$D$4&amp;"'!"&amp;M$21&amp;$B135)</f>
        <v>0</v>
      </c>
      <c r="N135" s="487" cm="1">
        <f t="array" aca="1" ref="N135" ca="1">INDIRECT("'"&amp;$D$4&amp;"'!"&amp;N$21&amp;$B135)</f>
        <v>0</v>
      </c>
      <c r="O135" s="487" cm="1">
        <f t="array" aca="1" ref="O135" ca="1">INDIRECT("'"&amp;$D$4&amp;"'!"&amp;O$21&amp;$B135)</f>
        <v>0</v>
      </c>
      <c r="P135" s="487" cm="1">
        <f t="array" aca="1" ref="P135" ca="1">INDIRECT("'"&amp;$D$4&amp;"'!"&amp;P$21&amp;$B135)</f>
        <v>0</v>
      </c>
      <c r="Q135" s="487" cm="1">
        <f t="array" aca="1" ref="Q135" ca="1">INDIRECT("'"&amp;$D$4&amp;"'!"&amp;Q$21&amp;$B135)</f>
        <v>0</v>
      </c>
      <c r="R135" s="487" cm="1">
        <f t="array" aca="1" ref="R135" ca="1">INDIRECT("'"&amp;$D$4&amp;"'!"&amp;R$21&amp;$B135)</f>
        <v>0</v>
      </c>
      <c r="S135" s="487" cm="1">
        <f t="array" aca="1" ref="S135" ca="1">INDIRECT("'"&amp;$D$4&amp;"'!"&amp;S$21&amp;$B135)</f>
        <v>0</v>
      </c>
      <c r="T135" s="487" cm="1">
        <f t="array" aca="1" ref="T135" ca="1">INDIRECT("'"&amp;$D$4&amp;"'!"&amp;T$21&amp;$B135)</f>
        <v>0</v>
      </c>
      <c r="U135" s="487" cm="1">
        <f t="array" aca="1" ref="U135" ca="1">INDIRECT("'"&amp;$D$4&amp;"'!"&amp;U$21&amp;$B135)</f>
        <v>0</v>
      </c>
      <c r="V135" s="487" cm="1">
        <f t="array" aca="1" ref="V135" ca="1">INDIRECT("'"&amp;$D$4&amp;"'!"&amp;V$21&amp;$B135)</f>
        <v>0</v>
      </c>
      <c r="W135" s="487" cm="1">
        <f t="array" aca="1" ref="W135" ca="1">INDIRECT("'"&amp;$D$4&amp;"'!"&amp;W$21&amp;$B135)</f>
        <v>0</v>
      </c>
      <c r="X135" s="487" cm="1">
        <f t="array" aca="1" ref="X135" ca="1">INDIRECT("'"&amp;$D$4&amp;"'!"&amp;X$21&amp;$B135)</f>
        <v>0</v>
      </c>
      <c r="Y135" s="487" cm="1">
        <f t="array" aca="1" ref="Y135" ca="1">INDIRECT("'"&amp;$D$4&amp;"'!"&amp;Y$21&amp;$B135)</f>
        <v>0</v>
      </c>
      <c r="Z135" s="487" cm="1">
        <f t="array" aca="1" ref="Z135" ca="1">INDIRECT("'"&amp;$D$4&amp;"'!"&amp;Z$21&amp;$B135)</f>
        <v>0</v>
      </c>
      <c r="AA135" s="487" cm="1">
        <f t="array" aca="1" ref="AA135" ca="1">INDIRECT("'"&amp;$D$4&amp;"'!"&amp;AA$21&amp;$B135)</f>
        <v>0</v>
      </c>
      <c r="AB135" s="487" cm="1">
        <f t="array" aca="1" ref="AB135" ca="1">INDIRECT("'"&amp;$D$4&amp;"'!"&amp;AB$21&amp;$B135)</f>
        <v>0</v>
      </c>
      <c r="AC135" s="487" cm="1">
        <f t="array" aca="1" ref="AC135" ca="1">INDIRECT("'"&amp;$D$4&amp;"'!"&amp;AC$21&amp;$B135)</f>
        <v>0</v>
      </c>
      <c r="AD135" s="487" cm="1">
        <f t="array" aca="1" ref="AD135" ca="1">INDIRECT("'"&amp;$D$4&amp;"'!"&amp;AD$21&amp;$B135)</f>
        <v>0</v>
      </c>
      <c r="AE135" s="487" cm="1">
        <f t="array" aca="1" ref="AE135" ca="1">INDIRECT("'"&amp;$D$4&amp;"'!"&amp;AE$21&amp;$B135)</f>
        <v>0</v>
      </c>
      <c r="AF135" s="487" cm="1">
        <f t="array" aca="1" ref="AF135" ca="1">INDIRECT("'"&amp;$D$4&amp;"'!"&amp;AF$21&amp;$B135)</f>
        <v>0</v>
      </c>
      <c r="AG135" s="487" cm="1">
        <f t="array" aca="1" ref="AG135" ca="1">INDIRECT("'"&amp;$D$4&amp;"'!"&amp;AG$21&amp;$B135)</f>
        <v>0</v>
      </c>
      <c r="AH135" s="487" cm="1">
        <f t="array" aca="1" ref="AH135" ca="1">INDIRECT("'"&amp;$D$4&amp;"'!"&amp;AH$21&amp;$B135)</f>
        <v>0</v>
      </c>
      <c r="AI135" s="487" cm="1">
        <f t="array" aca="1" ref="AI135" ca="1">INDIRECT("'"&amp;$D$4&amp;"'!"&amp;AI$21&amp;$B135)</f>
        <v>0</v>
      </c>
      <c r="AJ135" s="487" cm="1">
        <f t="array" aca="1" ref="AJ135" ca="1">INDIRECT("'"&amp;$D$4&amp;"'!"&amp;AJ$21&amp;$B135)</f>
        <v>0</v>
      </c>
      <c r="AK135" s="487" cm="1">
        <f t="array" aca="1" ref="AK135" ca="1">INDIRECT("'"&amp;$D$4&amp;"'!"&amp;AK$21&amp;$B135)</f>
        <v>0</v>
      </c>
      <c r="AL135" s="487" cm="1">
        <f t="array" aca="1" ref="AL135" ca="1">INDIRECT("'"&amp;$D$4&amp;"'!"&amp;AL$21&amp;$B135)</f>
        <v>0</v>
      </c>
      <c r="AM135" s="487" cm="1">
        <f t="array" aca="1" ref="AM135" ca="1">INDIRECT("'"&amp;$D$4&amp;"'!"&amp;AM$21&amp;$B135)</f>
        <v>0</v>
      </c>
      <c r="AN135" s="487" cm="1">
        <f t="array" aca="1" ref="AN135" ca="1">INDIRECT("'"&amp;$D$4&amp;"'!"&amp;AN$21&amp;$B135)</f>
        <v>0</v>
      </c>
      <c r="AO135" s="487" cm="1">
        <f t="array" aca="1" ref="AO135" ca="1">INDIRECT("'"&amp;$D$4&amp;"'!"&amp;AO$21&amp;$B135)</f>
        <v>0</v>
      </c>
      <c r="AP135" s="487" cm="1">
        <f t="array" aca="1" ref="AP135" ca="1">INDIRECT("'"&amp;$D$4&amp;"'!"&amp;AP$21&amp;$B135)</f>
        <v>0</v>
      </c>
      <c r="AQ135" s="487" cm="1">
        <f t="array" aca="1" ref="AQ135" ca="1">INDIRECT("'"&amp;$D$4&amp;"'!"&amp;AQ$21&amp;$B135)</f>
        <v>0</v>
      </c>
      <c r="AR135" s="487" cm="1">
        <f t="array" aca="1" ref="AR135" ca="1">INDIRECT("'"&amp;$D$4&amp;"'!"&amp;AR$21&amp;$B135)</f>
        <v>0</v>
      </c>
      <c r="AS135" s="487" cm="1">
        <f t="array" aca="1" ref="AS135" ca="1">INDIRECT("'"&amp;$D$4&amp;"'!"&amp;AS$21&amp;$B135)</f>
        <v>0</v>
      </c>
      <c r="AT135" s="487" cm="1">
        <f t="array" aca="1" ref="AT135" ca="1">INDIRECT("'"&amp;$D$4&amp;"'!"&amp;AT$21&amp;$B135)</f>
        <v>0</v>
      </c>
      <c r="AU135" s="487" cm="1">
        <f t="array" aca="1" ref="AU135" ca="1">INDIRECT("'"&amp;$D$4&amp;"'!"&amp;AU$21&amp;$B135)</f>
        <v>0</v>
      </c>
      <c r="AV135" s="487" cm="1">
        <f t="array" aca="1" ref="AV135" ca="1">INDIRECT("'"&amp;$D$4&amp;"'!"&amp;AV$21&amp;$B135)</f>
        <v>0</v>
      </c>
      <c r="AW135" s="487" cm="1">
        <f t="array" aca="1" ref="AW135" ca="1">INDIRECT("'"&amp;$D$4&amp;"'!"&amp;AW$21&amp;$B135)</f>
        <v>0</v>
      </c>
      <c r="AX135" s="487" cm="1">
        <f t="array" aca="1" ref="AX135" ca="1">INDIRECT("'"&amp;$D$4&amp;"'!"&amp;AX$21&amp;$B135)</f>
        <v>0</v>
      </c>
      <c r="AY135" s="487" cm="1">
        <f t="array" aca="1" ref="AY135" ca="1">INDIRECT("'"&amp;$D$4&amp;"'!"&amp;AY$21&amp;$B135)</f>
        <v>0</v>
      </c>
      <c r="AZ135" s="487" cm="1">
        <f t="array" aca="1" ref="AZ135" ca="1">INDIRECT("'"&amp;$D$4&amp;"'!"&amp;AZ$21&amp;$B135)</f>
        <v>0</v>
      </c>
      <c r="BA135" s="487" cm="1">
        <f t="array" aca="1" ref="BA135" ca="1">INDIRECT("'"&amp;$D$4&amp;"'!"&amp;BA$21&amp;$B135)</f>
        <v>0</v>
      </c>
      <c r="BB135" s="487" cm="1">
        <f t="array" aca="1" ref="BB135" ca="1">INDIRECT("'"&amp;$D$4&amp;"'!"&amp;BB$21&amp;$B135)</f>
        <v>0</v>
      </c>
      <c r="BC135" s="487" cm="1">
        <f t="array" aca="1" ref="BC135" ca="1">INDIRECT("'"&amp;$D$4&amp;"'!"&amp;BC$21&amp;$B135)</f>
        <v>0</v>
      </c>
      <c r="BD135" s="487" cm="1">
        <f t="array" aca="1" ref="BD135" ca="1">INDIRECT("'"&amp;$D$4&amp;"'!"&amp;BD$21&amp;$B135)</f>
        <v>0</v>
      </c>
      <c r="BE135" s="487" cm="1">
        <f t="array" aca="1" ref="BE135" ca="1">INDIRECT("'"&amp;$D$4&amp;"'!"&amp;BE$21&amp;$B135)</f>
        <v>0</v>
      </c>
      <c r="BF135" s="487" cm="1">
        <f t="array" aca="1" ref="BF135" ca="1">INDIRECT("'"&amp;$D$4&amp;"'!"&amp;BF$21&amp;$B135)</f>
        <v>0</v>
      </c>
      <c r="BG135" s="487" cm="1">
        <f t="array" aca="1" ref="BG135" ca="1">INDIRECT("'"&amp;$D$4&amp;"'!"&amp;BG$21&amp;$B135)</f>
        <v>0</v>
      </c>
      <c r="BH135" s="487" cm="1">
        <f t="array" aca="1" ref="BH135" ca="1">INDIRECT("'"&amp;$D$4&amp;"'!"&amp;BH$21&amp;$B135)</f>
        <v>0</v>
      </c>
      <c r="BI135" s="487" cm="1">
        <f t="array" aca="1" ref="BI135" ca="1">INDIRECT("'"&amp;$D$4&amp;"'!"&amp;BI$21&amp;$B135)</f>
        <v>0</v>
      </c>
      <c r="BJ135" s="487" cm="1">
        <f t="array" aca="1" ref="BJ135" ca="1">INDIRECT("'"&amp;$D$4&amp;"'!"&amp;BJ$21&amp;$B135)</f>
        <v>0</v>
      </c>
      <c r="BK135" s="487" cm="1">
        <f t="array" aca="1" ref="BK135" ca="1">INDIRECT("'"&amp;$D$4&amp;"'!"&amp;BK$21&amp;$B135)</f>
        <v>0</v>
      </c>
      <c r="BL135" s="487" cm="1">
        <f t="array" aca="1" ref="BL135" ca="1">INDIRECT("'"&amp;$D$4&amp;"'!"&amp;BL$21&amp;$B135)</f>
        <v>0</v>
      </c>
      <c r="BM135" s="487" cm="1">
        <f t="array" aca="1" ref="BM135" ca="1">INDIRECT("'"&amp;$D$4&amp;"'!"&amp;BM$21&amp;$B135)</f>
        <v>0</v>
      </c>
      <c r="BN135" s="487" cm="1">
        <f t="array" aca="1" ref="BN135" ca="1">INDIRECT("'"&amp;$D$4&amp;"'!"&amp;BN$21&amp;$B135)</f>
        <v>0</v>
      </c>
    </row>
    <row r="136" spans="1:66" ht="15.95" customHeight="1">
      <c r="A136" s="1375"/>
      <c r="B136" s="180">
        <f t="shared" si="10"/>
        <v>257</v>
      </c>
      <c r="C136" s="494" t="s">
        <v>988</v>
      </c>
      <c r="D136" s="283" t="str" cm="1">
        <f t="array" aca="1" ref="D136" ca="1">INDIRECT("'"&amp;$D$4&amp;"'!"&amp;D$21&amp;$B136)</f>
        <v>Lower balancing costs</v>
      </c>
      <c r="E136" s="453" t="str" cm="1">
        <f t="array" aca="1" ref="E136" ca="1">INDIRECT("'"&amp;$D$4&amp;"'!"&amp;E$21&amp;$B136)</f>
        <v>N/A</v>
      </c>
      <c r="F136" s="453" t="str" cm="1">
        <f t="array" aca="1" ref="F136" ca="1">INDIRECT("'"&amp;$D$4&amp;"'!"&amp;F$21&amp;$B136)</f>
        <v>[Add notes here]</v>
      </c>
      <c r="G136" s="453" t="str" cm="1">
        <f t="array" aca="1" ref="G136" ca="1">INDIRECT("'"&amp;$D$4&amp;"'!"&amp;G$21&amp;$B136)</f>
        <v>Low</v>
      </c>
      <c r="H136" s="451" t="str" cm="1">
        <f t="array" aca="1" ref="H136" ca="1">INDIRECT("'"&amp;$D$4&amp;"'!"&amp;H$21&amp;$B136)</f>
        <v>[Add notes here]</v>
      </c>
      <c r="I136" s="456" t="s">
        <v>514</v>
      </c>
      <c r="J136" s="487" cm="1">
        <f t="array" aca="1" ref="J136" ca="1">INDIRECT("'"&amp;$D$4&amp;"'!"&amp;J$21&amp;$B136)</f>
        <v>0</v>
      </c>
      <c r="K136" s="487" cm="1">
        <f t="array" aca="1" ref="K136" ca="1">INDIRECT("'"&amp;$D$4&amp;"'!"&amp;K$21&amp;$B136)</f>
        <v>0</v>
      </c>
      <c r="L136" s="487" cm="1">
        <f t="array" aca="1" ref="L136" ca="1">INDIRECT("'"&amp;$D$4&amp;"'!"&amp;L$21&amp;$B136)</f>
        <v>0</v>
      </c>
      <c r="M136" s="487" cm="1">
        <f t="array" aca="1" ref="M136" ca="1">INDIRECT("'"&amp;$D$4&amp;"'!"&amp;M$21&amp;$B136)</f>
        <v>0</v>
      </c>
      <c r="N136" s="487" cm="1">
        <f t="array" aca="1" ref="N136" ca="1">INDIRECT("'"&amp;$D$4&amp;"'!"&amp;N$21&amp;$B136)</f>
        <v>0</v>
      </c>
      <c r="O136" s="487" cm="1">
        <f t="array" aca="1" ref="O136" ca="1">INDIRECT("'"&amp;$D$4&amp;"'!"&amp;O$21&amp;$B136)</f>
        <v>283</v>
      </c>
      <c r="P136" s="487" cm="1">
        <f t="array" aca="1" ref="P136" ca="1">INDIRECT("'"&amp;$D$4&amp;"'!"&amp;P$21&amp;$B136)</f>
        <v>283</v>
      </c>
      <c r="Q136" s="487" cm="1">
        <f t="array" aca="1" ref="Q136" ca="1">INDIRECT("'"&amp;$D$4&amp;"'!"&amp;Q$21&amp;$B136)</f>
        <v>283</v>
      </c>
      <c r="R136" s="487" cm="1">
        <f t="array" aca="1" ref="R136" ca="1">INDIRECT("'"&amp;$D$4&amp;"'!"&amp;R$21&amp;$B136)</f>
        <v>283</v>
      </c>
      <c r="S136" s="487" cm="1">
        <f t="array" aca="1" ref="S136" ca="1">INDIRECT("'"&amp;$D$4&amp;"'!"&amp;S$21&amp;$B136)</f>
        <v>283</v>
      </c>
      <c r="T136" s="487" cm="1">
        <f t="array" aca="1" ref="T136" ca="1">INDIRECT("'"&amp;$D$4&amp;"'!"&amp;T$21&amp;$B136)</f>
        <v>283</v>
      </c>
      <c r="U136" s="487" cm="1">
        <f t="array" aca="1" ref="U136" ca="1">INDIRECT("'"&amp;$D$4&amp;"'!"&amp;U$21&amp;$B136)</f>
        <v>283</v>
      </c>
      <c r="V136" s="487" cm="1">
        <f t="array" aca="1" ref="V136" ca="1">INDIRECT("'"&amp;$D$4&amp;"'!"&amp;V$21&amp;$B136)</f>
        <v>283</v>
      </c>
      <c r="W136" s="487" cm="1">
        <f t="array" aca="1" ref="W136" ca="1">INDIRECT("'"&amp;$D$4&amp;"'!"&amp;W$21&amp;$B136)</f>
        <v>283</v>
      </c>
      <c r="X136" s="487" cm="1">
        <f t="array" aca="1" ref="X136" ca="1">INDIRECT("'"&amp;$D$4&amp;"'!"&amp;X$21&amp;$B136)</f>
        <v>283</v>
      </c>
      <c r="Y136" s="487" cm="1">
        <f t="array" aca="1" ref="Y136" ca="1">INDIRECT("'"&amp;$D$4&amp;"'!"&amp;Y$21&amp;$B136)</f>
        <v>283</v>
      </c>
      <c r="Z136" s="487" cm="1">
        <f t="array" aca="1" ref="Z136" ca="1">INDIRECT("'"&amp;$D$4&amp;"'!"&amp;Z$21&amp;$B136)</f>
        <v>283</v>
      </c>
      <c r="AA136" s="487" cm="1">
        <f t="array" aca="1" ref="AA136" ca="1">INDIRECT("'"&amp;$D$4&amp;"'!"&amp;AA$21&amp;$B136)</f>
        <v>283</v>
      </c>
      <c r="AB136" s="487" cm="1">
        <f t="array" aca="1" ref="AB136" ca="1">INDIRECT("'"&amp;$D$4&amp;"'!"&amp;AB$21&amp;$B136)</f>
        <v>283</v>
      </c>
      <c r="AC136" s="487" cm="1">
        <f t="array" aca="1" ref="AC136" ca="1">INDIRECT("'"&amp;$D$4&amp;"'!"&amp;AC$21&amp;$B136)</f>
        <v>283</v>
      </c>
      <c r="AD136" s="487" cm="1">
        <f t="array" aca="1" ref="AD136" ca="1">INDIRECT("'"&amp;$D$4&amp;"'!"&amp;AD$21&amp;$B136)</f>
        <v>283</v>
      </c>
      <c r="AE136" s="487" cm="1">
        <f t="array" aca="1" ref="AE136" ca="1">INDIRECT("'"&amp;$D$4&amp;"'!"&amp;AE$21&amp;$B136)</f>
        <v>283</v>
      </c>
      <c r="AF136" s="487" cm="1">
        <f t="array" aca="1" ref="AF136" ca="1">INDIRECT("'"&amp;$D$4&amp;"'!"&amp;AF$21&amp;$B136)</f>
        <v>283</v>
      </c>
      <c r="AG136" s="487" cm="1">
        <f t="array" aca="1" ref="AG136" ca="1">INDIRECT("'"&amp;$D$4&amp;"'!"&amp;AG$21&amp;$B136)</f>
        <v>283</v>
      </c>
      <c r="AH136" s="487" cm="1">
        <f t="array" aca="1" ref="AH136" ca="1">INDIRECT("'"&amp;$D$4&amp;"'!"&amp;AH$21&amp;$B136)</f>
        <v>283</v>
      </c>
      <c r="AI136" s="487" cm="1">
        <f t="array" aca="1" ref="AI136" ca="1">INDIRECT("'"&amp;$D$4&amp;"'!"&amp;AI$21&amp;$B136)</f>
        <v>283</v>
      </c>
      <c r="AJ136" s="487" cm="1">
        <f t="array" aca="1" ref="AJ136" ca="1">INDIRECT("'"&amp;$D$4&amp;"'!"&amp;AJ$21&amp;$B136)</f>
        <v>283</v>
      </c>
      <c r="AK136" s="487" cm="1">
        <f t="array" aca="1" ref="AK136" ca="1">INDIRECT("'"&amp;$D$4&amp;"'!"&amp;AK$21&amp;$B136)</f>
        <v>283</v>
      </c>
      <c r="AL136" s="487" cm="1">
        <f t="array" aca="1" ref="AL136" ca="1">INDIRECT("'"&amp;$D$4&amp;"'!"&amp;AL$21&amp;$B136)</f>
        <v>283</v>
      </c>
      <c r="AM136" s="487" cm="1">
        <f t="array" aca="1" ref="AM136" ca="1">INDIRECT("'"&amp;$D$4&amp;"'!"&amp;AM$21&amp;$B136)</f>
        <v>283</v>
      </c>
      <c r="AN136" s="487" cm="1">
        <f t="array" aca="1" ref="AN136" ca="1">INDIRECT("'"&amp;$D$4&amp;"'!"&amp;AN$21&amp;$B136)</f>
        <v>283</v>
      </c>
      <c r="AO136" s="487" cm="1">
        <f t="array" aca="1" ref="AO136" ca="1">INDIRECT("'"&amp;$D$4&amp;"'!"&amp;AO$21&amp;$B136)</f>
        <v>283</v>
      </c>
      <c r="AP136" s="487" cm="1">
        <f t="array" aca="1" ref="AP136" ca="1">INDIRECT("'"&amp;$D$4&amp;"'!"&amp;AP$21&amp;$B136)</f>
        <v>283</v>
      </c>
      <c r="AQ136" s="487" cm="1">
        <f t="array" aca="1" ref="AQ136" ca="1">INDIRECT("'"&amp;$D$4&amp;"'!"&amp;AQ$21&amp;$B136)</f>
        <v>283</v>
      </c>
      <c r="AR136" s="487" cm="1">
        <f t="array" aca="1" ref="AR136" ca="1">INDIRECT("'"&amp;$D$4&amp;"'!"&amp;AR$21&amp;$B136)</f>
        <v>283</v>
      </c>
      <c r="AS136" s="487" cm="1">
        <f t="array" aca="1" ref="AS136" ca="1">INDIRECT("'"&amp;$D$4&amp;"'!"&amp;AS$21&amp;$B136)</f>
        <v>283</v>
      </c>
      <c r="AT136" s="487" cm="1">
        <f t="array" aca="1" ref="AT136" ca="1">INDIRECT("'"&amp;$D$4&amp;"'!"&amp;AT$21&amp;$B136)</f>
        <v>283</v>
      </c>
      <c r="AU136" s="487" cm="1">
        <f t="array" aca="1" ref="AU136" ca="1">INDIRECT("'"&amp;$D$4&amp;"'!"&amp;AU$21&amp;$B136)</f>
        <v>283</v>
      </c>
      <c r="AV136" s="487" cm="1">
        <f t="array" aca="1" ref="AV136" ca="1">INDIRECT("'"&amp;$D$4&amp;"'!"&amp;AV$21&amp;$B136)</f>
        <v>283</v>
      </c>
      <c r="AW136" s="487" cm="1">
        <f t="array" aca="1" ref="AW136" ca="1">INDIRECT("'"&amp;$D$4&amp;"'!"&amp;AW$21&amp;$B136)</f>
        <v>283</v>
      </c>
      <c r="AX136" s="487" cm="1">
        <f t="array" aca="1" ref="AX136" ca="1">INDIRECT("'"&amp;$D$4&amp;"'!"&amp;AX$21&amp;$B136)</f>
        <v>283</v>
      </c>
      <c r="AY136" s="487" cm="1">
        <f t="array" aca="1" ref="AY136" ca="1">INDIRECT("'"&amp;$D$4&amp;"'!"&amp;AY$21&amp;$B136)</f>
        <v>283</v>
      </c>
      <c r="AZ136" s="487" cm="1">
        <f t="array" aca="1" ref="AZ136" ca="1">INDIRECT("'"&amp;$D$4&amp;"'!"&amp;AZ$21&amp;$B136)</f>
        <v>283</v>
      </c>
      <c r="BA136" s="487" cm="1">
        <f t="array" aca="1" ref="BA136" ca="1">INDIRECT("'"&amp;$D$4&amp;"'!"&amp;BA$21&amp;$B136)</f>
        <v>283</v>
      </c>
      <c r="BB136" s="487" cm="1">
        <f t="array" aca="1" ref="BB136" ca="1">INDIRECT("'"&amp;$D$4&amp;"'!"&amp;BB$21&amp;$B136)</f>
        <v>283</v>
      </c>
      <c r="BC136" s="487" cm="1">
        <f t="array" aca="1" ref="BC136" ca="1">INDIRECT("'"&amp;$D$4&amp;"'!"&amp;BC$21&amp;$B136)</f>
        <v>283</v>
      </c>
      <c r="BD136" s="487" cm="1">
        <f t="array" aca="1" ref="BD136" ca="1">INDIRECT("'"&amp;$D$4&amp;"'!"&amp;BD$21&amp;$B136)</f>
        <v>283</v>
      </c>
      <c r="BE136" s="487" cm="1">
        <f t="array" aca="1" ref="BE136" ca="1">INDIRECT("'"&amp;$D$4&amp;"'!"&amp;BE$21&amp;$B136)</f>
        <v>283</v>
      </c>
      <c r="BF136" s="487" cm="1">
        <f t="array" aca="1" ref="BF136" ca="1">INDIRECT("'"&amp;$D$4&amp;"'!"&amp;BF$21&amp;$B136)</f>
        <v>283</v>
      </c>
      <c r="BG136" s="487" cm="1">
        <f t="array" aca="1" ref="BG136" ca="1">INDIRECT("'"&amp;$D$4&amp;"'!"&amp;BG$21&amp;$B136)</f>
        <v>283</v>
      </c>
      <c r="BH136" s="487" cm="1">
        <f t="array" aca="1" ref="BH136" ca="1">INDIRECT("'"&amp;$D$4&amp;"'!"&amp;BH$21&amp;$B136)</f>
        <v>283</v>
      </c>
      <c r="BI136" s="487" cm="1">
        <f t="array" aca="1" ref="BI136" ca="1">INDIRECT("'"&amp;$D$4&amp;"'!"&amp;BI$21&amp;$B136)</f>
        <v>283</v>
      </c>
      <c r="BJ136" s="487" cm="1">
        <f t="array" aca="1" ref="BJ136" ca="1">INDIRECT("'"&amp;$D$4&amp;"'!"&amp;BJ$21&amp;$B136)</f>
        <v>283</v>
      </c>
      <c r="BK136" s="487" cm="1">
        <f t="array" aca="1" ref="BK136" ca="1">INDIRECT("'"&amp;$D$4&amp;"'!"&amp;BK$21&amp;$B136)</f>
        <v>283</v>
      </c>
      <c r="BL136" s="487" cm="1">
        <f t="array" aca="1" ref="BL136" ca="1">INDIRECT("'"&amp;$D$4&amp;"'!"&amp;BL$21&amp;$B136)</f>
        <v>283</v>
      </c>
      <c r="BM136" s="487" cm="1">
        <f t="array" aca="1" ref="BM136" ca="1">INDIRECT("'"&amp;$D$4&amp;"'!"&amp;BM$21&amp;$B136)</f>
        <v>283</v>
      </c>
      <c r="BN136" s="487" cm="1">
        <f t="array" aca="1" ref="BN136" ca="1">INDIRECT("'"&amp;$D$4&amp;"'!"&amp;BN$21&amp;$B136)</f>
        <v>283</v>
      </c>
    </row>
    <row r="137" spans="1:66" ht="15.95" customHeight="1">
      <c r="A137" s="1375"/>
      <c r="B137" s="180">
        <f t="shared" si="10"/>
        <v>258</v>
      </c>
      <c r="C137" s="494" t="s">
        <v>988</v>
      </c>
      <c r="D137" s="283" t="str" cm="1">
        <f t="array" aca="1" ref="D137" ca="1">INDIRECT("'"&amp;$D$4&amp;"'!"&amp;D$21&amp;$B137)</f>
        <v>Other 3 (specify)</v>
      </c>
      <c r="E137" s="453" t="str" cm="1">
        <f t="array" aca="1" ref="E137" ca="1">INDIRECT("'"&amp;$D$4&amp;"'!"&amp;E$21&amp;$B137)</f>
        <v>N/A</v>
      </c>
      <c r="F137" s="453" t="str" cm="1">
        <f t="array" aca="1" ref="F137" ca="1">INDIRECT("'"&amp;$D$4&amp;"'!"&amp;F$21&amp;$B137)</f>
        <v>[Add notes here]</v>
      </c>
      <c r="G137" s="453" t="str" cm="1">
        <f t="array" aca="1" ref="G137" ca="1">INDIRECT("'"&amp;$D$4&amp;"'!"&amp;G$21&amp;$B137)</f>
        <v>Please select confidence rating</v>
      </c>
      <c r="H137" s="451" t="str" cm="1">
        <f t="array" aca="1" ref="H137" ca="1">INDIRECT("'"&amp;$D$4&amp;"'!"&amp;H$21&amp;$B137)</f>
        <v>[Add notes here]</v>
      </c>
      <c r="I137" s="456" t="s">
        <v>514</v>
      </c>
      <c r="J137" s="487" cm="1">
        <f t="array" aca="1" ref="J137" ca="1">INDIRECT("'"&amp;$D$4&amp;"'!"&amp;J$21&amp;$B137)</f>
        <v>0</v>
      </c>
      <c r="K137" s="487" cm="1">
        <f t="array" aca="1" ref="K137" ca="1">INDIRECT("'"&amp;$D$4&amp;"'!"&amp;K$21&amp;$B137)</f>
        <v>0</v>
      </c>
      <c r="L137" s="487" cm="1">
        <f t="array" aca="1" ref="L137" ca="1">INDIRECT("'"&amp;$D$4&amp;"'!"&amp;L$21&amp;$B137)</f>
        <v>0</v>
      </c>
      <c r="M137" s="487" cm="1">
        <f t="array" aca="1" ref="M137" ca="1">INDIRECT("'"&amp;$D$4&amp;"'!"&amp;M$21&amp;$B137)</f>
        <v>0</v>
      </c>
      <c r="N137" s="487" cm="1">
        <f t="array" aca="1" ref="N137" ca="1">INDIRECT("'"&amp;$D$4&amp;"'!"&amp;N$21&amp;$B137)</f>
        <v>0</v>
      </c>
      <c r="O137" s="487" cm="1">
        <f t="array" aca="1" ref="O137" ca="1">INDIRECT("'"&amp;$D$4&amp;"'!"&amp;O$21&amp;$B137)</f>
        <v>0</v>
      </c>
      <c r="P137" s="487" cm="1">
        <f t="array" aca="1" ref="P137" ca="1">INDIRECT("'"&amp;$D$4&amp;"'!"&amp;P$21&amp;$B137)</f>
        <v>0</v>
      </c>
      <c r="Q137" s="487" cm="1">
        <f t="array" aca="1" ref="Q137" ca="1">INDIRECT("'"&amp;$D$4&amp;"'!"&amp;Q$21&amp;$B137)</f>
        <v>0</v>
      </c>
      <c r="R137" s="487" cm="1">
        <f t="array" aca="1" ref="R137" ca="1">INDIRECT("'"&amp;$D$4&amp;"'!"&amp;R$21&amp;$B137)</f>
        <v>0</v>
      </c>
      <c r="S137" s="487" cm="1">
        <f t="array" aca="1" ref="S137" ca="1">INDIRECT("'"&amp;$D$4&amp;"'!"&amp;S$21&amp;$B137)</f>
        <v>0</v>
      </c>
      <c r="T137" s="487" cm="1">
        <f t="array" aca="1" ref="T137" ca="1">INDIRECT("'"&amp;$D$4&amp;"'!"&amp;T$21&amp;$B137)</f>
        <v>0</v>
      </c>
      <c r="U137" s="487" cm="1">
        <f t="array" aca="1" ref="U137" ca="1">INDIRECT("'"&amp;$D$4&amp;"'!"&amp;U$21&amp;$B137)</f>
        <v>0</v>
      </c>
      <c r="V137" s="487" cm="1">
        <f t="array" aca="1" ref="V137" ca="1">INDIRECT("'"&amp;$D$4&amp;"'!"&amp;V$21&amp;$B137)</f>
        <v>0</v>
      </c>
      <c r="W137" s="487" cm="1">
        <f t="array" aca="1" ref="W137" ca="1">INDIRECT("'"&amp;$D$4&amp;"'!"&amp;W$21&amp;$B137)</f>
        <v>0</v>
      </c>
      <c r="X137" s="487" cm="1">
        <f t="array" aca="1" ref="X137" ca="1">INDIRECT("'"&amp;$D$4&amp;"'!"&amp;X$21&amp;$B137)</f>
        <v>0</v>
      </c>
      <c r="Y137" s="487" cm="1">
        <f t="array" aca="1" ref="Y137" ca="1">INDIRECT("'"&amp;$D$4&amp;"'!"&amp;Y$21&amp;$B137)</f>
        <v>0</v>
      </c>
      <c r="Z137" s="487" cm="1">
        <f t="array" aca="1" ref="Z137" ca="1">INDIRECT("'"&amp;$D$4&amp;"'!"&amp;Z$21&amp;$B137)</f>
        <v>0</v>
      </c>
      <c r="AA137" s="487" cm="1">
        <f t="array" aca="1" ref="AA137" ca="1">INDIRECT("'"&amp;$D$4&amp;"'!"&amp;AA$21&amp;$B137)</f>
        <v>0</v>
      </c>
      <c r="AB137" s="487" cm="1">
        <f t="array" aca="1" ref="AB137" ca="1">INDIRECT("'"&amp;$D$4&amp;"'!"&amp;AB$21&amp;$B137)</f>
        <v>0</v>
      </c>
      <c r="AC137" s="487" cm="1">
        <f t="array" aca="1" ref="AC137" ca="1">INDIRECT("'"&amp;$D$4&amp;"'!"&amp;AC$21&amp;$B137)</f>
        <v>0</v>
      </c>
      <c r="AD137" s="487" cm="1">
        <f t="array" aca="1" ref="AD137" ca="1">INDIRECT("'"&amp;$D$4&amp;"'!"&amp;AD$21&amp;$B137)</f>
        <v>0</v>
      </c>
      <c r="AE137" s="487" cm="1">
        <f t="array" aca="1" ref="AE137" ca="1">INDIRECT("'"&amp;$D$4&amp;"'!"&amp;AE$21&amp;$B137)</f>
        <v>0</v>
      </c>
      <c r="AF137" s="487" cm="1">
        <f t="array" aca="1" ref="AF137" ca="1">INDIRECT("'"&amp;$D$4&amp;"'!"&amp;AF$21&amp;$B137)</f>
        <v>0</v>
      </c>
      <c r="AG137" s="487" cm="1">
        <f t="array" aca="1" ref="AG137" ca="1">INDIRECT("'"&amp;$D$4&amp;"'!"&amp;AG$21&amp;$B137)</f>
        <v>0</v>
      </c>
      <c r="AH137" s="487" cm="1">
        <f t="array" aca="1" ref="AH137" ca="1">INDIRECT("'"&amp;$D$4&amp;"'!"&amp;AH$21&amp;$B137)</f>
        <v>0</v>
      </c>
      <c r="AI137" s="487" cm="1">
        <f t="array" aca="1" ref="AI137" ca="1">INDIRECT("'"&amp;$D$4&amp;"'!"&amp;AI$21&amp;$B137)</f>
        <v>0</v>
      </c>
      <c r="AJ137" s="487" cm="1">
        <f t="array" aca="1" ref="AJ137" ca="1">INDIRECT("'"&amp;$D$4&amp;"'!"&amp;AJ$21&amp;$B137)</f>
        <v>0</v>
      </c>
      <c r="AK137" s="487" cm="1">
        <f t="array" aca="1" ref="AK137" ca="1">INDIRECT("'"&amp;$D$4&amp;"'!"&amp;AK$21&amp;$B137)</f>
        <v>0</v>
      </c>
      <c r="AL137" s="487" cm="1">
        <f t="array" aca="1" ref="AL137" ca="1">INDIRECT("'"&amp;$D$4&amp;"'!"&amp;AL$21&amp;$B137)</f>
        <v>0</v>
      </c>
      <c r="AM137" s="487" cm="1">
        <f t="array" aca="1" ref="AM137" ca="1">INDIRECT("'"&amp;$D$4&amp;"'!"&amp;AM$21&amp;$B137)</f>
        <v>0</v>
      </c>
      <c r="AN137" s="487" cm="1">
        <f t="array" aca="1" ref="AN137" ca="1">INDIRECT("'"&amp;$D$4&amp;"'!"&amp;AN$21&amp;$B137)</f>
        <v>0</v>
      </c>
      <c r="AO137" s="487" cm="1">
        <f t="array" aca="1" ref="AO137" ca="1">INDIRECT("'"&amp;$D$4&amp;"'!"&amp;AO$21&amp;$B137)</f>
        <v>0</v>
      </c>
      <c r="AP137" s="487" cm="1">
        <f t="array" aca="1" ref="AP137" ca="1">INDIRECT("'"&amp;$D$4&amp;"'!"&amp;AP$21&amp;$B137)</f>
        <v>0</v>
      </c>
      <c r="AQ137" s="487" cm="1">
        <f t="array" aca="1" ref="AQ137" ca="1">INDIRECT("'"&amp;$D$4&amp;"'!"&amp;AQ$21&amp;$B137)</f>
        <v>0</v>
      </c>
      <c r="AR137" s="487" cm="1">
        <f t="array" aca="1" ref="AR137" ca="1">INDIRECT("'"&amp;$D$4&amp;"'!"&amp;AR$21&amp;$B137)</f>
        <v>0</v>
      </c>
      <c r="AS137" s="487" cm="1">
        <f t="array" aca="1" ref="AS137" ca="1">INDIRECT("'"&amp;$D$4&amp;"'!"&amp;AS$21&amp;$B137)</f>
        <v>0</v>
      </c>
      <c r="AT137" s="487" cm="1">
        <f t="array" aca="1" ref="AT137" ca="1">INDIRECT("'"&amp;$D$4&amp;"'!"&amp;AT$21&amp;$B137)</f>
        <v>0</v>
      </c>
      <c r="AU137" s="487" cm="1">
        <f t="array" aca="1" ref="AU137" ca="1">INDIRECT("'"&amp;$D$4&amp;"'!"&amp;AU$21&amp;$B137)</f>
        <v>0</v>
      </c>
      <c r="AV137" s="487" cm="1">
        <f t="array" aca="1" ref="AV137" ca="1">INDIRECT("'"&amp;$D$4&amp;"'!"&amp;AV$21&amp;$B137)</f>
        <v>0</v>
      </c>
      <c r="AW137" s="487" cm="1">
        <f t="array" aca="1" ref="AW137" ca="1">INDIRECT("'"&amp;$D$4&amp;"'!"&amp;AW$21&amp;$B137)</f>
        <v>0</v>
      </c>
      <c r="AX137" s="487" cm="1">
        <f t="array" aca="1" ref="AX137" ca="1">INDIRECT("'"&amp;$D$4&amp;"'!"&amp;AX$21&amp;$B137)</f>
        <v>0</v>
      </c>
      <c r="AY137" s="487" cm="1">
        <f t="array" aca="1" ref="AY137" ca="1">INDIRECT("'"&amp;$D$4&amp;"'!"&amp;AY$21&amp;$B137)</f>
        <v>0</v>
      </c>
      <c r="AZ137" s="487" cm="1">
        <f t="array" aca="1" ref="AZ137" ca="1">INDIRECT("'"&amp;$D$4&amp;"'!"&amp;AZ$21&amp;$B137)</f>
        <v>0</v>
      </c>
      <c r="BA137" s="487" cm="1">
        <f t="array" aca="1" ref="BA137" ca="1">INDIRECT("'"&amp;$D$4&amp;"'!"&amp;BA$21&amp;$B137)</f>
        <v>0</v>
      </c>
      <c r="BB137" s="487" cm="1">
        <f t="array" aca="1" ref="BB137" ca="1">INDIRECT("'"&amp;$D$4&amp;"'!"&amp;BB$21&amp;$B137)</f>
        <v>0</v>
      </c>
      <c r="BC137" s="487" cm="1">
        <f t="array" aca="1" ref="BC137" ca="1">INDIRECT("'"&amp;$D$4&amp;"'!"&amp;BC$21&amp;$B137)</f>
        <v>0</v>
      </c>
      <c r="BD137" s="487" cm="1">
        <f t="array" aca="1" ref="BD137" ca="1">INDIRECT("'"&amp;$D$4&amp;"'!"&amp;BD$21&amp;$B137)</f>
        <v>0</v>
      </c>
      <c r="BE137" s="487" cm="1">
        <f t="array" aca="1" ref="BE137" ca="1">INDIRECT("'"&amp;$D$4&amp;"'!"&amp;BE$21&amp;$B137)</f>
        <v>0</v>
      </c>
      <c r="BF137" s="487" cm="1">
        <f t="array" aca="1" ref="BF137" ca="1">INDIRECT("'"&amp;$D$4&amp;"'!"&amp;BF$21&amp;$B137)</f>
        <v>0</v>
      </c>
      <c r="BG137" s="487" cm="1">
        <f t="array" aca="1" ref="BG137" ca="1">INDIRECT("'"&amp;$D$4&amp;"'!"&amp;BG$21&amp;$B137)</f>
        <v>0</v>
      </c>
      <c r="BH137" s="487" cm="1">
        <f t="array" aca="1" ref="BH137" ca="1">INDIRECT("'"&amp;$D$4&amp;"'!"&amp;BH$21&amp;$B137)</f>
        <v>0</v>
      </c>
      <c r="BI137" s="487" cm="1">
        <f t="array" aca="1" ref="BI137" ca="1">INDIRECT("'"&amp;$D$4&amp;"'!"&amp;BI$21&amp;$B137)</f>
        <v>0</v>
      </c>
      <c r="BJ137" s="487" cm="1">
        <f t="array" aca="1" ref="BJ137" ca="1">INDIRECT("'"&amp;$D$4&amp;"'!"&amp;BJ$21&amp;$B137)</f>
        <v>0</v>
      </c>
      <c r="BK137" s="487" cm="1">
        <f t="array" aca="1" ref="BK137" ca="1">INDIRECT("'"&amp;$D$4&amp;"'!"&amp;BK$21&amp;$B137)</f>
        <v>0</v>
      </c>
      <c r="BL137" s="487" cm="1">
        <f t="array" aca="1" ref="BL137" ca="1">INDIRECT("'"&amp;$D$4&amp;"'!"&amp;BL$21&amp;$B137)</f>
        <v>0</v>
      </c>
      <c r="BM137" s="487" cm="1">
        <f t="array" aca="1" ref="BM137" ca="1">INDIRECT("'"&amp;$D$4&amp;"'!"&amp;BM$21&amp;$B137)</f>
        <v>0</v>
      </c>
      <c r="BN137" s="487" cm="1">
        <f t="array" aca="1" ref="BN137" ca="1">INDIRECT("'"&amp;$D$4&amp;"'!"&amp;BN$21&amp;$B137)</f>
        <v>0</v>
      </c>
    </row>
    <row r="138" spans="1:66" ht="15.95" customHeight="1">
      <c r="A138" s="1375"/>
      <c r="B138" s="180">
        <f t="shared" si="10"/>
        <v>259</v>
      </c>
      <c r="C138" s="494" t="s">
        <v>988</v>
      </c>
      <c r="D138" s="283" t="str" cm="1">
        <f t="array" aca="1" ref="D138" ca="1">INDIRECT("'"&amp;$D$4&amp;"'!"&amp;D$21&amp;$B138)</f>
        <v>Other 4 (specify)</v>
      </c>
      <c r="E138" s="453" t="str" cm="1">
        <f t="array" aca="1" ref="E138" ca="1">INDIRECT("'"&amp;$D$4&amp;"'!"&amp;E$21&amp;$B138)</f>
        <v>N/A</v>
      </c>
      <c r="F138" s="453" t="str" cm="1">
        <f t="array" aca="1" ref="F138" ca="1">INDIRECT("'"&amp;$D$4&amp;"'!"&amp;F$21&amp;$B138)</f>
        <v>[Add notes here]</v>
      </c>
      <c r="G138" s="453" t="str" cm="1">
        <f t="array" aca="1" ref="G138" ca="1">INDIRECT("'"&amp;$D$4&amp;"'!"&amp;G$21&amp;$B138)</f>
        <v>Please select confidence rating</v>
      </c>
      <c r="H138" s="451" t="str" cm="1">
        <f t="array" aca="1" ref="H138" ca="1">INDIRECT("'"&amp;$D$4&amp;"'!"&amp;H$21&amp;$B138)</f>
        <v>[Add notes here]</v>
      </c>
      <c r="I138" s="456" t="s">
        <v>514</v>
      </c>
      <c r="J138" s="487" cm="1">
        <f t="array" aca="1" ref="J138" ca="1">INDIRECT("'"&amp;$D$4&amp;"'!"&amp;J$21&amp;$B138)</f>
        <v>0</v>
      </c>
      <c r="K138" s="487" cm="1">
        <f t="array" aca="1" ref="K138" ca="1">INDIRECT("'"&amp;$D$4&amp;"'!"&amp;K$21&amp;$B138)</f>
        <v>0</v>
      </c>
      <c r="L138" s="487" cm="1">
        <f t="array" aca="1" ref="L138" ca="1">INDIRECT("'"&amp;$D$4&amp;"'!"&amp;L$21&amp;$B138)</f>
        <v>0</v>
      </c>
      <c r="M138" s="487" cm="1">
        <f t="array" aca="1" ref="M138" ca="1">INDIRECT("'"&amp;$D$4&amp;"'!"&amp;M$21&amp;$B138)</f>
        <v>0</v>
      </c>
      <c r="N138" s="487" cm="1">
        <f t="array" aca="1" ref="N138" ca="1">INDIRECT("'"&amp;$D$4&amp;"'!"&amp;N$21&amp;$B138)</f>
        <v>0</v>
      </c>
      <c r="O138" s="487" cm="1">
        <f t="array" aca="1" ref="O138" ca="1">INDIRECT("'"&amp;$D$4&amp;"'!"&amp;O$21&amp;$B138)</f>
        <v>0</v>
      </c>
      <c r="P138" s="487" cm="1">
        <f t="array" aca="1" ref="P138" ca="1">INDIRECT("'"&amp;$D$4&amp;"'!"&amp;P$21&amp;$B138)</f>
        <v>0</v>
      </c>
      <c r="Q138" s="487" cm="1">
        <f t="array" aca="1" ref="Q138" ca="1">INDIRECT("'"&amp;$D$4&amp;"'!"&amp;Q$21&amp;$B138)</f>
        <v>0</v>
      </c>
      <c r="R138" s="487" cm="1">
        <f t="array" aca="1" ref="R138" ca="1">INDIRECT("'"&amp;$D$4&amp;"'!"&amp;R$21&amp;$B138)</f>
        <v>0</v>
      </c>
      <c r="S138" s="487" cm="1">
        <f t="array" aca="1" ref="S138" ca="1">INDIRECT("'"&amp;$D$4&amp;"'!"&amp;S$21&amp;$B138)</f>
        <v>0</v>
      </c>
      <c r="T138" s="487" cm="1">
        <f t="array" aca="1" ref="T138" ca="1">INDIRECT("'"&amp;$D$4&amp;"'!"&amp;T$21&amp;$B138)</f>
        <v>0</v>
      </c>
      <c r="U138" s="487" cm="1">
        <f t="array" aca="1" ref="U138" ca="1">INDIRECT("'"&amp;$D$4&amp;"'!"&amp;U$21&amp;$B138)</f>
        <v>0</v>
      </c>
      <c r="V138" s="487" cm="1">
        <f t="array" aca="1" ref="V138" ca="1">INDIRECT("'"&amp;$D$4&amp;"'!"&amp;V$21&amp;$B138)</f>
        <v>0</v>
      </c>
      <c r="W138" s="487" cm="1">
        <f t="array" aca="1" ref="W138" ca="1">INDIRECT("'"&amp;$D$4&amp;"'!"&amp;W$21&amp;$B138)</f>
        <v>0</v>
      </c>
      <c r="X138" s="487" cm="1">
        <f t="array" aca="1" ref="X138" ca="1">INDIRECT("'"&amp;$D$4&amp;"'!"&amp;X$21&amp;$B138)</f>
        <v>0</v>
      </c>
      <c r="Y138" s="487" cm="1">
        <f t="array" aca="1" ref="Y138" ca="1">INDIRECT("'"&amp;$D$4&amp;"'!"&amp;Y$21&amp;$B138)</f>
        <v>0</v>
      </c>
      <c r="Z138" s="487" cm="1">
        <f t="array" aca="1" ref="Z138" ca="1">INDIRECT("'"&amp;$D$4&amp;"'!"&amp;Z$21&amp;$B138)</f>
        <v>0</v>
      </c>
      <c r="AA138" s="487" cm="1">
        <f t="array" aca="1" ref="AA138" ca="1">INDIRECT("'"&amp;$D$4&amp;"'!"&amp;AA$21&amp;$B138)</f>
        <v>0</v>
      </c>
      <c r="AB138" s="487" cm="1">
        <f t="array" aca="1" ref="AB138" ca="1">INDIRECT("'"&amp;$D$4&amp;"'!"&amp;AB$21&amp;$B138)</f>
        <v>0</v>
      </c>
      <c r="AC138" s="487" cm="1">
        <f t="array" aca="1" ref="AC138" ca="1">INDIRECT("'"&amp;$D$4&amp;"'!"&amp;AC$21&amp;$B138)</f>
        <v>0</v>
      </c>
      <c r="AD138" s="487" cm="1">
        <f t="array" aca="1" ref="AD138" ca="1">INDIRECT("'"&amp;$D$4&amp;"'!"&amp;AD$21&amp;$B138)</f>
        <v>0</v>
      </c>
      <c r="AE138" s="487" cm="1">
        <f t="array" aca="1" ref="AE138" ca="1">INDIRECT("'"&amp;$D$4&amp;"'!"&amp;AE$21&amp;$B138)</f>
        <v>0</v>
      </c>
      <c r="AF138" s="487" cm="1">
        <f t="array" aca="1" ref="AF138" ca="1">INDIRECT("'"&amp;$D$4&amp;"'!"&amp;AF$21&amp;$B138)</f>
        <v>0</v>
      </c>
      <c r="AG138" s="487" cm="1">
        <f t="array" aca="1" ref="AG138" ca="1">INDIRECT("'"&amp;$D$4&amp;"'!"&amp;AG$21&amp;$B138)</f>
        <v>0</v>
      </c>
      <c r="AH138" s="487" cm="1">
        <f t="array" aca="1" ref="AH138" ca="1">INDIRECT("'"&amp;$D$4&amp;"'!"&amp;AH$21&amp;$B138)</f>
        <v>0</v>
      </c>
      <c r="AI138" s="487" cm="1">
        <f t="array" aca="1" ref="AI138" ca="1">INDIRECT("'"&amp;$D$4&amp;"'!"&amp;AI$21&amp;$B138)</f>
        <v>0</v>
      </c>
      <c r="AJ138" s="487" cm="1">
        <f t="array" aca="1" ref="AJ138" ca="1">INDIRECT("'"&amp;$D$4&amp;"'!"&amp;AJ$21&amp;$B138)</f>
        <v>0</v>
      </c>
      <c r="AK138" s="487" cm="1">
        <f t="array" aca="1" ref="AK138" ca="1">INDIRECT("'"&amp;$D$4&amp;"'!"&amp;AK$21&amp;$B138)</f>
        <v>0</v>
      </c>
      <c r="AL138" s="487" cm="1">
        <f t="array" aca="1" ref="AL138" ca="1">INDIRECT("'"&amp;$D$4&amp;"'!"&amp;AL$21&amp;$B138)</f>
        <v>0</v>
      </c>
      <c r="AM138" s="487" cm="1">
        <f t="array" aca="1" ref="AM138" ca="1">INDIRECT("'"&amp;$D$4&amp;"'!"&amp;AM$21&amp;$B138)</f>
        <v>0</v>
      </c>
      <c r="AN138" s="487" cm="1">
        <f t="array" aca="1" ref="AN138" ca="1">INDIRECT("'"&amp;$D$4&amp;"'!"&amp;AN$21&amp;$B138)</f>
        <v>0</v>
      </c>
      <c r="AO138" s="487" cm="1">
        <f t="array" aca="1" ref="AO138" ca="1">INDIRECT("'"&amp;$D$4&amp;"'!"&amp;AO$21&amp;$B138)</f>
        <v>0</v>
      </c>
      <c r="AP138" s="487" cm="1">
        <f t="array" aca="1" ref="AP138" ca="1">INDIRECT("'"&amp;$D$4&amp;"'!"&amp;AP$21&amp;$B138)</f>
        <v>0</v>
      </c>
      <c r="AQ138" s="487" cm="1">
        <f t="array" aca="1" ref="AQ138" ca="1">INDIRECT("'"&amp;$D$4&amp;"'!"&amp;AQ$21&amp;$B138)</f>
        <v>0</v>
      </c>
      <c r="AR138" s="487" cm="1">
        <f t="array" aca="1" ref="AR138" ca="1">INDIRECT("'"&amp;$D$4&amp;"'!"&amp;AR$21&amp;$B138)</f>
        <v>0</v>
      </c>
      <c r="AS138" s="487" cm="1">
        <f t="array" aca="1" ref="AS138" ca="1">INDIRECT("'"&amp;$D$4&amp;"'!"&amp;AS$21&amp;$B138)</f>
        <v>0</v>
      </c>
      <c r="AT138" s="487" cm="1">
        <f t="array" aca="1" ref="AT138" ca="1">INDIRECT("'"&amp;$D$4&amp;"'!"&amp;AT$21&amp;$B138)</f>
        <v>0</v>
      </c>
      <c r="AU138" s="487" cm="1">
        <f t="array" aca="1" ref="AU138" ca="1">INDIRECT("'"&amp;$D$4&amp;"'!"&amp;AU$21&amp;$B138)</f>
        <v>0</v>
      </c>
      <c r="AV138" s="487" cm="1">
        <f t="array" aca="1" ref="AV138" ca="1">INDIRECT("'"&amp;$D$4&amp;"'!"&amp;AV$21&amp;$B138)</f>
        <v>0</v>
      </c>
      <c r="AW138" s="487" cm="1">
        <f t="array" aca="1" ref="AW138" ca="1">INDIRECT("'"&amp;$D$4&amp;"'!"&amp;AW$21&amp;$B138)</f>
        <v>0</v>
      </c>
      <c r="AX138" s="487" cm="1">
        <f t="array" aca="1" ref="AX138" ca="1">INDIRECT("'"&amp;$D$4&amp;"'!"&amp;AX$21&amp;$B138)</f>
        <v>0</v>
      </c>
      <c r="AY138" s="487" cm="1">
        <f t="array" aca="1" ref="AY138" ca="1">INDIRECT("'"&amp;$D$4&amp;"'!"&amp;AY$21&amp;$B138)</f>
        <v>0</v>
      </c>
      <c r="AZ138" s="487" cm="1">
        <f t="array" aca="1" ref="AZ138" ca="1">INDIRECT("'"&amp;$D$4&amp;"'!"&amp;AZ$21&amp;$B138)</f>
        <v>0</v>
      </c>
      <c r="BA138" s="487" cm="1">
        <f t="array" aca="1" ref="BA138" ca="1">INDIRECT("'"&amp;$D$4&amp;"'!"&amp;BA$21&amp;$B138)</f>
        <v>0</v>
      </c>
      <c r="BB138" s="487" cm="1">
        <f t="array" aca="1" ref="BB138" ca="1">INDIRECT("'"&amp;$D$4&amp;"'!"&amp;BB$21&amp;$B138)</f>
        <v>0</v>
      </c>
      <c r="BC138" s="487" cm="1">
        <f t="array" aca="1" ref="BC138" ca="1">INDIRECT("'"&amp;$D$4&amp;"'!"&amp;BC$21&amp;$B138)</f>
        <v>0</v>
      </c>
      <c r="BD138" s="487" cm="1">
        <f t="array" aca="1" ref="BD138" ca="1">INDIRECT("'"&amp;$D$4&amp;"'!"&amp;BD$21&amp;$B138)</f>
        <v>0</v>
      </c>
      <c r="BE138" s="487" cm="1">
        <f t="array" aca="1" ref="BE138" ca="1">INDIRECT("'"&amp;$D$4&amp;"'!"&amp;BE$21&amp;$B138)</f>
        <v>0</v>
      </c>
      <c r="BF138" s="487" cm="1">
        <f t="array" aca="1" ref="BF138" ca="1">INDIRECT("'"&amp;$D$4&amp;"'!"&amp;BF$21&amp;$B138)</f>
        <v>0</v>
      </c>
      <c r="BG138" s="487" cm="1">
        <f t="array" aca="1" ref="BG138" ca="1">INDIRECT("'"&amp;$D$4&amp;"'!"&amp;BG$21&amp;$B138)</f>
        <v>0</v>
      </c>
      <c r="BH138" s="487" cm="1">
        <f t="array" aca="1" ref="BH138" ca="1">INDIRECT("'"&amp;$D$4&amp;"'!"&amp;BH$21&amp;$B138)</f>
        <v>0</v>
      </c>
      <c r="BI138" s="487" cm="1">
        <f t="array" aca="1" ref="BI138" ca="1">INDIRECT("'"&amp;$D$4&amp;"'!"&amp;BI$21&amp;$B138)</f>
        <v>0</v>
      </c>
      <c r="BJ138" s="487" cm="1">
        <f t="array" aca="1" ref="BJ138" ca="1">INDIRECT("'"&amp;$D$4&amp;"'!"&amp;BJ$21&amp;$B138)</f>
        <v>0</v>
      </c>
      <c r="BK138" s="487" cm="1">
        <f t="array" aca="1" ref="BK138" ca="1">INDIRECT("'"&amp;$D$4&amp;"'!"&amp;BK$21&amp;$B138)</f>
        <v>0</v>
      </c>
      <c r="BL138" s="487" cm="1">
        <f t="array" aca="1" ref="BL138" ca="1">INDIRECT("'"&amp;$D$4&amp;"'!"&amp;BL$21&amp;$B138)</f>
        <v>0</v>
      </c>
      <c r="BM138" s="487" cm="1">
        <f t="array" aca="1" ref="BM138" ca="1">INDIRECT("'"&amp;$D$4&amp;"'!"&amp;BM$21&amp;$B138)</f>
        <v>0</v>
      </c>
      <c r="BN138" s="487" cm="1">
        <f t="array" aca="1" ref="BN138" ca="1">INDIRECT("'"&amp;$D$4&amp;"'!"&amp;BN$21&amp;$B138)</f>
        <v>0</v>
      </c>
    </row>
    <row r="139" spans="1:66" ht="15.95" customHeight="1">
      <c r="A139" s="1375"/>
      <c r="B139" s="180">
        <f t="shared" si="10"/>
        <v>260</v>
      </c>
      <c r="C139" s="494" t="s">
        <v>988</v>
      </c>
      <c r="D139" s="283" t="str" cm="1">
        <f t="array" aca="1" ref="D139" ca="1">INDIRECT("'"&amp;$D$4&amp;"'!"&amp;D$21&amp;$B139)</f>
        <v>Other 5 (specify)</v>
      </c>
      <c r="E139" s="453" t="str" cm="1">
        <f t="array" aca="1" ref="E139" ca="1">INDIRECT("'"&amp;$D$4&amp;"'!"&amp;E$21&amp;$B139)</f>
        <v>N/A</v>
      </c>
      <c r="F139" s="453" t="str" cm="1">
        <f t="array" aca="1" ref="F139" ca="1">INDIRECT("'"&amp;$D$4&amp;"'!"&amp;F$21&amp;$B139)</f>
        <v>[Add notes here]</v>
      </c>
      <c r="G139" s="453" t="str" cm="1">
        <f t="array" aca="1" ref="G139" ca="1">INDIRECT("'"&amp;$D$4&amp;"'!"&amp;G$21&amp;$B139)</f>
        <v>Please select confidence rating</v>
      </c>
      <c r="H139" s="451" t="str" cm="1">
        <f t="array" aca="1" ref="H139" ca="1">INDIRECT("'"&amp;$D$4&amp;"'!"&amp;H$21&amp;$B139)</f>
        <v>[Add notes here]</v>
      </c>
      <c r="I139" s="456" t="s">
        <v>514</v>
      </c>
      <c r="J139" s="487" cm="1">
        <f t="array" aca="1" ref="J139" ca="1">INDIRECT("'"&amp;$D$4&amp;"'!"&amp;J$21&amp;$B139)</f>
        <v>0</v>
      </c>
      <c r="K139" s="487" cm="1">
        <f t="array" aca="1" ref="K139" ca="1">INDIRECT("'"&amp;$D$4&amp;"'!"&amp;K$21&amp;$B139)</f>
        <v>0</v>
      </c>
      <c r="L139" s="487" cm="1">
        <f t="array" aca="1" ref="L139" ca="1">INDIRECT("'"&amp;$D$4&amp;"'!"&amp;L$21&amp;$B139)</f>
        <v>0</v>
      </c>
      <c r="M139" s="487" cm="1">
        <f t="array" aca="1" ref="M139" ca="1">INDIRECT("'"&amp;$D$4&amp;"'!"&amp;M$21&amp;$B139)</f>
        <v>0</v>
      </c>
      <c r="N139" s="487" cm="1">
        <f t="array" aca="1" ref="N139" ca="1">INDIRECT("'"&amp;$D$4&amp;"'!"&amp;N$21&amp;$B139)</f>
        <v>0</v>
      </c>
      <c r="O139" s="487" cm="1">
        <f t="array" aca="1" ref="O139" ca="1">INDIRECT("'"&amp;$D$4&amp;"'!"&amp;O$21&amp;$B139)</f>
        <v>0</v>
      </c>
      <c r="P139" s="487" cm="1">
        <f t="array" aca="1" ref="P139" ca="1">INDIRECT("'"&amp;$D$4&amp;"'!"&amp;P$21&amp;$B139)</f>
        <v>0</v>
      </c>
      <c r="Q139" s="487" cm="1">
        <f t="array" aca="1" ref="Q139" ca="1">INDIRECT("'"&amp;$D$4&amp;"'!"&amp;Q$21&amp;$B139)</f>
        <v>0</v>
      </c>
      <c r="R139" s="487" cm="1">
        <f t="array" aca="1" ref="R139" ca="1">INDIRECT("'"&amp;$D$4&amp;"'!"&amp;R$21&amp;$B139)</f>
        <v>0</v>
      </c>
      <c r="S139" s="487" cm="1">
        <f t="array" aca="1" ref="S139" ca="1">INDIRECT("'"&amp;$D$4&amp;"'!"&amp;S$21&amp;$B139)</f>
        <v>0</v>
      </c>
      <c r="T139" s="487" cm="1">
        <f t="array" aca="1" ref="T139" ca="1">INDIRECT("'"&amp;$D$4&amp;"'!"&amp;T$21&amp;$B139)</f>
        <v>0</v>
      </c>
      <c r="U139" s="487" cm="1">
        <f t="array" aca="1" ref="U139" ca="1">INDIRECT("'"&amp;$D$4&amp;"'!"&amp;U$21&amp;$B139)</f>
        <v>0</v>
      </c>
      <c r="V139" s="487" cm="1">
        <f t="array" aca="1" ref="V139" ca="1">INDIRECT("'"&amp;$D$4&amp;"'!"&amp;V$21&amp;$B139)</f>
        <v>0</v>
      </c>
      <c r="W139" s="487" cm="1">
        <f t="array" aca="1" ref="W139" ca="1">INDIRECT("'"&amp;$D$4&amp;"'!"&amp;W$21&amp;$B139)</f>
        <v>0</v>
      </c>
      <c r="X139" s="487" cm="1">
        <f t="array" aca="1" ref="X139" ca="1">INDIRECT("'"&amp;$D$4&amp;"'!"&amp;X$21&amp;$B139)</f>
        <v>0</v>
      </c>
      <c r="Y139" s="487" cm="1">
        <f t="array" aca="1" ref="Y139" ca="1">INDIRECT("'"&amp;$D$4&amp;"'!"&amp;Y$21&amp;$B139)</f>
        <v>0</v>
      </c>
      <c r="Z139" s="487" cm="1">
        <f t="array" aca="1" ref="Z139" ca="1">INDIRECT("'"&amp;$D$4&amp;"'!"&amp;Z$21&amp;$B139)</f>
        <v>0</v>
      </c>
      <c r="AA139" s="487" cm="1">
        <f t="array" aca="1" ref="AA139" ca="1">INDIRECT("'"&amp;$D$4&amp;"'!"&amp;AA$21&amp;$B139)</f>
        <v>0</v>
      </c>
      <c r="AB139" s="487" cm="1">
        <f t="array" aca="1" ref="AB139" ca="1">INDIRECT("'"&amp;$D$4&amp;"'!"&amp;AB$21&amp;$B139)</f>
        <v>0</v>
      </c>
      <c r="AC139" s="487" cm="1">
        <f t="array" aca="1" ref="AC139" ca="1">INDIRECT("'"&amp;$D$4&amp;"'!"&amp;AC$21&amp;$B139)</f>
        <v>0</v>
      </c>
      <c r="AD139" s="487" cm="1">
        <f t="array" aca="1" ref="AD139" ca="1">INDIRECT("'"&amp;$D$4&amp;"'!"&amp;AD$21&amp;$B139)</f>
        <v>0</v>
      </c>
      <c r="AE139" s="487" cm="1">
        <f t="array" aca="1" ref="AE139" ca="1">INDIRECT("'"&amp;$D$4&amp;"'!"&amp;AE$21&amp;$B139)</f>
        <v>0</v>
      </c>
      <c r="AF139" s="487" cm="1">
        <f t="array" aca="1" ref="AF139" ca="1">INDIRECT("'"&amp;$D$4&amp;"'!"&amp;AF$21&amp;$B139)</f>
        <v>0</v>
      </c>
      <c r="AG139" s="487" cm="1">
        <f t="array" aca="1" ref="AG139" ca="1">INDIRECT("'"&amp;$D$4&amp;"'!"&amp;AG$21&amp;$B139)</f>
        <v>0</v>
      </c>
      <c r="AH139" s="487" cm="1">
        <f t="array" aca="1" ref="AH139" ca="1">INDIRECT("'"&amp;$D$4&amp;"'!"&amp;AH$21&amp;$B139)</f>
        <v>0</v>
      </c>
      <c r="AI139" s="487" cm="1">
        <f t="array" aca="1" ref="AI139" ca="1">INDIRECT("'"&amp;$D$4&amp;"'!"&amp;AI$21&amp;$B139)</f>
        <v>0</v>
      </c>
      <c r="AJ139" s="487" cm="1">
        <f t="array" aca="1" ref="AJ139" ca="1">INDIRECT("'"&amp;$D$4&amp;"'!"&amp;AJ$21&amp;$B139)</f>
        <v>0</v>
      </c>
      <c r="AK139" s="487" cm="1">
        <f t="array" aca="1" ref="AK139" ca="1">INDIRECT("'"&amp;$D$4&amp;"'!"&amp;AK$21&amp;$B139)</f>
        <v>0</v>
      </c>
      <c r="AL139" s="487" cm="1">
        <f t="array" aca="1" ref="AL139" ca="1">INDIRECT("'"&amp;$D$4&amp;"'!"&amp;AL$21&amp;$B139)</f>
        <v>0</v>
      </c>
      <c r="AM139" s="487" cm="1">
        <f t="array" aca="1" ref="AM139" ca="1">INDIRECT("'"&amp;$D$4&amp;"'!"&amp;AM$21&amp;$B139)</f>
        <v>0</v>
      </c>
      <c r="AN139" s="487" cm="1">
        <f t="array" aca="1" ref="AN139" ca="1">INDIRECT("'"&amp;$D$4&amp;"'!"&amp;AN$21&amp;$B139)</f>
        <v>0</v>
      </c>
      <c r="AO139" s="487" cm="1">
        <f t="array" aca="1" ref="AO139" ca="1">INDIRECT("'"&amp;$D$4&amp;"'!"&amp;AO$21&amp;$B139)</f>
        <v>0</v>
      </c>
      <c r="AP139" s="487" cm="1">
        <f t="array" aca="1" ref="AP139" ca="1">INDIRECT("'"&amp;$D$4&amp;"'!"&amp;AP$21&amp;$B139)</f>
        <v>0</v>
      </c>
      <c r="AQ139" s="487" cm="1">
        <f t="array" aca="1" ref="AQ139" ca="1">INDIRECT("'"&amp;$D$4&amp;"'!"&amp;AQ$21&amp;$B139)</f>
        <v>0</v>
      </c>
      <c r="AR139" s="487" cm="1">
        <f t="array" aca="1" ref="AR139" ca="1">INDIRECT("'"&amp;$D$4&amp;"'!"&amp;AR$21&amp;$B139)</f>
        <v>0</v>
      </c>
      <c r="AS139" s="487" cm="1">
        <f t="array" aca="1" ref="AS139" ca="1">INDIRECT("'"&amp;$D$4&amp;"'!"&amp;AS$21&amp;$B139)</f>
        <v>0</v>
      </c>
      <c r="AT139" s="487" cm="1">
        <f t="array" aca="1" ref="AT139" ca="1">INDIRECT("'"&amp;$D$4&amp;"'!"&amp;AT$21&amp;$B139)</f>
        <v>0</v>
      </c>
      <c r="AU139" s="487" cm="1">
        <f t="array" aca="1" ref="AU139" ca="1">INDIRECT("'"&amp;$D$4&amp;"'!"&amp;AU$21&amp;$B139)</f>
        <v>0</v>
      </c>
      <c r="AV139" s="487" cm="1">
        <f t="array" aca="1" ref="AV139" ca="1">INDIRECT("'"&amp;$D$4&amp;"'!"&amp;AV$21&amp;$B139)</f>
        <v>0</v>
      </c>
      <c r="AW139" s="487" cm="1">
        <f t="array" aca="1" ref="AW139" ca="1">INDIRECT("'"&amp;$D$4&amp;"'!"&amp;AW$21&amp;$B139)</f>
        <v>0</v>
      </c>
      <c r="AX139" s="487" cm="1">
        <f t="array" aca="1" ref="AX139" ca="1">INDIRECT("'"&amp;$D$4&amp;"'!"&amp;AX$21&amp;$B139)</f>
        <v>0</v>
      </c>
      <c r="AY139" s="487" cm="1">
        <f t="array" aca="1" ref="AY139" ca="1">INDIRECT("'"&amp;$D$4&amp;"'!"&amp;AY$21&amp;$B139)</f>
        <v>0</v>
      </c>
      <c r="AZ139" s="487" cm="1">
        <f t="array" aca="1" ref="AZ139" ca="1">INDIRECT("'"&amp;$D$4&amp;"'!"&amp;AZ$21&amp;$B139)</f>
        <v>0</v>
      </c>
      <c r="BA139" s="487" cm="1">
        <f t="array" aca="1" ref="BA139" ca="1">INDIRECT("'"&amp;$D$4&amp;"'!"&amp;BA$21&amp;$B139)</f>
        <v>0</v>
      </c>
      <c r="BB139" s="487" cm="1">
        <f t="array" aca="1" ref="BB139" ca="1">INDIRECT("'"&amp;$D$4&amp;"'!"&amp;BB$21&amp;$B139)</f>
        <v>0</v>
      </c>
      <c r="BC139" s="487" cm="1">
        <f t="array" aca="1" ref="BC139" ca="1">INDIRECT("'"&amp;$D$4&amp;"'!"&amp;BC$21&amp;$B139)</f>
        <v>0</v>
      </c>
      <c r="BD139" s="487" cm="1">
        <f t="array" aca="1" ref="BD139" ca="1">INDIRECT("'"&amp;$D$4&amp;"'!"&amp;BD$21&amp;$B139)</f>
        <v>0</v>
      </c>
      <c r="BE139" s="487" cm="1">
        <f t="array" aca="1" ref="BE139" ca="1">INDIRECT("'"&amp;$D$4&amp;"'!"&amp;BE$21&amp;$B139)</f>
        <v>0</v>
      </c>
      <c r="BF139" s="487" cm="1">
        <f t="array" aca="1" ref="BF139" ca="1">INDIRECT("'"&amp;$D$4&amp;"'!"&amp;BF$21&amp;$B139)</f>
        <v>0</v>
      </c>
      <c r="BG139" s="487" cm="1">
        <f t="array" aca="1" ref="BG139" ca="1">INDIRECT("'"&amp;$D$4&amp;"'!"&amp;BG$21&amp;$B139)</f>
        <v>0</v>
      </c>
      <c r="BH139" s="487" cm="1">
        <f t="array" aca="1" ref="BH139" ca="1">INDIRECT("'"&amp;$D$4&amp;"'!"&amp;BH$21&amp;$B139)</f>
        <v>0</v>
      </c>
      <c r="BI139" s="487" cm="1">
        <f t="array" aca="1" ref="BI139" ca="1">INDIRECT("'"&amp;$D$4&amp;"'!"&amp;BI$21&amp;$B139)</f>
        <v>0</v>
      </c>
      <c r="BJ139" s="487" cm="1">
        <f t="array" aca="1" ref="BJ139" ca="1">INDIRECT("'"&amp;$D$4&amp;"'!"&amp;BJ$21&amp;$B139)</f>
        <v>0</v>
      </c>
      <c r="BK139" s="487" cm="1">
        <f t="array" aca="1" ref="BK139" ca="1">INDIRECT("'"&amp;$D$4&amp;"'!"&amp;BK$21&amp;$B139)</f>
        <v>0</v>
      </c>
      <c r="BL139" s="487" cm="1">
        <f t="array" aca="1" ref="BL139" ca="1">INDIRECT("'"&amp;$D$4&amp;"'!"&amp;BL$21&amp;$B139)</f>
        <v>0</v>
      </c>
      <c r="BM139" s="487" cm="1">
        <f t="array" aca="1" ref="BM139" ca="1">INDIRECT("'"&amp;$D$4&amp;"'!"&amp;BM$21&amp;$B139)</f>
        <v>0</v>
      </c>
      <c r="BN139" s="487" cm="1">
        <f t="array" aca="1" ref="BN139" ca="1">INDIRECT("'"&amp;$D$4&amp;"'!"&amp;BN$21&amp;$B139)</f>
        <v>0</v>
      </c>
    </row>
    <row r="140" spans="1:66" ht="15.95" customHeight="1">
      <c r="A140" s="1375"/>
      <c r="B140" s="180">
        <f t="shared" si="10"/>
        <v>261</v>
      </c>
      <c r="C140" s="494" t="s">
        <v>988</v>
      </c>
      <c r="D140" s="283" t="str" cm="1">
        <f t="array" aca="1" ref="D140" ca="1">INDIRECT("'"&amp;$D$4&amp;"'!"&amp;D$21&amp;$B140)</f>
        <v>Other 6 (specify)</v>
      </c>
      <c r="E140" s="453" t="str" cm="1">
        <f t="array" aca="1" ref="E140" ca="1">INDIRECT("'"&amp;$D$4&amp;"'!"&amp;E$21&amp;$B140)</f>
        <v>N/A</v>
      </c>
      <c r="F140" s="453" t="str" cm="1">
        <f t="array" aca="1" ref="F140" ca="1">INDIRECT("'"&amp;$D$4&amp;"'!"&amp;F$21&amp;$B140)</f>
        <v>[Add notes here]</v>
      </c>
      <c r="G140" s="453" t="str" cm="1">
        <f t="array" aca="1" ref="G140" ca="1">INDIRECT("'"&amp;$D$4&amp;"'!"&amp;G$21&amp;$B140)</f>
        <v>Please select confidence rating</v>
      </c>
      <c r="H140" s="451" t="str" cm="1">
        <f t="array" aca="1" ref="H140" ca="1">INDIRECT("'"&amp;$D$4&amp;"'!"&amp;H$21&amp;$B140)</f>
        <v>[Add notes here]</v>
      </c>
      <c r="I140" s="456" t="s">
        <v>514</v>
      </c>
      <c r="J140" s="487" cm="1">
        <f t="array" aca="1" ref="J140" ca="1">INDIRECT("'"&amp;$D$4&amp;"'!"&amp;J$21&amp;$B140)</f>
        <v>0</v>
      </c>
      <c r="K140" s="487" cm="1">
        <f t="array" aca="1" ref="K140" ca="1">INDIRECT("'"&amp;$D$4&amp;"'!"&amp;K$21&amp;$B140)</f>
        <v>0</v>
      </c>
      <c r="L140" s="487" cm="1">
        <f t="array" aca="1" ref="L140" ca="1">INDIRECT("'"&amp;$D$4&amp;"'!"&amp;L$21&amp;$B140)</f>
        <v>0</v>
      </c>
      <c r="M140" s="487" cm="1">
        <f t="array" aca="1" ref="M140" ca="1">INDIRECT("'"&amp;$D$4&amp;"'!"&amp;M$21&amp;$B140)</f>
        <v>0</v>
      </c>
      <c r="N140" s="487" cm="1">
        <f t="array" aca="1" ref="N140" ca="1">INDIRECT("'"&amp;$D$4&amp;"'!"&amp;N$21&amp;$B140)</f>
        <v>0</v>
      </c>
      <c r="O140" s="487" cm="1">
        <f t="array" aca="1" ref="O140" ca="1">INDIRECT("'"&amp;$D$4&amp;"'!"&amp;O$21&amp;$B140)</f>
        <v>0</v>
      </c>
      <c r="P140" s="487" cm="1">
        <f t="array" aca="1" ref="P140" ca="1">INDIRECT("'"&amp;$D$4&amp;"'!"&amp;P$21&amp;$B140)</f>
        <v>0</v>
      </c>
      <c r="Q140" s="487" cm="1">
        <f t="array" aca="1" ref="Q140" ca="1">INDIRECT("'"&amp;$D$4&amp;"'!"&amp;Q$21&amp;$B140)</f>
        <v>0</v>
      </c>
      <c r="R140" s="487" cm="1">
        <f t="array" aca="1" ref="R140" ca="1">INDIRECT("'"&amp;$D$4&amp;"'!"&amp;R$21&amp;$B140)</f>
        <v>0</v>
      </c>
      <c r="S140" s="487" cm="1">
        <f t="array" aca="1" ref="S140" ca="1">INDIRECT("'"&amp;$D$4&amp;"'!"&amp;S$21&amp;$B140)</f>
        <v>0</v>
      </c>
      <c r="T140" s="487" cm="1">
        <f t="array" aca="1" ref="T140" ca="1">INDIRECT("'"&amp;$D$4&amp;"'!"&amp;T$21&amp;$B140)</f>
        <v>0</v>
      </c>
      <c r="U140" s="487" cm="1">
        <f t="array" aca="1" ref="U140" ca="1">INDIRECT("'"&amp;$D$4&amp;"'!"&amp;U$21&amp;$B140)</f>
        <v>0</v>
      </c>
      <c r="V140" s="487" cm="1">
        <f t="array" aca="1" ref="V140" ca="1">INDIRECT("'"&amp;$D$4&amp;"'!"&amp;V$21&amp;$B140)</f>
        <v>0</v>
      </c>
      <c r="W140" s="487" cm="1">
        <f t="array" aca="1" ref="W140" ca="1">INDIRECT("'"&amp;$D$4&amp;"'!"&amp;W$21&amp;$B140)</f>
        <v>0</v>
      </c>
      <c r="X140" s="487" cm="1">
        <f t="array" aca="1" ref="X140" ca="1">INDIRECT("'"&amp;$D$4&amp;"'!"&amp;X$21&amp;$B140)</f>
        <v>0</v>
      </c>
      <c r="Y140" s="487" cm="1">
        <f t="array" aca="1" ref="Y140" ca="1">INDIRECT("'"&amp;$D$4&amp;"'!"&amp;Y$21&amp;$B140)</f>
        <v>0</v>
      </c>
      <c r="Z140" s="487" cm="1">
        <f t="array" aca="1" ref="Z140" ca="1">INDIRECT("'"&amp;$D$4&amp;"'!"&amp;Z$21&amp;$B140)</f>
        <v>0</v>
      </c>
      <c r="AA140" s="487" cm="1">
        <f t="array" aca="1" ref="AA140" ca="1">INDIRECT("'"&amp;$D$4&amp;"'!"&amp;AA$21&amp;$B140)</f>
        <v>0</v>
      </c>
      <c r="AB140" s="487" cm="1">
        <f t="array" aca="1" ref="AB140" ca="1">INDIRECT("'"&amp;$D$4&amp;"'!"&amp;AB$21&amp;$B140)</f>
        <v>0</v>
      </c>
      <c r="AC140" s="487" cm="1">
        <f t="array" aca="1" ref="AC140" ca="1">INDIRECT("'"&amp;$D$4&amp;"'!"&amp;AC$21&amp;$B140)</f>
        <v>0</v>
      </c>
      <c r="AD140" s="487" cm="1">
        <f t="array" aca="1" ref="AD140" ca="1">INDIRECT("'"&amp;$D$4&amp;"'!"&amp;AD$21&amp;$B140)</f>
        <v>0</v>
      </c>
      <c r="AE140" s="487" cm="1">
        <f t="array" aca="1" ref="AE140" ca="1">INDIRECT("'"&amp;$D$4&amp;"'!"&amp;AE$21&amp;$B140)</f>
        <v>0</v>
      </c>
      <c r="AF140" s="487" cm="1">
        <f t="array" aca="1" ref="AF140" ca="1">INDIRECT("'"&amp;$D$4&amp;"'!"&amp;AF$21&amp;$B140)</f>
        <v>0</v>
      </c>
      <c r="AG140" s="487" cm="1">
        <f t="array" aca="1" ref="AG140" ca="1">INDIRECT("'"&amp;$D$4&amp;"'!"&amp;AG$21&amp;$B140)</f>
        <v>0</v>
      </c>
      <c r="AH140" s="487" cm="1">
        <f t="array" aca="1" ref="AH140" ca="1">INDIRECT("'"&amp;$D$4&amp;"'!"&amp;AH$21&amp;$B140)</f>
        <v>0</v>
      </c>
      <c r="AI140" s="487" cm="1">
        <f t="array" aca="1" ref="AI140" ca="1">INDIRECT("'"&amp;$D$4&amp;"'!"&amp;AI$21&amp;$B140)</f>
        <v>0</v>
      </c>
      <c r="AJ140" s="487" cm="1">
        <f t="array" aca="1" ref="AJ140" ca="1">INDIRECT("'"&amp;$D$4&amp;"'!"&amp;AJ$21&amp;$B140)</f>
        <v>0</v>
      </c>
      <c r="AK140" s="487" cm="1">
        <f t="array" aca="1" ref="AK140" ca="1">INDIRECT("'"&amp;$D$4&amp;"'!"&amp;AK$21&amp;$B140)</f>
        <v>0</v>
      </c>
      <c r="AL140" s="487" cm="1">
        <f t="array" aca="1" ref="AL140" ca="1">INDIRECT("'"&amp;$D$4&amp;"'!"&amp;AL$21&amp;$B140)</f>
        <v>0</v>
      </c>
      <c r="AM140" s="487" cm="1">
        <f t="array" aca="1" ref="AM140" ca="1">INDIRECT("'"&amp;$D$4&amp;"'!"&amp;AM$21&amp;$B140)</f>
        <v>0</v>
      </c>
      <c r="AN140" s="487" cm="1">
        <f t="array" aca="1" ref="AN140" ca="1">INDIRECT("'"&amp;$D$4&amp;"'!"&amp;AN$21&amp;$B140)</f>
        <v>0</v>
      </c>
      <c r="AO140" s="487" cm="1">
        <f t="array" aca="1" ref="AO140" ca="1">INDIRECT("'"&amp;$D$4&amp;"'!"&amp;AO$21&amp;$B140)</f>
        <v>0</v>
      </c>
      <c r="AP140" s="487" cm="1">
        <f t="array" aca="1" ref="AP140" ca="1">INDIRECT("'"&amp;$D$4&amp;"'!"&amp;AP$21&amp;$B140)</f>
        <v>0</v>
      </c>
      <c r="AQ140" s="487" cm="1">
        <f t="array" aca="1" ref="AQ140" ca="1">INDIRECT("'"&amp;$D$4&amp;"'!"&amp;AQ$21&amp;$B140)</f>
        <v>0</v>
      </c>
      <c r="AR140" s="487" cm="1">
        <f t="array" aca="1" ref="AR140" ca="1">INDIRECT("'"&amp;$D$4&amp;"'!"&amp;AR$21&amp;$B140)</f>
        <v>0</v>
      </c>
      <c r="AS140" s="487" cm="1">
        <f t="array" aca="1" ref="AS140" ca="1">INDIRECT("'"&amp;$D$4&amp;"'!"&amp;AS$21&amp;$B140)</f>
        <v>0</v>
      </c>
      <c r="AT140" s="487" cm="1">
        <f t="array" aca="1" ref="AT140" ca="1">INDIRECT("'"&amp;$D$4&amp;"'!"&amp;AT$21&amp;$B140)</f>
        <v>0</v>
      </c>
      <c r="AU140" s="487" cm="1">
        <f t="array" aca="1" ref="AU140" ca="1">INDIRECT("'"&amp;$D$4&amp;"'!"&amp;AU$21&amp;$B140)</f>
        <v>0</v>
      </c>
      <c r="AV140" s="487" cm="1">
        <f t="array" aca="1" ref="AV140" ca="1">INDIRECT("'"&amp;$D$4&amp;"'!"&amp;AV$21&amp;$B140)</f>
        <v>0</v>
      </c>
      <c r="AW140" s="487" cm="1">
        <f t="array" aca="1" ref="AW140" ca="1">INDIRECT("'"&amp;$D$4&amp;"'!"&amp;AW$21&amp;$B140)</f>
        <v>0</v>
      </c>
      <c r="AX140" s="487" cm="1">
        <f t="array" aca="1" ref="AX140" ca="1">INDIRECT("'"&amp;$D$4&amp;"'!"&amp;AX$21&amp;$B140)</f>
        <v>0</v>
      </c>
      <c r="AY140" s="487" cm="1">
        <f t="array" aca="1" ref="AY140" ca="1">INDIRECT("'"&amp;$D$4&amp;"'!"&amp;AY$21&amp;$B140)</f>
        <v>0</v>
      </c>
      <c r="AZ140" s="487" cm="1">
        <f t="array" aca="1" ref="AZ140" ca="1">INDIRECT("'"&amp;$D$4&amp;"'!"&amp;AZ$21&amp;$B140)</f>
        <v>0</v>
      </c>
      <c r="BA140" s="487" cm="1">
        <f t="array" aca="1" ref="BA140" ca="1">INDIRECT("'"&amp;$D$4&amp;"'!"&amp;BA$21&amp;$B140)</f>
        <v>0</v>
      </c>
      <c r="BB140" s="487" cm="1">
        <f t="array" aca="1" ref="BB140" ca="1">INDIRECT("'"&amp;$D$4&amp;"'!"&amp;BB$21&amp;$B140)</f>
        <v>0</v>
      </c>
      <c r="BC140" s="487" cm="1">
        <f t="array" aca="1" ref="BC140" ca="1">INDIRECT("'"&amp;$D$4&amp;"'!"&amp;BC$21&amp;$B140)</f>
        <v>0</v>
      </c>
      <c r="BD140" s="487" cm="1">
        <f t="array" aca="1" ref="BD140" ca="1">INDIRECT("'"&amp;$D$4&amp;"'!"&amp;BD$21&amp;$B140)</f>
        <v>0</v>
      </c>
      <c r="BE140" s="487" cm="1">
        <f t="array" aca="1" ref="BE140" ca="1">INDIRECT("'"&amp;$D$4&amp;"'!"&amp;BE$21&amp;$B140)</f>
        <v>0</v>
      </c>
      <c r="BF140" s="487" cm="1">
        <f t="array" aca="1" ref="BF140" ca="1">INDIRECT("'"&amp;$D$4&amp;"'!"&amp;BF$21&amp;$B140)</f>
        <v>0</v>
      </c>
      <c r="BG140" s="487" cm="1">
        <f t="array" aca="1" ref="BG140" ca="1">INDIRECT("'"&amp;$D$4&amp;"'!"&amp;BG$21&amp;$B140)</f>
        <v>0</v>
      </c>
      <c r="BH140" s="487" cm="1">
        <f t="array" aca="1" ref="BH140" ca="1">INDIRECT("'"&amp;$D$4&amp;"'!"&amp;BH$21&amp;$B140)</f>
        <v>0</v>
      </c>
      <c r="BI140" s="487" cm="1">
        <f t="array" aca="1" ref="BI140" ca="1">INDIRECT("'"&amp;$D$4&amp;"'!"&amp;BI$21&amp;$B140)</f>
        <v>0</v>
      </c>
      <c r="BJ140" s="487" cm="1">
        <f t="array" aca="1" ref="BJ140" ca="1">INDIRECT("'"&amp;$D$4&amp;"'!"&amp;BJ$21&amp;$B140)</f>
        <v>0</v>
      </c>
      <c r="BK140" s="487" cm="1">
        <f t="array" aca="1" ref="BK140" ca="1">INDIRECT("'"&amp;$D$4&amp;"'!"&amp;BK$21&amp;$B140)</f>
        <v>0</v>
      </c>
      <c r="BL140" s="487" cm="1">
        <f t="array" aca="1" ref="BL140" ca="1">INDIRECT("'"&amp;$D$4&amp;"'!"&amp;BL$21&amp;$B140)</f>
        <v>0</v>
      </c>
      <c r="BM140" s="487" cm="1">
        <f t="array" aca="1" ref="BM140" ca="1">INDIRECT("'"&amp;$D$4&amp;"'!"&amp;BM$21&amp;$B140)</f>
        <v>0</v>
      </c>
      <c r="BN140" s="487" cm="1">
        <f t="array" aca="1" ref="BN140" ca="1">INDIRECT("'"&amp;$D$4&amp;"'!"&amp;BN$21&amp;$B140)</f>
        <v>0</v>
      </c>
    </row>
    <row r="141" spans="1:66" ht="15.95" customHeight="1">
      <c r="A141" s="1375"/>
      <c r="B141" s="180">
        <f t="shared" si="10"/>
        <v>262</v>
      </c>
      <c r="C141" s="494" t="s">
        <v>988</v>
      </c>
      <c r="D141" s="283" t="str" cm="1">
        <f t="array" aca="1" ref="D141" ca="1">INDIRECT("'"&amp;$D$4&amp;"'!"&amp;D$21&amp;$B141)</f>
        <v>Other 7 (specify)</v>
      </c>
      <c r="E141" s="453" t="str" cm="1">
        <f t="array" aca="1" ref="E141" ca="1">INDIRECT("'"&amp;$D$4&amp;"'!"&amp;E$21&amp;$B141)</f>
        <v>N/A</v>
      </c>
      <c r="F141" s="453" t="str" cm="1">
        <f t="array" aca="1" ref="F141" ca="1">INDIRECT("'"&amp;$D$4&amp;"'!"&amp;F$21&amp;$B141)</f>
        <v>[Add notes here]</v>
      </c>
      <c r="G141" s="453" t="str" cm="1">
        <f t="array" aca="1" ref="G141" ca="1">INDIRECT("'"&amp;$D$4&amp;"'!"&amp;G$21&amp;$B141)</f>
        <v>Please select confidence rating</v>
      </c>
      <c r="H141" s="451" t="str" cm="1">
        <f t="array" aca="1" ref="H141" ca="1">INDIRECT("'"&amp;$D$4&amp;"'!"&amp;H$21&amp;$B141)</f>
        <v>[Add notes here]</v>
      </c>
      <c r="I141" s="456" t="s">
        <v>514</v>
      </c>
      <c r="J141" s="487" cm="1">
        <f t="array" aca="1" ref="J141" ca="1">INDIRECT("'"&amp;$D$4&amp;"'!"&amp;J$21&amp;$B141)</f>
        <v>0</v>
      </c>
      <c r="K141" s="487" cm="1">
        <f t="array" aca="1" ref="K141" ca="1">INDIRECT("'"&amp;$D$4&amp;"'!"&amp;K$21&amp;$B141)</f>
        <v>0</v>
      </c>
      <c r="L141" s="487" cm="1">
        <f t="array" aca="1" ref="L141" ca="1">INDIRECT("'"&amp;$D$4&amp;"'!"&amp;L$21&amp;$B141)</f>
        <v>0</v>
      </c>
      <c r="M141" s="487" cm="1">
        <f t="array" aca="1" ref="M141" ca="1">INDIRECT("'"&amp;$D$4&amp;"'!"&amp;M$21&amp;$B141)</f>
        <v>0</v>
      </c>
      <c r="N141" s="487" cm="1">
        <f t="array" aca="1" ref="N141" ca="1">INDIRECT("'"&amp;$D$4&amp;"'!"&amp;N$21&amp;$B141)</f>
        <v>0</v>
      </c>
      <c r="O141" s="487" cm="1">
        <f t="array" aca="1" ref="O141" ca="1">INDIRECT("'"&amp;$D$4&amp;"'!"&amp;O$21&amp;$B141)</f>
        <v>0</v>
      </c>
      <c r="P141" s="487" cm="1">
        <f t="array" aca="1" ref="P141" ca="1">INDIRECT("'"&amp;$D$4&amp;"'!"&amp;P$21&amp;$B141)</f>
        <v>0</v>
      </c>
      <c r="Q141" s="487" cm="1">
        <f t="array" aca="1" ref="Q141" ca="1">INDIRECT("'"&amp;$D$4&amp;"'!"&amp;Q$21&amp;$B141)</f>
        <v>0</v>
      </c>
      <c r="R141" s="487" cm="1">
        <f t="array" aca="1" ref="R141" ca="1">INDIRECT("'"&amp;$D$4&amp;"'!"&amp;R$21&amp;$B141)</f>
        <v>0</v>
      </c>
      <c r="S141" s="487" cm="1">
        <f t="array" aca="1" ref="S141" ca="1">INDIRECT("'"&amp;$D$4&amp;"'!"&amp;S$21&amp;$B141)</f>
        <v>0</v>
      </c>
      <c r="T141" s="487" cm="1">
        <f t="array" aca="1" ref="T141" ca="1">INDIRECT("'"&amp;$D$4&amp;"'!"&amp;T$21&amp;$B141)</f>
        <v>0</v>
      </c>
      <c r="U141" s="487" cm="1">
        <f t="array" aca="1" ref="U141" ca="1">INDIRECT("'"&amp;$D$4&amp;"'!"&amp;U$21&amp;$B141)</f>
        <v>0</v>
      </c>
      <c r="V141" s="487" cm="1">
        <f t="array" aca="1" ref="V141" ca="1">INDIRECT("'"&amp;$D$4&amp;"'!"&amp;V$21&amp;$B141)</f>
        <v>0</v>
      </c>
      <c r="W141" s="487" cm="1">
        <f t="array" aca="1" ref="W141" ca="1">INDIRECT("'"&amp;$D$4&amp;"'!"&amp;W$21&amp;$B141)</f>
        <v>0</v>
      </c>
      <c r="X141" s="487" cm="1">
        <f t="array" aca="1" ref="X141" ca="1">INDIRECT("'"&amp;$D$4&amp;"'!"&amp;X$21&amp;$B141)</f>
        <v>0</v>
      </c>
      <c r="Y141" s="487" cm="1">
        <f t="array" aca="1" ref="Y141" ca="1">INDIRECT("'"&amp;$D$4&amp;"'!"&amp;Y$21&amp;$B141)</f>
        <v>0</v>
      </c>
      <c r="Z141" s="487" cm="1">
        <f t="array" aca="1" ref="Z141" ca="1">INDIRECT("'"&amp;$D$4&amp;"'!"&amp;Z$21&amp;$B141)</f>
        <v>0</v>
      </c>
      <c r="AA141" s="487" cm="1">
        <f t="array" aca="1" ref="AA141" ca="1">INDIRECT("'"&amp;$D$4&amp;"'!"&amp;AA$21&amp;$B141)</f>
        <v>0</v>
      </c>
      <c r="AB141" s="487" cm="1">
        <f t="array" aca="1" ref="AB141" ca="1">INDIRECT("'"&amp;$D$4&amp;"'!"&amp;AB$21&amp;$B141)</f>
        <v>0</v>
      </c>
      <c r="AC141" s="487" cm="1">
        <f t="array" aca="1" ref="AC141" ca="1">INDIRECT("'"&amp;$D$4&amp;"'!"&amp;AC$21&amp;$B141)</f>
        <v>0</v>
      </c>
      <c r="AD141" s="487" cm="1">
        <f t="array" aca="1" ref="AD141" ca="1">INDIRECT("'"&amp;$D$4&amp;"'!"&amp;AD$21&amp;$B141)</f>
        <v>0</v>
      </c>
      <c r="AE141" s="487" cm="1">
        <f t="array" aca="1" ref="AE141" ca="1">INDIRECT("'"&amp;$D$4&amp;"'!"&amp;AE$21&amp;$B141)</f>
        <v>0</v>
      </c>
      <c r="AF141" s="487" cm="1">
        <f t="array" aca="1" ref="AF141" ca="1">INDIRECT("'"&amp;$D$4&amp;"'!"&amp;AF$21&amp;$B141)</f>
        <v>0</v>
      </c>
      <c r="AG141" s="487" cm="1">
        <f t="array" aca="1" ref="AG141" ca="1">INDIRECT("'"&amp;$D$4&amp;"'!"&amp;AG$21&amp;$B141)</f>
        <v>0</v>
      </c>
      <c r="AH141" s="487" cm="1">
        <f t="array" aca="1" ref="AH141" ca="1">INDIRECT("'"&amp;$D$4&amp;"'!"&amp;AH$21&amp;$B141)</f>
        <v>0</v>
      </c>
      <c r="AI141" s="487" cm="1">
        <f t="array" aca="1" ref="AI141" ca="1">INDIRECT("'"&amp;$D$4&amp;"'!"&amp;AI$21&amp;$B141)</f>
        <v>0</v>
      </c>
      <c r="AJ141" s="487" cm="1">
        <f t="array" aca="1" ref="AJ141" ca="1">INDIRECT("'"&amp;$D$4&amp;"'!"&amp;AJ$21&amp;$B141)</f>
        <v>0</v>
      </c>
      <c r="AK141" s="487" cm="1">
        <f t="array" aca="1" ref="AK141" ca="1">INDIRECT("'"&amp;$D$4&amp;"'!"&amp;AK$21&amp;$B141)</f>
        <v>0</v>
      </c>
      <c r="AL141" s="487" cm="1">
        <f t="array" aca="1" ref="AL141" ca="1">INDIRECT("'"&amp;$D$4&amp;"'!"&amp;AL$21&amp;$B141)</f>
        <v>0</v>
      </c>
      <c r="AM141" s="487" cm="1">
        <f t="array" aca="1" ref="AM141" ca="1">INDIRECT("'"&amp;$D$4&amp;"'!"&amp;AM$21&amp;$B141)</f>
        <v>0</v>
      </c>
      <c r="AN141" s="487" cm="1">
        <f t="array" aca="1" ref="AN141" ca="1">INDIRECT("'"&amp;$D$4&amp;"'!"&amp;AN$21&amp;$B141)</f>
        <v>0</v>
      </c>
      <c r="AO141" s="487" cm="1">
        <f t="array" aca="1" ref="AO141" ca="1">INDIRECT("'"&amp;$D$4&amp;"'!"&amp;AO$21&amp;$B141)</f>
        <v>0</v>
      </c>
      <c r="AP141" s="487" cm="1">
        <f t="array" aca="1" ref="AP141" ca="1">INDIRECT("'"&amp;$D$4&amp;"'!"&amp;AP$21&amp;$B141)</f>
        <v>0</v>
      </c>
      <c r="AQ141" s="487" cm="1">
        <f t="array" aca="1" ref="AQ141" ca="1">INDIRECT("'"&amp;$D$4&amp;"'!"&amp;AQ$21&amp;$B141)</f>
        <v>0</v>
      </c>
      <c r="AR141" s="487" cm="1">
        <f t="array" aca="1" ref="AR141" ca="1">INDIRECT("'"&amp;$D$4&amp;"'!"&amp;AR$21&amp;$B141)</f>
        <v>0</v>
      </c>
      <c r="AS141" s="487" cm="1">
        <f t="array" aca="1" ref="AS141" ca="1">INDIRECT("'"&amp;$D$4&amp;"'!"&amp;AS$21&amp;$B141)</f>
        <v>0</v>
      </c>
      <c r="AT141" s="487" cm="1">
        <f t="array" aca="1" ref="AT141" ca="1">INDIRECT("'"&amp;$D$4&amp;"'!"&amp;AT$21&amp;$B141)</f>
        <v>0</v>
      </c>
      <c r="AU141" s="487" cm="1">
        <f t="array" aca="1" ref="AU141" ca="1">INDIRECT("'"&amp;$D$4&amp;"'!"&amp;AU$21&amp;$B141)</f>
        <v>0</v>
      </c>
      <c r="AV141" s="487" cm="1">
        <f t="array" aca="1" ref="AV141" ca="1">INDIRECT("'"&amp;$D$4&amp;"'!"&amp;AV$21&amp;$B141)</f>
        <v>0</v>
      </c>
      <c r="AW141" s="487" cm="1">
        <f t="array" aca="1" ref="AW141" ca="1">INDIRECT("'"&amp;$D$4&amp;"'!"&amp;AW$21&amp;$B141)</f>
        <v>0</v>
      </c>
      <c r="AX141" s="487" cm="1">
        <f t="array" aca="1" ref="AX141" ca="1">INDIRECT("'"&amp;$D$4&amp;"'!"&amp;AX$21&amp;$B141)</f>
        <v>0</v>
      </c>
      <c r="AY141" s="487" cm="1">
        <f t="array" aca="1" ref="AY141" ca="1">INDIRECT("'"&amp;$D$4&amp;"'!"&amp;AY$21&amp;$B141)</f>
        <v>0</v>
      </c>
      <c r="AZ141" s="487" cm="1">
        <f t="array" aca="1" ref="AZ141" ca="1">INDIRECT("'"&amp;$D$4&amp;"'!"&amp;AZ$21&amp;$B141)</f>
        <v>0</v>
      </c>
      <c r="BA141" s="487" cm="1">
        <f t="array" aca="1" ref="BA141" ca="1">INDIRECT("'"&amp;$D$4&amp;"'!"&amp;BA$21&amp;$B141)</f>
        <v>0</v>
      </c>
      <c r="BB141" s="487" cm="1">
        <f t="array" aca="1" ref="BB141" ca="1">INDIRECT("'"&amp;$D$4&amp;"'!"&amp;BB$21&amp;$B141)</f>
        <v>0</v>
      </c>
      <c r="BC141" s="487" cm="1">
        <f t="array" aca="1" ref="BC141" ca="1">INDIRECT("'"&amp;$D$4&amp;"'!"&amp;BC$21&amp;$B141)</f>
        <v>0</v>
      </c>
      <c r="BD141" s="487" cm="1">
        <f t="array" aca="1" ref="BD141" ca="1">INDIRECT("'"&amp;$D$4&amp;"'!"&amp;BD$21&amp;$B141)</f>
        <v>0</v>
      </c>
      <c r="BE141" s="487" cm="1">
        <f t="array" aca="1" ref="BE141" ca="1">INDIRECT("'"&amp;$D$4&amp;"'!"&amp;BE$21&amp;$B141)</f>
        <v>0</v>
      </c>
      <c r="BF141" s="487" cm="1">
        <f t="array" aca="1" ref="BF141" ca="1">INDIRECT("'"&amp;$D$4&amp;"'!"&amp;BF$21&amp;$B141)</f>
        <v>0</v>
      </c>
      <c r="BG141" s="487" cm="1">
        <f t="array" aca="1" ref="BG141" ca="1">INDIRECT("'"&amp;$D$4&amp;"'!"&amp;BG$21&amp;$B141)</f>
        <v>0</v>
      </c>
      <c r="BH141" s="487" cm="1">
        <f t="array" aca="1" ref="BH141" ca="1">INDIRECT("'"&amp;$D$4&amp;"'!"&amp;BH$21&amp;$B141)</f>
        <v>0</v>
      </c>
      <c r="BI141" s="487" cm="1">
        <f t="array" aca="1" ref="BI141" ca="1">INDIRECT("'"&amp;$D$4&amp;"'!"&amp;BI$21&amp;$B141)</f>
        <v>0</v>
      </c>
      <c r="BJ141" s="487" cm="1">
        <f t="array" aca="1" ref="BJ141" ca="1">INDIRECT("'"&amp;$D$4&amp;"'!"&amp;BJ$21&amp;$B141)</f>
        <v>0</v>
      </c>
      <c r="BK141" s="487" cm="1">
        <f t="array" aca="1" ref="BK141" ca="1">INDIRECT("'"&amp;$D$4&amp;"'!"&amp;BK$21&amp;$B141)</f>
        <v>0</v>
      </c>
      <c r="BL141" s="487" cm="1">
        <f t="array" aca="1" ref="BL141" ca="1">INDIRECT("'"&amp;$D$4&amp;"'!"&amp;BL$21&amp;$B141)</f>
        <v>0</v>
      </c>
      <c r="BM141" s="487" cm="1">
        <f t="array" aca="1" ref="BM141" ca="1">INDIRECT("'"&amp;$D$4&amp;"'!"&amp;BM$21&amp;$B141)</f>
        <v>0</v>
      </c>
      <c r="BN141" s="487" cm="1">
        <f t="array" aca="1" ref="BN141" ca="1">INDIRECT("'"&amp;$D$4&amp;"'!"&amp;BN$21&amp;$B141)</f>
        <v>0</v>
      </c>
    </row>
    <row r="142" spans="1:66" ht="15.95" customHeight="1">
      <c r="A142" s="1375"/>
      <c r="B142" s="180">
        <f t="shared" si="10"/>
        <v>263</v>
      </c>
      <c r="C142" s="494" t="s">
        <v>988</v>
      </c>
      <c r="D142" s="283" t="str" cm="1">
        <f t="array" aca="1" ref="D142" ca="1">INDIRECT("'"&amp;$D$4&amp;"'!"&amp;D$21&amp;$B142)</f>
        <v>Other 8 (specify)</v>
      </c>
      <c r="E142" s="453" t="str" cm="1">
        <f t="array" aca="1" ref="E142" ca="1">INDIRECT("'"&amp;$D$4&amp;"'!"&amp;E$21&amp;$B142)</f>
        <v>N/A</v>
      </c>
      <c r="F142" s="453" t="str" cm="1">
        <f t="array" aca="1" ref="F142" ca="1">INDIRECT("'"&amp;$D$4&amp;"'!"&amp;F$21&amp;$B142)</f>
        <v>[Add notes here]</v>
      </c>
      <c r="G142" s="453" t="str" cm="1">
        <f t="array" aca="1" ref="G142" ca="1">INDIRECT("'"&amp;$D$4&amp;"'!"&amp;G$21&amp;$B142)</f>
        <v>Please select confidence rating</v>
      </c>
      <c r="H142" s="451" t="str" cm="1">
        <f t="array" aca="1" ref="H142" ca="1">INDIRECT("'"&amp;$D$4&amp;"'!"&amp;H$21&amp;$B142)</f>
        <v>[Add notes here]</v>
      </c>
      <c r="I142" s="456" t="s">
        <v>514</v>
      </c>
      <c r="J142" s="487" cm="1">
        <f t="array" aca="1" ref="J142" ca="1">INDIRECT("'"&amp;$D$4&amp;"'!"&amp;J$21&amp;$B142)</f>
        <v>0</v>
      </c>
      <c r="K142" s="487" cm="1">
        <f t="array" aca="1" ref="K142" ca="1">INDIRECT("'"&amp;$D$4&amp;"'!"&amp;K$21&amp;$B142)</f>
        <v>0</v>
      </c>
      <c r="L142" s="487" cm="1">
        <f t="array" aca="1" ref="L142" ca="1">INDIRECT("'"&amp;$D$4&amp;"'!"&amp;L$21&amp;$B142)</f>
        <v>0</v>
      </c>
      <c r="M142" s="487" cm="1">
        <f t="array" aca="1" ref="M142" ca="1">INDIRECT("'"&amp;$D$4&amp;"'!"&amp;M$21&amp;$B142)</f>
        <v>0</v>
      </c>
      <c r="N142" s="487" cm="1">
        <f t="array" aca="1" ref="N142" ca="1">INDIRECT("'"&amp;$D$4&amp;"'!"&amp;N$21&amp;$B142)</f>
        <v>0</v>
      </c>
      <c r="O142" s="487" cm="1">
        <f t="array" aca="1" ref="O142" ca="1">INDIRECT("'"&amp;$D$4&amp;"'!"&amp;O$21&amp;$B142)</f>
        <v>0</v>
      </c>
      <c r="P142" s="487" cm="1">
        <f t="array" aca="1" ref="P142" ca="1">INDIRECT("'"&amp;$D$4&amp;"'!"&amp;P$21&amp;$B142)</f>
        <v>0</v>
      </c>
      <c r="Q142" s="487" cm="1">
        <f t="array" aca="1" ref="Q142" ca="1">INDIRECT("'"&amp;$D$4&amp;"'!"&amp;Q$21&amp;$B142)</f>
        <v>0</v>
      </c>
      <c r="R142" s="487" cm="1">
        <f t="array" aca="1" ref="R142" ca="1">INDIRECT("'"&amp;$D$4&amp;"'!"&amp;R$21&amp;$B142)</f>
        <v>0</v>
      </c>
      <c r="S142" s="487" cm="1">
        <f t="array" aca="1" ref="S142" ca="1">INDIRECT("'"&amp;$D$4&amp;"'!"&amp;S$21&amp;$B142)</f>
        <v>0</v>
      </c>
      <c r="T142" s="487" cm="1">
        <f t="array" aca="1" ref="T142" ca="1">INDIRECT("'"&amp;$D$4&amp;"'!"&amp;T$21&amp;$B142)</f>
        <v>0</v>
      </c>
      <c r="U142" s="487" cm="1">
        <f t="array" aca="1" ref="U142" ca="1">INDIRECT("'"&amp;$D$4&amp;"'!"&amp;U$21&amp;$B142)</f>
        <v>0</v>
      </c>
      <c r="V142" s="487" cm="1">
        <f t="array" aca="1" ref="V142" ca="1">INDIRECT("'"&amp;$D$4&amp;"'!"&amp;V$21&amp;$B142)</f>
        <v>0</v>
      </c>
      <c r="W142" s="487" cm="1">
        <f t="array" aca="1" ref="W142" ca="1">INDIRECT("'"&amp;$D$4&amp;"'!"&amp;W$21&amp;$B142)</f>
        <v>0</v>
      </c>
      <c r="X142" s="487" cm="1">
        <f t="array" aca="1" ref="X142" ca="1">INDIRECT("'"&amp;$D$4&amp;"'!"&amp;X$21&amp;$B142)</f>
        <v>0</v>
      </c>
      <c r="Y142" s="487" cm="1">
        <f t="array" aca="1" ref="Y142" ca="1">INDIRECT("'"&amp;$D$4&amp;"'!"&amp;Y$21&amp;$B142)</f>
        <v>0</v>
      </c>
      <c r="Z142" s="487" cm="1">
        <f t="array" aca="1" ref="Z142" ca="1">INDIRECT("'"&amp;$D$4&amp;"'!"&amp;Z$21&amp;$B142)</f>
        <v>0</v>
      </c>
      <c r="AA142" s="487" cm="1">
        <f t="array" aca="1" ref="AA142" ca="1">INDIRECT("'"&amp;$D$4&amp;"'!"&amp;AA$21&amp;$B142)</f>
        <v>0</v>
      </c>
      <c r="AB142" s="487" cm="1">
        <f t="array" aca="1" ref="AB142" ca="1">INDIRECT("'"&amp;$D$4&amp;"'!"&amp;AB$21&amp;$B142)</f>
        <v>0</v>
      </c>
      <c r="AC142" s="487" cm="1">
        <f t="array" aca="1" ref="AC142" ca="1">INDIRECT("'"&amp;$D$4&amp;"'!"&amp;AC$21&amp;$B142)</f>
        <v>0</v>
      </c>
      <c r="AD142" s="487" cm="1">
        <f t="array" aca="1" ref="AD142" ca="1">INDIRECT("'"&amp;$D$4&amp;"'!"&amp;AD$21&amp;$B142)</f>
        <v>0</v>
      </c>
      <c r="AE142" s="487" cm="1">
        <f t="array" aca="1" ref="AE142" ca="1">INDIRECT("'"&amp;$D$4&amp;"'!"&amp;AE$21&amp;$B142)</f>
        <v>0</v>
      </c>
      <c r="AF142" s="487" cm="1">
        <f t="array" aca="1" ref="AF142" ca="1">INDIRECT("'"&amp;$D$4&amp;"'!"&amp;AF$21&amp;$B142)</f>
        <v>0</v>
      </c>
      <c r="AG142" s="487" cm="1">
        <f t="array" aca="1" ref="AG142" ca="1">INDIRECT("'"&amp;$D$4&amp;"'!"&amp;AG$21&amp;$B142)</f>
        <v>0</v>
      </c>
      <c r="AH142" s="487" cm="1">
        <f t="array" aca="1" ref="AH142" ca="1">INDIRECT("'"&amp;$D$4&amp;"'!"&amp;AH$21&amp;$B142)</f>
        <v>0</v>
      </c>
      <c r="AI142" s="487" cm="1">
        <f t="array" aca="1" ref="AI142" ca="1">INDIRECT("'"&amp;$D$4&amp;"'!"&amp;AI$21&amp;$B142)</f>
        <v>0</v>
      </c>
      <c r="AJ142" s="487" cm="1">
        <f t="array" aca="1" ref="AJ142" ca="1">INDIRECT("'"&amp;$D$4&amp;"'!"&amp;AJ$21&amp;$B142)</f>
        <v>0</v>
      </c>
      <c r="AK142" s="487" cm="1">
        <f t="array" aca="1" ref="AK142" ca="1">INDIRECT("'"&amp;$D$4&amp;"'!"&amp;AK$21&amp;$B142)</f>
        <v>0</v>
      </c>
      <c r="AL142" s="487" cm="1">
        <f t="array" aca="1" ref="AL142" ca="1">INDIRECT("'"&amp;$D$4&amp;"'!"&amp;AL$21&amp;$B142)</f>
        <v>0</v>
      </c>
      <c r="AM142" s="487" cm="1">
        <f t="array" aca="1" ref="AM142" ca="1">INDIRECT("'"&amp;$D$4&amp;"'!"&amp;AM$21&amp;$B142)</f>
        <v>0</v>
      </c>
      <c r="AN142" s="487" cm="1">
        <f t="array" aca="1" ref="AN142" ca="1">INDIRECT("'"&amp;$D$4&amp;"'!"&amp;AN$21&amp;$B142)</f>
        <v>0</v>
      </c>
      <c r="AO142" s="487" cm="1">
        <f t="array" aca="1" ref="AO142" ca="1">INDIRECT("'"&amp;$D$4&amp;"'!"&amp;AO$21&amp;$B142)</f>
        <v>0</v>
      </c>
      <c r="AP142" s="487" cm="1">
        <f t="array" aca="1" ref="AP142" ca="1">INDIRECT("'"&amp;$D$4&amp;"'!"&amp;AP$21&amp;$B142)</f>
        <v>0</v>
      </c>
      <c r="AQ142" s="487" cm="1">
        <f t="array" aca="1" ref="AQ142" ca="1">INDIRECT("'"&amp;$D$4&amp;"'!"&amp;AQ$21&amp;$B142)</f>
        <v>0</v>
      </c>
      <c r="AR142" s="487" cm="1">
        <f t="array" aca="1" ref="AR142" ca="1">INDIRECT("'"&amp;$D$4&amp;"'!"&amp;AR$21&amp;$B142)</f>
        <v>0</v>
      </c>
      <c r="AS142" s="487" cm="1">
        <f t="array" aca="1" ref="AS142" ca="1">INDIRECT("'"&amp;$D$4&amp;"'!"&amp;AS$21&amp;$B142)</f>
        <v>0</v>
      </c>
      <c r="AT142" s="487" cm="1">
        <f t="array" aca="1" ref="AT142" ca="1">INDIRECT("'"&amp;$D$4&amp;"'!"&amp;AT$21&amp;$B142)</f>
        <v>0</v>
      </c>
      <c r="AU142" s="487" cm="1">
        <f t="array" aca="1" ref="AU142" ca="1">INDIRECT("'"&amp;$D$4&amp;"'!"&amp;AU$21&amp;$B142)</f>
        <v>0</v>
      </c>
      <c r="AV142" s="487" cm="1">
        <f t="array" aca="1" ref="AV142" ca="1">INDIRECT("'"&amp;$D$4&amp;"'!"&amp;AV$21&amp;$B142)</f>
        <v>0</v>
      </c>
      <c r="AW142" s="487" cm="1">
        <f t="array" aca="1" ref="AW142" ca="1">INDIRECT("'"&amp;$D$4&amp;"'!"&amp;AW$21&amp;$B142)</f>
        <v>0</v>
      </c>
      <c r="AX142" s="487" cm="1">
        <f t="array" aca="1" ref="AX142" ca="1">INDIRECT("'"&amp;$D$4&amp;"'!"&amp;AX$21&amp;$B142)</f>
        <v>0</v>
      </c>
      <c r="AY142" s="487" cm="1">
        <f t="array" aca="1" ref="AY142" ca="1">INDIRECT("'"&amp;$D$4&amp;"'!"&amp;AY$21&amp;$B142)</f>
        <v>0</v>
      </c>
      <c r="AZ142" s="487" cm="1">
        <f t="array" aca="1" ref="AZ142" ca="1">INDIRECT("'"&amp;$D$4&amp;"'!"&amp;AZ$21&amp;$B142)</f>
        <v>0</v>
      </c>
      <c r="BA142" s="487" cm="1">
        <f t="array" aca="1" ref="BA142" ca="1">INDIRECT("'"&amp;$D$4&amp;"'!"&amp;BA$21&amp;$B142)</f>
        <v>0</v>
      </c>
      <c r="BB142" s="487" cm="1">
        <f t="array" aca="1" ref="BB142" ca="1">INDIRECT("'"&amp;$D$4&amp;"'!"&amp;BB$21&amp;$B142)</f>
        <v>0</v>
      </c>
      <c r="BC142" s="487" cm="1">
        <f t="array" aca="1" ref="BC142" ca="1">INDIRECT("'"&amp;$D$4&amp;"'!"&amp;BC$21&amp;$B142)</f>
        <v>0</v>
      </c>
      <c r="BD142" s="487" cm="1">
        <f t="array" aca="1" ref="BD142" ca="1">INDIRECT("'"&amp;$D$4&amp;"'!"&amp;BD$21&amp;$B142)</f>
        <v>0</v>
      </c>
      <c r="BE142" s="487" cm="1">
        <f t="array" aca="1" ref="BE142" ca="1">INDIRECT("'"&amp;$D$4&amp;"'!"&amp;BE$21&amp;$B142)</f>
        <v>0</v>
      </c>
      <c r="BF142" s="487" cm="1">
        <f t="array" aca="1" ref="BF142" ca="1">INDIRECT("'"&amp;$D$4&amp;"'!"&amp;BF$21&amp;$B142)</f>
        <v>0</v>
      </c>
      <c r="BG142" s="487" cm="1">
        <f t="array" aca="1" ref="BG142" ca="1">INDIRECT("'"&amp;$D$4&amp;"'!"&amp;BG$21&amp;$B142)</f>
        <v>0</v>
      </c>
      <c r="BH142" s="487" cm="1">
        <f t="array" aca="1" ref="BH142" ca="1">INDIRECT("'"&amp;$D$4&amp;"'!"&amp;BH$21&amp;$B142)</f>
        <v>0</v>
      </c>
      <c r="BI142" s="487" cm="1">
        <f t="array" aca="1" ref="BI142" ca="1">INDIRECT("'"&amp;$D$4&amp;"'!"&amp;BI$21&amp;$B142)</f>
        <v>0</v>
      </c>
      <c r="BJ142" s="487" cm="1">
        <f t="array" aca="1" ref="BJ142" ca="1">INDIRECT("'"&amp;$D$4&amp;"'!"&amp;BJ$21&amp;$B142)</f>
        <v>0</v>
      </c>
      <c r="BK142" s="487" cm="1">
        <f t="array" aca="1" ref="BK142" ca="1">INDIRECT("'"&amp;$D$4&amp;"'!"&amp;BK$21&amp;$B142)</f>
        <v>0</v>
      </c>
      <c r="BL142" s="487" cm="1">
        <f t="array" aca="1" ref="BL142" ca="1">INDIRECT("'"&amp;$D$4&amp;"'!"&amp;BL$21&amp;$B142)</f>
        <v>0</v>
      </c>
      <c r="BM142" s="487" cm="1">
        <f t="array" aca="1" ref="BM142" ca="1">INDIRECT("'"&amp;$D$4&amp;"'!"&amp;BM$21&amp;$B142)</f>
        <v>0</v>
      </c>
      <c r="BN142" s="487" cm="1">
        <f t="array" aca="1" ref="BN142" ca="1">INDIRECT("'"&amp;$D$4&amp;"'!"&amp;BN$21&amp;$B142)</f>
        <v>0</v>
      </c>
    </row>
    <row r="143" spans="1:66" ht="15.95" customHeight="1">
      <c r="A143" s="1375"/>
      <c r="B143" s="180">
        <f t="shared" si="10"/>
        <v>264</v>
      </c>
      <c r="C143" s="494" t="s">
        <v>988</v>
      </c>
      <c r="D143" s="283" t="str" cm="1">
        <f t="array" aca="1" ref="D143" ca="1">INDIRECT("'"&amp;$D$4&amp;"'!"&amp;D$21&amp;$B143)</f>
        <v>Other 9 (specify)</v>
      </c>
      <c r="E143" s="453" t="str" cm="1">
        <f t="array" aca="1" ref="E143" ca="1">INDIRECT("'"&amp;$D$4&amp;"'!"&amp;E$21&amp;$B143)</f>
        <v>N/A</v>
      </c>
      <c r="F143" s="453" t="str" cm="1">
        <f t="array" aca="1" ref="F143" ca="1">INDIRECT("'"&amp;$D$4&amp;"'!"&amp;F$21&amp;$B143)</f>
        <v>[Add notes here]</v>
      </c>
      <c r="G143" s="453" t="str" cm="1">
        <f t="array" aca="1" ref="G143" ca="1">INDIRECT("'"&amp;$D$4&amp;"'!"&amp;G$21&amp;$B143)</f>
        <v>Please select confidence rating</v>
      </c>
      <c r="H143" s="451" t="str" cm="1">
        <f t="array" aca="1" ref="H143" ca="1">INDIRECT("'"&amp;$D$4&amp;"'!"&amp;H$21&amp;$B143)</f>
        <v>[Add notes here]</v>
      </c>
      <c r="I143" s="456" t="s">
        <v>514</v>
      </c>
      <c r="J143" s="487" cm="1">
        <f t="array" aca="1" ref="J143" ca="1">INDIRECT("'"&amp;$D$4&amp;"'!"&amp;J$21&amp;$B143)</f>
        <v>0</v>
      </c>
      <c r="K143" s="487" cm="1">
        <f t="array" aca="1" ref="K143" ca="1">INDIRECT("'"&amp;$D$4&amp;"'!"&amp;K$21&amp;$B143)</f>
        <v>0</v>
      </c>
      <c r="L143" s="487" cm="1">
        <f t="array" aca="1" ref="L143" ca="1">INDIRECT("'"&amp;$D$4&amp;"'!"&amp;L$21&amp;$B143)</f>
        <v>0</v>
      </c>
      <c r="M143" s="487" cm="1">
        <f t="array" aca="1" ref="M143" ca="1">INDIRECT("'"&amp;$D$4&amp;"'!"&amp;M$21&amp;$B143)</f>
        <v>0</v>
      </c>
      <c r="N143" s="487" cm="1">
        <f t="array" aca="1" ref="N143" ca="1">INDIRECT("'"&amp;$D$4&amp;"'!"&amp;N$21&amp;$B143)</f>
        <v>0</v>
      </c>
      <c r="O143" s="487" cm="1">
        <f t="array" aca="1" ref="O143" ca="1">INDIRECT("'"&amp;$D$4&amp;"'!"&amp;O$21&amp;$B143)</f>
        <v>0</v>
      </c>
      <c r="P143" s="487" cm="1">
        <f t="array" aca="1" ref="P143" ca="1">INDIRECT("'"&amp;$D$4&amp;"'!"&amp;P$21&amp;$B143)</f>
        <v>0</v>
      </c>
      <c r="Q143" s="487" cm="1">
        <f t="array" aca="1" ref="Q143" ca="1">INDIRECT("'"&amp;$D$4&amp;"'!"&amp;Q$21&amp;$B143)</f>
        <v>0</v>
      </c>
      <c r="R143" s="487" cm="1">
        <f t="array" aca="1" ref="R143" ca="1">INDIRECT("'"&amp;$D$4&amp;"'!"&amp;R$21&amp;$B143)</f>
        <v>0</v>
      </c>
      <c r="S143" s="487" cm="1">
        <f t="array" aca="1" ref="S143" ca="1">INDIRECT("'"&amp;$D$4&amp;"'!"&amp;S$21&amp;$B143)</f>
        <v>0</v>
      </c>
      <c r="T143" s="487" cm="1">
        <f t="array" aca="1" ref="T143" ca="1">INDIRECT("'"&amp;$D$4&amp;"'!"&amp;T$21&amp;$B143)</f>
        <v>0</v>
      </c>
      <c r="U143" s="487" cm="1">
        <f t="array" aca="1" ref="U143" ca="1">INDIRECT("'"&amp;$D$4&amp;"'!"&amp;U$21&amp;$B143)</f>
        <v>0</v>
      </c>
      <c r="V143" s="487" cm="1">
        <f t="array" aca="1" ref="V143" ca="1">INDIRECT("'"&amp;$D$4&amp;"'!"&amp;V$21&amp;$B143)</f>
        <v>0</v>
      </c>
      <c r="W143" s="487" cm="1">
        <f t="array" aca="1" ref="W143" ca="1">INDIRECT("'"&amp;$D$4&amp;"'!"&amp;W$21&amp;$B143)</f>
        <v>0</v>
      </c>
      <c r="X143" s="487" cm="1">
        <f t="array" aca="1" ref="X143" ca="1">INDIRECT("'"&amp;$D$4&amp;"'!"&amp;X$21&amp;$B143)</f>
        <v>0</v>
      </c>
      <c r="Y143" s="487" cm="1">
        <f t="array" aca="1" ref="Y143" ca="1">INDIRECT("'"&amp;$D$4&amp;"'!"&amp;Y$21&amp;$B143)</f>
        <v>0</v>
      </c>
      <c r="Z143" s="487" cm="1">
        <f t="array" aca="1" ref="Z143" ca="1">INDIRECT("'"&amp;$D$4&amp;"'!"&amp;Z$21&amp;$B143)</f>
        <v>0</v>
      </c>
      <c r="AA143" s="487" cm="1">
        <f t="array" aca="1" ref="AA143" ca="1">INDIRECT("'"&amp;$D$4&amp;"'!"&amp;AA$21&amp;$B143)</f>
        <v>0</v>
      </c>
      <c r="AB143" s="487" cm="1">
        <f t="array" aca="1" ref="AB143" ca="1">INDIRECT("'"&amp;$D$4&amp;"'!"&amp;AB$21&amp;$B143)</f>
        <v>0</v>
      </c>
      <c r="AC143" s="487" cm="1">
        <f t="array" aca="1" ref="AC143" ca="1">INDIRECT("'"&amp;$D$4&amp;"'!"&amp;AC$21&amp;$B143)</f>
        <v>0</v>
      </c>
      <c r="AD143" s="487" cm="1">
        <f t="array" aca="1" ref="AD143" ca="1">INDIRECT("'"&amp;$D$4&amp;"'!"&amp;AD$21&amp;$B143)</f>
        <v>0</v>
      </c>
      <c r="AE143" s="487" cm="1">
        <f t="array" aca="1" ref="AE143" ca="1">INDIRECT("'"&amp;$D$4&amp;"'!"&amp;AE$21&amp;$B143)</f>
        <v>0</v>
      </c>
      <c r="AF143" s="487" cm="1">
        <f t="array" aca="1" ref="AF143" ca="1">INDIRECT("'"&amp;$D$4&amp;"'!"&amp;AF$21&amp;$B143)</f>
        <v>0</v>
      </c>
      <c r="AG143" s="487" cm="1">
        <f t="array" aca="1" ref="AG143" ca="1">INDIRECT("'"&amp;$D$4&amp;"'!"&amp;AG$21&amp;$B143)</f>
        <v>0</v>
      </c>
      <c r="AH143" s="487" cm="1">
        <f t="array" aca="1" ref="AH143" ca="1">INDIRECT("'"&amp;$D$4&amp;"'!"&amp;AH$21&amp;$B143)</f>
        <v>0</v>
      </c>
      <c r="AI143" s="487" cm="1">
        <f t="array" aca="1" ref="AI143" ca="1">INDIRECT("'"&amp;$D$4&amp;"'!"&amp;AI$21&amp;$B143)</f>
        <v>0</v>
      </c>
      <c r="AJ143" s="487" cm="1">
        <f t="array" aca="1" ref="AJ143" ca="1">INDIRECT("'"&amp;$D$4&amp;"'!"&amp;AJ$21&amp;$B143)</f>
        <v>0</v>
      </c>
      <c r="AK143" s="487" cm="1">
        <f t="array" aca="1" ref="AK143" ca="1">INDIRECT("'"&amp;$D$4&amp;"'!"&amp;AK$21&amp;$B143)</f>
        <v>0</v>
      </c>
      <c r="AL143" s="487" cm="1">
        <f t="array" aca="1" ref="AL143" ca="1">INDIRECT("'"&amp;$D$4&amp;"'!"&amp;AL$21&amp;$B143)</f>
        <v>0</v>
      </c>
      <c r="AM143" s="487" cm="1">
        <f t="array" aca="1" ref="AM143" ca="1">INDIRECT("'"&amp;$D$4&amp;"'!"&amp;AM$21&amp;$B143)</f>
        <v>0</v>
      </c>
      <c r="AN143" s="487" cm="1">
        <f t="array" aca="1" ref="AN143" ca="1">INDIRECT("'"&amp;$D$4&amp;"'!"&amp;AN$21&amp;$B143)</f>
        <v>0</v>
      </c>
      <c r="AO143" s="487" cm="1">
        <f t="array" aca="1" ref="AO143" ca="1">INDIRECT("'"&amp;$D$4&amp;"'!"&amp;AO$21&amp;$B143)</f>
        <v>0</v>
      </c>
      <c r="AP143" s="487" cm="1">
        <f t="array" aca="1" ref="AP143" ca="1">INDIRECT("'"&amp;$D$4&amp;"'!"&amp;AP$21&amp;$B143)</f>
        <v>0</v>
      </c>
      <c r="AQ143" s="487" cm="1">
        <f t="array" aca="1" ref="AQ143" ca="1">INDIRECT("'"&amp;$D$4&amp;"'!"&amp;AQ$21&amp;$B143)</f>
        <v>0</v>
      </c>
      <c r="AR143" s="487" cm="1">
        <f t="array" aca="1" ref="AR143" ca="1">INDIRECT("'"&amp;$D$4&amp;"'!"&amp;AR$21&amp;$B143)</f>
        <v>0</v>
      </c>
      <c r="AS143" s="487" cm="1">
        <f t="array" aca="1" ref="AS143" ca="1">INDIRECT("'"&amp;$D$4&amp;"'!"&amp;AS$21&amp;$B143)</f>
        <v>0</v>
      </c>
      <c r="AT143" s="487" cm="1">
        <f t="array" aca="1" ref="AT143" ca="1">INDIRECT("'"&amp;$D$4&amp;"'!"&amp;AT$21&amp;$B143)</f>
        <v>0</v>
      </c>
      <c r="AU143" s="487" cm="1">
        <f t="array" aca="1" ref="AU143" ca="1">INDIRECT("'"&amp;$D$4&amp;"'!"&amp;AU$21&amp;$B143)</f>
        <v>0</v>
      </c>
      <c r="AV143" s="487" cm="1">
        <f t="array" aca="1" ref="AV143" ca="1">INDIRECT("'"&amp;$D$4&amp;"'!"&amp;AV$21&amp;$B143)</f>
        <v>0</v>
      </c>
      <c r="AW143" s="487" cm="1">
        <f t="array" aca="1" ref="AW143" ca="1">INDIRECT("'"&amp;$D$4&amp;"'!"&amp;AW$21&amp;$B143)</f>
        <v>0</v>
      </c>
      <c r="AX143" s="487" cm="1">
        <f t="array" aca="1" ref="AX143" ca="1">INDIRECT("'"&amp;$D$4&amp;"'!"&amp;AX$21&amp;$B143)</f>
        <v>0</v>
      </c>
      <c r="AY143" s="487" cm="1">
        <f t="array" aca="1" ref="AY143" ca="1">INDIRECT("'"&amp;$D$4&amp;"'!"&amp;AY$21&amp;$B143)</f>
        <v>0</v>
      </c>
      <c r="AZ143" s="487" cm="1">
        <f t="array" aca="1" ref="AZ143" ca="1">INDIRECT("'"&amp;$D$4&amp;"'!"&amp;AZ$21&amp;$B143)</f>
        <v>0</v>
      </c>
      <c r="BA143" s="487" cm="1">
        <f t="array" aca="1" ref="BA143" ca="1">INDIRECT("'"&amp;$D$4&amp;"'!"&amp;BA$21&amp;$B143)</f>
        <v>0</v>
      </c>
      <c r="BB143" s="487" cm="1">
        <f t="array" aca="1" ref="BB143" ca="1">INDIRECT("'"&amp;$D$4&amp;"'!"&amp;BB$21&amp;$B143)</f>
        <v>0</v>
      </c>
      <c r="BC143" s="487" cm="1">
        <f t="array" aca="1" ref="BC143" ca="1">INDIRECT("'"&amp;$D$4&amp;"'!"&amp;BC$21&amp;$B143)</f>
        <v>0</v>
      </c>
      <c r="BD143" s="487" cm="1">
        <f t="array" aca="1" ref="BD143" ca="1">INDIRECT("'"&amp;$D$4&amp;"'!"&amp;BD$21&amp;$B143)</f>
        <v>0</v>
      </c>
      <c r="BE143" s="487" cm="1">
        <f t="array" aca="1" ref="BE143" ca="1">INDIRECT("'"&amp;$D$4&amp;"'!"&amp;BE$21&amp;$B143)</f>
        <v>0</v>
      </c>
      <c r="BF143" s="487" cm="1">
        <f t="array" aca="1" ref="BF143" ca="1">INDIRECT("'"&amp;$D$4&amp;"'!"&amp;BF$21&amp;$B143)</f>
        <v>0</v>
      </c>
      <c r="BG143" s="487" cm="1">
        <f t="array" aca="1" ref="BG143" ca="1">INDIRECT("'"&amp;$D$4&amp;"'!"&amp;BG$21&amp;$B143)</f>
        <v>0</v>
      </c>
      <c r="BH143" s="487" cm="1">
        <f t="array" aca="1" ref="BH143" ca="1">INDIRECT("'"&amp;$D$4&amp;"'!"&amp;BH$21&amp;$B143)</f>
        <v>0</v>
      </c>
      <c r="BI143" s="487" cm="1">
        <f t="array" aca="1" ref="BI143" ca="1">INDIRECT("'"&amp;$D$4&amp;"'!"&amp;BI$21&amp;$B143)</f>
        <v>0</v>
      </c>
      <c r="BJ143" s="487" cm="1">
        <f t="array" aca="1" ref="BJ143" ca="1">INDIRECT("'"&amp;$D$4&amp;"'!"&amp;BJ$21&amp;$B143)</f>
        <v>0</v>
      </c>
      <c r="BK143" s="487" cm="1">
        <f t="array" aca="1" ref="BK143" ca="1">INDIRECT("'"&amp;$D$4&amp;"'!"&amp;BK$21&amp;$B143)</f>
        <v>0</v>
      </c>
      <c r="BL143" s="487" cm="1">
        <f t="array" aca="1" ref="BL143" ca="1">INDIRECT("'"&amp;$D$4&amp;"'!"&amp;BL$21&amp;$B143)</f>
        <v>0</v>
      </c>
      <c r="BM143" s="487" cm="1">
        <f t="array" aca="1" ref="BM143" ca="1">INDIRECT("'"&amp;$D$4&amp;"'!"&amp;BM$21&amp;$B143)</f>
        <v>0</v>
      </c>
      <c r="BN143" s="487" cm="1">
        <f t="array" aca="1" ref="BN143" ca="1">INDIRECT("'"&amp;$D$4&amp;"'!"&amp;BN$21&amp;$B143)</f>
        <v>0</v>
      </c>
    </row>
    <row r="144" spans="1:66" ht="15.95" customHeight="1">
      <c r="A144" s="1375"/>
      <c r="B144" s="180">
        <f t="shared" si="10"/>
        <v>265</v>
      </c>
      <c r="C144" s="494" t="s">
        <v>988</v>
      </c>
      <c r="D144" s="284" t="str" cm="1">
        <f t="array" aca="1" ref="D144" ca="1">INDIRECT("'"&amp;$D$4&amp;"'!"&amp;D$21&amp;$B144)</f>
        <v>Other 10 (specify)</v>
      </c>
      <c r="E144" s="454" t="str" cm="1">
        <f t="array" aca="1" ref="E144" ca="1">INDIRECT("'"&amp;$D$4&amp;"'!"&amp;E$21&amp;$B144)</f>
        <v>N/A</v>
      </c>
      <c r="F144" s="454" t="str" cm="1">
        <f t="array" aca="1" ref="F144" ca="1">INDIRECT("'"&amp;$D$4&amp;"'!"&amp;F$21&amp;$B144)</f>
        <v>[Add notes here]</v>
      </c>
      <c r="G144" s="454" t="str" cm="1">
        <f t="array" aca="1" ref="G144" ca="1">INDIRECT("'"&amp;$D$4&amp;"'!"&amp;G$21&amp;$B144)</f>
        <v>Please select confidence rating</v>
      </c>
      <c r="H144" s="452" t="str" cm="1">
        <f t="array" aca="1" ref="H144" ca="1">INDIRECT("'"&amp;$D$4&amp;"'!"&amp;H$21&amp;$B144)</f>
        <v>[Add notes here]</v>
      </c>
      <c r="I144" s="457" t="s">
        <v>514</v>
      </c>
      <c r="J144" s="488" cm="1">
        <f t="array" aca="1" ref="J144" ca="1">INDIRECT("'"&amp;$D$4&amp;"'!"&amp;J$21&amp;$B144)</f>
        <v>0</v>
      </c>
      <c r="K144" s="488" cm="1">
        <f t="array" aca="1" ref="K144" ca="1">INDIRECT("'"&amp;$D$4&amp;"'!"&amp;K$21&amp;$B144)</f>
        <v>0</v>
      </c>
      <c r="L144" s="488" cm="1">
        <f t="array" aca="1" ref="L144" ca="1">INDIRECT("'"&amp;$D$4&amp;"'!"&amp;L$21&amp;$B144)</f>
        <v>0</v>
      </c>
      <c r="M144" s="488" cm="1">
        <f t="array" aca="1" ref="M144" ca="1">INDIRECT("'"&amp;$D$4&amp;"'!"&amp;M$21&amp;$B144)</f>
        <v>0</v>
      </c>
      <c r="N144" s="488" cm="1">
        <f t="array" aca="1" ref="N144" ca="1">INDIRECT("'"&amp;$D$4&amp;"'!"&amp;N$21&amp;$B144)</f>
        <v>0</v>
      </c>
      <c r="O144" s="488" cm="1">
        <f t="array" aca="1" ref="O144" ca="1">INDIRECT("'"&amp;$D$4&amp;"'!"&amp;O$21&amp;$B144)</f>
        <v>0</v>
      </c>
      <c r="P144" s="488" cm="1">
        <f t="array" aca="1" ref="P144" ca="1">INDIRECT("'"&amp;$D$4&amp;"'!"&amp;P$21&amp;$B144)</f>
        <v>0</v>
      </c>
      <c r="Q144" s="488" cm="1">
        <f t="array" aca="1" ref="Q144" ca="1">INDIRECT("'"&amp;$D$4&amp;"'!"&amp;Q$21&amp;$B144)</f>
        <v>0</v>
      </c>
      <c r="R144" s="488" cm="1">
        <f t="array" aca="1" ref="R144" ca="1">INDIRECT("'"&amp;$D$4&amp;"'!"&amp;R$21&amp;$B144)</f>
        <v>0</v>
      </c>
      <c r="S144" s="488" cm="1">
        <f t="array" aca="1" ref="S144" ca="1">INDIRECT("'"&amp;$D$4&amp;"'!"&amp;S$21&amp;$B144)</f>
        <v>0</v>
      </c>
      <c r="T144" s="488" cm="1">
        <f t="array" aca="1" ref="T144" ca="1">INDIRECT("'"&amp;$D$4&amp;"'!"&amp;T$21&amp;$B144)</f>
        <v>0</v>
      </c>
      <c r="U144" s="488" cm="1">
        <f t="array" aca="1" ref="U144" ca="1">INDIRECT("'"&amp;$D$4&amp;"'!"&amp;U$21&amp;$B144)</f>
        <v>0</v>
      </c>
      <c r="V144" s="488" cm="1">
        <f t="array" aca="1" ref="V144" ca="1">INDIRECT("'"&amp;$D$4&amp;"'!"&amp;V$21&amp;$B144)</f>
        <v>0</v>
      </c>
      <c r="W144" s="488" cm="1">
        <f t="array" aca="1" ref="W144" ca="1">INDIRECT("'"&amp;$D$4&amp;"'!"&amp;W$21&amp;$B144)</f>
        <v>0</v>
      </c>
      <c r="X144" s="488" cm="1">
        <f t="array" aca="1" ref="X144" ca="1">INDIRECT("'"&amp;$D$4&amp;"'!"&amp;X$21&amp;$B144)</f>
        <v>0</v>
      </c>
      <c r="Y144" s="488" cm="1">
        <f t="array" aca="1" ref="Y144" ca="1">INDIRECT("'"&amp;$D$4&amp;"'!"&amp;Y$21&amp;$B144)</f>
        <v>0</v>
      </c>
      <c r="Z144" s="488" cm="1">
        <f t="array" aca="1" ref="Z144" ca="1">INDIRECT("'"&amp;$D$4&amp;"'!"&amp;Z$21&amp;$B144)</f>
        <v>0</v>
      </c>
      <c r="AA144" s="488" cm="1">
        <f t="array" aca="1" ref="AA144" ca="1">INDIRECT("'"&amp;$D$4&amp;"'!"&amp;AA$21&amp;$B144)</f>
        <v>0</v>
      </c>
      <c r="AB144" s="488" cm="1">
        <f t="array" aca="1" ref="AB144" ca="1">INDIRECT("'"&amp;$D$4&amp;"'!"&amp;AB$21&amp;$B144)</f>
        <v>0</v>
      </c>
      <c r="AC144" s="488" cm="1">
        <f t="array" aca="1" ref="AC144" ca="1">INDIRECT("'"&amp;$D$4&amp;"'!"&amp;AC$21&amp;$B144)</f>
        <v>0</v>
      </c>
      <c r="AD144" s="488" cm="1">
        <f t="array" aca="1" ref="AD144" ca="1">INDIRECT("'"&amp;$D$4&amp;"'!"&amp;AD$21&amp;$B144)</f>
        <v>0</v>
      </c>
      <c r="AE144" s="488" cm="1">
        <f t="array" aca="1" ref="AE144" ca="1">INDIRECT("'"&amp;$D$4&amp;"'!"&amp;AE$21&amp;$B144)</f>
        <v>0</v>
      </c>
      <c r="AF144" s="488" cm="1">
        <f t="array" aca="1" ref="AF144" ca="1">INDIRECT("'"&amp;$D$4&amp;"'!"&amp;AF$21&amp;$B144)</f>
        <v>0</v>
      </c>
      <c r="AG144" s="488" cm="1">
        <f t="array" aca="1" ref="AG144" ca="1">INDIRECT("'"&amp;$D$4&amp;"'!"&amp;AG$21&amp;$B144)</f>
        <v>0</v>
      </c>
      <c r="AH144" s="488" cm="1">
        <f t="array" aca="1" ref="AH144" ca="1">INDIRECT("'"&amp;$D$4&amp;"'!"&amp;AH$21&amp;$B144)</f>
        <v>0</v>
      </c>
      <c r="AI144" s="488" cm="1">
        <f t="array" aca="1" ref="AI144" ca="1">INDIRECT("'"&amp;$D$4&amp;"'!"&amp;AI$21&amp;$B144)</f>
        <v>0</v>
      </c>
      <c r="AJ144" s="488" cm="1">
        <f t="array" aca="1" ref="AJ144" ca="1">INDIRECT("'"&amp;$D$4&amp;"'!"&amp;AJ$21&amp;$B144)</f>
        <v>0</v>
      </c>
      <c r="AK144" s="488" cm="1">
        <f t="array" aca="1" ref="AK144" ca="1">INDIRECT("'"&amp;$D$4&amp;"'!"&amp;AK$21&amp;$B144)</f>
        <v>0</v>
      </c>
      <c r="AL144" s="488" cm="1">
        <f t="array" aca="1" ref="AL144" ca="1">INDIRECT("'"&amp;$D$4&amp;"'!"&amp;AL$21&amp;$B144)</f>
        <v>0</v>
      </c>
      <c r="AM144" s="488" cm="1">
        <f t="array" aca="1" ref="AM144" ca="1">INDIRECT("'"&amp;$D$4&amp;"'!"&amp;AM$21&amp;$B144)</f>
        <v>0</v>
      </c>
      <c r="AN144" s="488" cm="1">
        <f t="array" aca="1" ref="AN144" ca="1">INDIRECT("'"&amp;$D$4&amp;"'!"&amp;AN$21&amp;$B144)</f>
        <v>0</v>
      </c>
      <c r="AO144" s="488" cm="1">
        <f t="array" aca="1" ref="AO144" ca="1">INDIRECT("'"&amp;$D$4&amp;"'!"&amp;AO$21&amp;$B144)</f>
        <v>0</v>
      </c>
      <c r="AP144" s="488" cm="1">
        <f t="array" aca="1" ref="AP144" ca="1">INDIRECT("'"&amp;$D$4&amp;"'!"&amp;AP$21&amp;$B144)</f>
        <v>0</v>
      </c>
      <c r="AQ144" s="488" cm="1">
        <f t="array" aca="1" ref="AQ144" ca="1">INDIRECT("'"&amp;$D$4&amp;"'!"&amp;AQ$21&amp;$B144)</f>
        <v>0</v>
      </c>
      <c r="AR144" s="488" cm="1">
        <f t="array" aca="1" ref="AR144" ca="1">INDIRECT("'"&amp;$D$4&amp;"'!"&amp;AR$21&amp;$B144)</f>
        <v>0</v>
      </c>
      <c r="AS144" s="488" cm="1">
        <f t="array" aca="1" ref="AS144" ca="1">INDIRECT("'"&amp;$D$4&amp;"'!"&amp;AS$21&amp;$B144)</f>
        <v>0</v>
      </c>
      <c r="AT144" s="488" cm="1">
        <f t="array" aca="1" ref="AT144" ca="1">INDIRECT("'"&amp;$D$4&amp;"'!"&amp;AT$21&amp;$B144)</f>
        <v>0</v>
      </c>
      <c r="AU144" s="488" cm="1">
        <f t="array" aca="1" ref="AU144" ca="1">INDIRECT("'"&amp;$D$4&amp;"'!"&amp;AU$21&amp;$B144)</f>
        <v>0</v>
      </c>
      <c r="AV144" s="488" cm="1">
        <f t="array" aca="1" ref="AV144" ca="1">INDIRECT("'"&amp;$D$4&amp;"'!"&amp;AV$21&amp;$B144)</f>
        <v>0</v>
      </c>
      <c r="AW144" s="488" cm="1">
        <f t="array" aca="1" ref="AW144" ca="1">INDIRECT("'"&amp;$D$4&amp;"'!"&amp;AW$21&amp;$B144)</f>
        <v>0</v>
      </c>
      <c r="AX144" s="488" cm="1">
        <f t="array" aca="1" ref="AX144" ca="1">INDIRECT("'"&amp;$D$4&amp;"'!"&amp;AX$21&amp;$B144)</f>
        <v>0</v>
      </c>
      <c r="AY144" s="488" cm="1">
        <f t="array" aca="1" ref="AY144" ca="1">INDIRECT("'"&amp;$D$4&amp;"'!"&amp;AY$21&amp;$B144)</f>
        <v>0</v>
      </c>
      <c r="AZ144" s="488" cm="1">
        <f t="array" aca="1" ref="AZ144" ca="1">INDIRECT("'"&amp;$D$4&amp;"'!"&amp;AZ$21&amp;$B144)</f>
        <v>0</v>
      </c>
      <c r="BA144" s="488" cm="1">
        <f t="array" aca="1" ref="BA144" ca="1">INDIRECT("'"&amp;$D$4&amp;"'!"&amp;BA$21&amp;$B144)</f>
        <v>0</v>
      </c>
      <c r="BB144" s="488" cm="1">
        <f t="array" aca="1" ref="BB144" ca="1">INDIRECT("'"&amp;$D$4&amp;"'!"&amp;BB$21&amp;$B144)</f>
        <v>0</v>
      </c>
      <c r="BC144" s="488" cm="1">
        <f t="array" aca="1" ref="BC144" ca="1">INDIRECT("'"&amp;$D$4&amp;"'!"&amp;BC$21&amp;$B144)</f>
        <v>0</v>
      </c>
      <c r="BD144" s="488" cm="1">
        <f t="array" aca="1" ref="BD144" ca="1">INDIRECT("'"&amp;$D$4&amp;"'!"&amp;BD$21&amp;$B144)</f>
        <v>0</v>
      </c>
      <c r="BE144" s="488" cm="1">
        <f t="array" aca="1" ref="BE144" ca="1">INDIRECT("'"&amp;$D$4&amp;"'!"&amp;BE$21&amp;$B144)</f>
        <v>0</v>
      </c>
      <c r="BF144" s="488" cm="1">
        <f t="array" aca="1" ref="BF144" ca="1">INDIRECT("'"&amp;$D$4&amp;"'!"&amp;BF$21&amp;$B144)</f>
        <v>0</v>
      </c>
      <c r="BG144" s="488" cm="1">
        <f t="array" aca="1" ref="BG144" ca="1">INDIRECT("'"&amp;$D$4&amp;"'!"&amp;BG$21&amp;$B144)</f>
        <v>0</v>
      </c>
      <c r="BH144" s="488" cm="1">
        <f t="array" aca="1" ref="BH144" ca="1">INDIRECT("'"&amp;$D$4&amp;"'!"&amp;BH$21&amp;$B144)</f>
        <v>0</v>
      </c>
      <c r="BI144" s="488" cm="1">
        <f t="array" aca="1" ref="BI144" ca="1">INDIRECT("'"&amp;$D$4&amp;"'!"&amp;BI$21&amp;$B144)</f>
        <v>0</v>
      </c>
      <c r="BJ144" s="488" cm="1">
        <f t="array" aca="1" ref="BJ144" ca="1">INDIRECT("'"&amp;$D$4&amp;"'!"&amp;BJ$21&amp;$B144)</f>
        <v>0</v>
      </c>
      <c r="BK144" s="488" cm="1">
        <f t="array" aca="1" ref="BK144" ca="1">INDIRECT("'"&amp;$D$4&amp;"'!"&amp;BK$21&amp;$B144)</f>
        <v>0</v>
      </c>
      <c r="BL144" s="488" cm="1">
        <f t="array" aca="1" ref="BL144" ca="1">INDIRECT("'"&amp;$D$4&amp;"'!"&amp;BL$21&amp;$B144)</f>
        <v>0</v>
      </c>
      <c r="BM144" s="488" cm="1">
        <f t="array" aca="1" ref="BM144" ca="1">INDIRECT("'"&amp;$D$4&amp;"'!"&amp;BM$21&amp;$B144)</f>
        <v>0</v>
      </c>
      <c r="BN144" s="488" cm="1">
        <f t="array" aca="1" ref="BN144" ca="1">INDIRECT("'"&amp;$D$4&amp;"'!"&amp;BN$21&amp;$B144)</f>
        <v>0</v>
      </c>
    </row>
    <row r="145" spans="1:66" ht="15.95" customHeight="1" thickBot="1">
      <c r="A145" s="1375"/>
      <c r="B145" s="180">
        <f t="shared" si="10"/>
        <v>266</v>
      </c>
      <c r="C145" s="492" t="s">
        <v>994</v>
      </c>
      <c r="D145" s="450" t="s">
        <v>556</v>
      </c>
      <c r="E145" s="74"/>
      <c r="F145" s="459" t="s">
        <v>761</v>
      </c>
      <c r="G145" s="74"/>
      <c r="H145" s="74"/>
      <c r="I145" s="426" t="s">
        <v>514</v>
      </c>
      <c r="J145" s="489" cm="1">
        <f t="array" aca="1" ref="J145" ca="1">INDIRECT("'"&amp;$D$4&amp;"'!"&amp;J$21&amp;$B145)</f>
        <v>0</v>
      </c>
      <c r="K145" s="489" cm="1">
        <f t="array" aca="1" ref="K145" ca="1">INDIRECT("'"&amp;$D$4&amp;"'!"&amp;K$21&amp;$B145)</f>
        <v>0</v>
      </c>
      <c r="L145" s="489" cm="1">
        <f t="array" aca="1" ref="L145" ca="1">INDIRECT("'"&amp;$D$4&amp;"'!"&amp;L$21&amp;$B145)</f>
        <v>0</v>
      </c>
      <c r="M145" s="489" cm="1">
        <f t="array" aca="1" ref="M145" ca="1">INDIRECT("'"&amp;$D$4&amp;"'!"&amp;M$21&amp;$B145)</f>
        <v>0</v>
      </c>
      <c r="N145" s="489" cm="1">
        <f t="array" aca="1" ref="N145" ca="1">INDIRECT("'"&amp;$D$4&amp;"'!"&amp;N$21&amp;$B145)</f>
        <v>0</v>
      </c>
      <c r="O145" s="489" cm="1">
        <f t="array" aca="1" ref="O145" ca="1">INDIRECT("'"&amp;$D$4&amp;"'!"&amp;O$21&amp;$B145)</f>
        <v>283</v>
      </c>
      <c r="P145" s="489" cm="1">
        <f t="array" aca="1" ref="P145" ca="1">INDIRECT("'"&amp;$D$4&amp;"'!"&amp;P$21&amp;$B145)</f>
        <v>283</v>
      </c>
      <c r="Q145" s="489" cm="1">
        <f t="array" aca="1" ref="Q145" ca="1">INDIRECT("'"&amp;$D$4&amp;"'!"&amp;Q$21&amp;$B145)</f>
        <v>283</v>
      </c>
      <c r="R145" s="489" cm="1">
        <f t="array" aca="1" ref="R145" ca="1">INDIRECT("'"&amp;$D$4&amp;"'!"&amp;R$21&amp;$B145)</f>
        <v>283</v>
      </c>
      <c r="S145" s="489" cm="1">
        <f t="array" aca="1" ref="S145" ca="1">INDIRECT("'"&amp;$D$4&amp;"'!"&amp;S$21&amp;$B145)</f>
        <v>283</v>
      </c>
      <c r="T145" s="489" cm="1">
        <f t="array" aca="1" ref="T145" ca="1">INDIRECT("'"&amp;$D$4&amp;"'!"&amp;T$21&amp;$B145)</f>
        <v>283</v>
      </c>
      <c r="U145" s="489" cm="1">
        <f t="array" aca="1" ref="U145" ca="1">INDIRECT("'"&amp;$D$4&amp;"'!"&amp;U$21&amp;$B145)</f>
        <v>283</v>
      </c>
      <c r="V145" s="489" cm="1">
        <f t="array" aca="1" ref="V145" ca="1">INDIRECT("'"&amp;$D$4&amp;"'!"&amp;V$21&amp;$B145)</f>
        <v>283</v>
      </c>
      <c r="W145" s="489" cm="1">
        <f t="array" aca="1" ref="W145" ca="1">INDIRECT("'"&amp;$D$4&amp;"'!"&amp;W$21&amp;$B145)</f>
        <v>283</v>
      </c>
      <c r="X145" s="489" cm="1">
        <f t="array" aca="1" ref="X145" ca="1">INDIRECT("'"&amp;$D$4&amp;"'!"&amp;X$21&amp;$B145)</f>
        <v>283</v>
      </c>
      <c r="Y145" s="489" cm="1">
        <f t="array" aca="1" ref="Y145" ca="1">INDIRECT("'"&amp;$D$4&amp;"'!"&amp;Y$21&amp;$B145)</f>
        <v>283</v>
      </c>
      <c r="Z145" s="489" cm="1">
        <f t="array" aca="1" ref="Z145" ca="1">INDIRECT("'"&amp;$D$4&amp;"'!"&amp;Z$21&amp;$B145)</f>
        <v>283</v>
      </c>
      <c r="AA145" s="489" cm="1">
        <f t="array" aca="1" ref="AA145" ca="1">INDIRECT("'"&amp;$D$4&amp;"'!"&amp;AA$21&amp;$B145)</f>
        <v>283</v>
      </c>
      <c r="AB145" s="489" cm="1">
        <f t="array" aca="1" ref="AB145" ca="1">INDIRECT("'"&amp;$D$4&amp;"'!"&amp;AB$21&amp;$B145)</f>
        <v>283</v>
      </c>
      <c r="AC145" s="489" cm="1">
        <f t="array" aca="1" ref="AC145" ca="1">INDIRECT("'"&amp;$D$4&amp;"'!"&amp;AC$21&amp;$B145)</f>
        <v>283</v>
      </c>
      <c r="AD145" s="489" cm="1">
        <f t="array" aca="1" ref="AD145" ca="1">INDIRECT("'"&amp;$D$4&amp;"'!"&amp;AD$21&amp;$B145)</f>
        <v>283</v>
      </c>
      <c r="AE145" s="489" cm="1">
        <f t="array" aca="1" ref="AE145" ca="1">INDIRECT("'"&amp;$D$4&amp;"'!"&amp;AE$21&amp;$B145)</f>
        <v>283</v>
      </c>
      <c r="AF145" s="489" cm="1">
        <f t="array" aca="1" ref="AF145" ca="1">INDIRECT("'"&amp;$D$4&amp;"'!"&amp;AF$21&amp;$B145)</f>
        <v>283</v>
      </c>
      <c r="AG145" s="489" cm="1">
        <f t="array" aca="1" ref="AG145" ca="1">INDIRECT("'"&amp;$D$4&amp;"'!"&amp;AG$21&amp;$B145)</f>
        <v>283</v>
      </c>
      <c r="AH145" s="489" cm="1">
        <f t="array" aca="1" ref="AH145" ca="1">INDIRECT("'"&amp;$D$4&amp;"'!"&amp;AH$21&amp;$B145)</f>
        <v>283</v>
      </c>
      <c r="AI145" s="489" cm="1">
        <f t="array" aca="1" ref="AI145" ca="1">INDIRECT("'"&amp;$D$4&amp;"'!"&amp;AI$21&amp;$B145)</f>
        <v>283</v>
      </c>
      <c r="AJ145" s="489" cm="1">
        <f t="array" aca="1" ref="AJ145" ca="1">INDIRECT("'"&amp;$D$4&amp;"'!"&amp;AJ$21&amp;$B145)</f>
        <v>283</v>
      </c>
      <c r="AK145" s="489" cm="1">
        <f t="array" aca="1" ref="AK145" ca="1">INDIRECT("'"&amp;$D$4&amp;"'!"&amp;AK$21&amp;$B145)</f>
        <v>283</v>
      </c>
      <c r="AL145" s="489" cm="1">
        <f t="array" aca="1" ref="AL145" ca="1">INDIRECT("'"&amp;$D$4&amp;"'!"&amp;AL$21&amp;$B145)</f>
        <v>283</v>
      </c>
      <c r="AM145" s="489" cm="1">
        <f t="array" aca="1" ref="AM145" ca="1">INDIRECT("'"&amp;$D$4&amp;"'!"&amp;AM$21&amp;$B145)</f>
        <v>283</v>
      </c>
      <c r="AN145" s="489" cm="1">
        <f t="array" aca="1" ref="AN145" ca="1">INDIRECT("'"&amp;$D$4&amp;"'!"&amp;AN$21&amp;$B145)</f>
        <v>283</v>
      </c>
      <c r="AO145" s="489" cm="1">
        <f t="array" aca="1" ref="AO145" ca="1">INDIRECT("'"&amp;$D$4&amp;"'!"&amp;AO$21&amp;$B145)</f>
        <v>283</v>
      </c>
      <c r="AP145" s="489" cm="1">
        <f t="array" aca="1" ref="AP145" ca="1">INDIRECT("'"&amp;$D$4&amp;"'!"&amp;AP$21&amp;$B145)</f>
        <v>283</v>
      </c>
      <c r="AQ145" s="489" cm="1">
        <f t="array" aca="1" ref="AQ145" ca="1">INDIRECT("'"&amp;$D$4&amp;"'!"&amp;AQ$21&amp;$B145)</f>
        <v>283</v>
      </c>
      <c r="AR145" s="489" cm="1">
        <f t="array" aca="1" ref="AR145" ca="1">INDIRECT("'"&amp;$D$4&amp;"'!"&amp;AR$21&amp;$B145)</f>
        <v>283</v>
      </c>
      <c r="AS145" s="489" cm="1">
        <f t="array" aca="1" ref="AS145" ca="1">INDIRECT("'"&amp;$D$4&amp;"'!"&amp;AS$21&amp;$B145)</f>
        <v>283</v>
      </c>
      <c r="AT145" s="489" cm="1">
        <f t="array" aca="1" ref="AT145" ca="1">INDIRECT("'"&amp;$D$4&amp;"'!"&amp;AT$21&amp;$B145)</f>
        <v>283</v>
      </c>
      <c r="AU145" s="489" cm="1">
        <f t="array" aca="1" ref="AU145" ca="1">INDIRECT("'"&amp;$D$4&amp;"'!"&amp;AU$21&amp;$B145)</f>
        <v>283</v>
      </c>
      <c r="AV145" s="489" cm="1">
        <f t="array" aca="1" ref="AV145" ca="1">INDIRECT("'"&amp;$D$4&amp;"'!"&amp;AV$21&amp;$B145)</f>
        <v>283</v>
      </c>
      <c r="AW145" s="489" cm="1">
        <f t="array" aca="1" ref="AW145" ca="1">INDIRECT("'"&amp;$D$4&amp;"'!"&amp;AW$21&amp;$B145)</f>
        <v>283</v>
      </c>
      <c r="AX145" s="489" cm="1">
        <f t="array" aca="1" ref="AX145" ca="1">INDIRECT("'"&amp;$D$4&amp;"'!"&amp;AX$21&amp;$B145)</f>
        <v>283</v>
      </c>
      <c r="AY145" s="489" cm="1">
        <f t="array" aca="1" ref="AY145" ca="1">INDIRECT("'"&amp;$D$4&amp;"'!"&amp;AY$21&amp;$B145)</f>
        <v>283</v>
      </c>
      <c r="AZ145" s="489" cm="1">
        <f t="array" aca="1" ref="AZ145" ca="1">INDIRECT("'"&amp;$D$4&amp;"'!"&amp;AZ$21&amp;$B145)</f>
        <v>283</v>
      </c>
      <c r="BA145" s="489" cm="1">
        <f t="array" aca="1" ref="BA145" ca="1">INDIRECT("'"&amp;$D$4&amp;"'!"&amp;BA$21&amp;$B145)</f>
        <v>283</v>
      </c>
      <c r="BB145" s="489" cm="1">
        <f t="array" aca="1" ref="BB145" ca="1">INDIRECT("'"&amp;$D$4&amp;"'!"&amp;BB$21&amp;$B145)</f>
        <v>283</v>
      </c>
      <c r="BC145" s="489" cm="1">
        <f t="array" aca="1" ref="BC145" ca="1">INDIRECT("'"&amp;$D$4&amp;"'!"&amp;BC$21&amp;$B145)</f>
        <v>283</v>
      </c>
      <c r="BD145" s="489" cm="1">
        <f t="array" aca="1" ref="BD145" ca="1">INDIRECT("'"&amp;$D$4&amp;"'!"&amp;BD$21&amp;$B145)</f>
        <v>283</v>
      </c>
      <c r="BE145" s="489" cm="1">
        <f t="array" aca="1" ref="BE145" ca="1">INDIRECT("'"&amp;$D$4&amp;"'!"&amp;BE$21&amp;$B145)</f>
        <v>283</v>
      </c>
      <c r="BF145" s="489" cm="1">
        <f t="array" aca="1" ref="BF145" ca="1">INDIRECT("'"&amp;$D$4&amp;"'!"&amp;BF$21&amp;$B145)</f>
        <v>283</v>
      </c>
      <c r="BG145" s="489" cm="1">
        <f t="array" aca="1" ref="BG145" ca="1">INDIRECT("'"&amp;$D$4&amp;"'!"&amp;BG$21&amp;$B145)</f>
        <v>283</v>
      </c>
      <c r="BH145" s="489" cm="1">
        <f t="array" aca="1" ref="BH145" ca="1">INDIRECT("'"&amp;$D$4&amp;"'!"&amp;BH$21&amp;$B145)</f>
        <v>283</v>
      </c>
      <c r="BI145" s="489" cm="1">
        <f t="array" aca="1" ref="BI145" ca="1">INDIRECT("'"&amp;$D$4&amp;"'!"&amp;BI$21&amp;$B145)</f>
        <v>283</v>
      </c>
      <c r="BJ145" s="489" cm="1">
        <f t="array" aca="1" ref="BJ145" ca="1">INDIRECT("'"&amp;$D$4&amp;"'!"&amp;BJ$21&amp;$B145)</f>
        <v>283</v>
      </c>
      <c r="BK145" s="489" cm="1">
        <f t="array" aca="1" ref="BK145" ca="1">INDIRECT("'"&amp;$D$4&amp;"'!"&amp;BK$21&amp;$B145)</f>
        <v>283</v>
      </c>
      <c r="BL145" s="489" cm="1">
        <f t="array" aca="1" ref="BL145" ca="1">INDIRECT("'"&amp;$D$4&amp;"'!"&amp;BL$21&amp;$B145)</f>
        <v>283</v>
      </c>
      <c r="BM145" s="489" cm="1">
        <f t="array" aca="1" ref="BM145" ca="1">INDIRECT("'"&amp;$D$4&amp;"'!"&amp;BM$21&amp;$B145)</f>
        <v>283</v>
      </c>
      <c r="BN145" s="489" cm="1">
        <f t="array" aca="1" ref="BN145" ca="1">INDIRECT("'"&amp;$D$4&amp;"'!"&amp;BN$21&amp;$B145)</f>
        <v>283</v>
      </c>
    </row>
    <row r="146" spans="1:66" ht="15.95" customHeight="1">
      <c r="A146" s="1375"/>
      <c r="B146" s="180">
        <f t="shared" si="10"/>
        <v>267</v>
      </c>
      <c r="C146" s="207"/>
      <c r="D146" s="502" t="s">
        <v>762</v>
      </c>
      <c r="E146" s="503"/>
      <c r="F146" s="504" t="s">
        <v>763</v>
      </c>
      <c r="G146" s="504"/>
      <c r="H146" s="503"/>
      <c r="I146" s="505" t="s">
        <v>514</v>
      </c>
      <c r="J146" s="835" cm="1">
        <f t="array" aca="1" ref="J146" ca="1">INDIRECT("'"&amp;$D$4&amp;"'!"&amp;J$21&amp;$B146)</f>
        <v>-4.5</v>
      </c>
      <c r="K146" s="835" cm="1">
        <f t="array" aca="1" ref="K146" ca="1">INDIRECT("'"&amp;$D$4&amp;"'!"&amp;K$21&amp;$B146)</f>
        <v>-4.5</v>
      </c>
      <c r="L146" s="835" cm="1">
        <f t="array" aca="1" ref="L146" ca="1">INDIRECT("'"&amp;$D$4&amp;"'!"&amp;L$21&amp;$B146)</f>
        <v>-4.5</v>
      </c>
      <c r="M146" s="835" cm="1">
        <f t="array" aca="1" ref="M146" ca="1">INDIRECT("'"&amp;$D$4&amp;"'!"&amp;M$21&amp;$B146)</f>
        <v>-4.5</v>
      </c>
      <c r="N146" s="835" cm="1">
        <f t="array" aca="1" ref="N146" ca="1">INDIRECT("'"&amp;$D$4&amp;"'!"&amp;N$21&amp;$B146)</f>
        <v>-4.5</v>
      </c>
      <c r="O146" s="835" cm="1">
        <f t="array" aca="1" ref="O146" ca="1">INDIRECT("'"&amp;$D$4&amp;"'!"&amp;O$21&amp;$B146)</f>
        <v>554.5</v>
      </c>
      <c r="P146" s="835" cm="1">
        <f t="array" aca="1" ref="P146" ca="1">INDIRECT("'"&amp;$D$4&amp;"'!"&amp;P$21&amp;$B146)</f>
        <v>554.5</v>
      </c>
      <c r="Q146" s="835" cm="1">
        <f t="array" aca="1" ref="Q146" ca="1">INDIRECT("'"&amp;$D$4&amp;"'!"&amp;Q$21&amp;$B146)</f>
        <v>554.5</v>
      </c>
      <c r="R146" s="835" cm="1">
        <f t="array" aca="1" ref="R146" ca="1">INDIRECT("'"&amp;$D$4&amp;"'!"&amp;R$21&amp;$B146)</f>
        <v>554.5</v>
      </c>
      <c r="S146" s="835" cm="1">
        <f t="array" aca="1" ref="S146" ca="1">INDIRECT("'"&amp;$D$4&amp;"'!"&amp;S$21&amp;$B146)</f>
        <v>554.5</v>
      </c>
      <c r="T146" s="835" cm="1">
        <f t="array" aca="1" ref="T146" ca="1">INDIRECT("'"&amp;$D$4&amp;"'!"&amp;T$21&amp;$B146)</f>
        <v>554.5</v>
      </c>
      <c r="U146" s="835" cm="1">
        <f t="array" aca="1" ref="U146" ca="1">INDIRECT("'"&amp;$D$4&amp;"'!"&amp;U$21&amp;$B146)</f>
        <v>554.5</v>
      </c>
      <c r="V146" s="835" cm="1">
        <f t="array" aca="1" ref="V146" ca="1">INDIRECT("'"&amp;$D$4&amp;"'!"&amp;V$21&amp;$B146)</f>
        <v>554.5</v>
      </c>
      <c r="W146" s="835" cm="1">
        <f t="array" aca="1" ref="W146" ca="1">INDIRECT("'"&amp;$D$4&amp;"'!"&amp;W$21&amp;$B146)</f>
        <v>554.5</v>
      </c>
      <c r="X146" s="835" cm="1">
        <f t="array" aca="1" ref="X146" ca="1">INDIRECT("'"&amp;$D$4&amp;"'!"&amp;X$21&amp;$B146)</f>
        <v>554.5</v>
      </c>
      <c r="Y146" s="835" cm="1">
        <f t="array" aca="1" ref="Y146" ca="1">INDIRECT("'"&amp;$D$4&amp;"'!"&amp;Y$21&amp;$B146)</f>
        <v>554.5</v>
      </c>
      <c r="Z146" s="835" cm="1">
        <f t="array" aca="1" ref="Z146" ca="1">INDIRECT("'"&amp;$D$4&amp;"'!"&amp;Z$21&amp;$B146)</f>
        <v>554.5</v>
      </c>
      <c r="AA146" s="835" cm="1">
        <f t="array" aca="1" ref="AA146" ca="1">INDIRECT("'"&amp;$D$4&amp;"'!"&amp;AA$21&amp;$B146)</f>
        <v>554.5</v>
      </c>
      <c r="AB146" s="835" cm="1">
        <f t="array" aca="1" ref="AB146" ca="1">INDIRECT("'"&amp;$D$4&amp;"'!"&amp;AB$21&amp;$B146)</f>
        <v>554.5</v>
      </c>
      <c r="AC146" s="835" cm="1">
        <f t="array" aca="1" ref="AC146" ca="1">INDIRECT("'"&amp;$D$4&amp;"'!"&amp;AC$21&amp;$B146)</f>
        <v>554.5</v>
      </c>
      <c r="AD146" s="835" cm="1">
        <f t="array" aca="1" ref="AD146" ca="1">INDIRECT("'"&amp;$D$4&amp;"'!"&amp;AD$21&amp;$B146)</f>
        <v>554.5</v>
      </c>
      <c r="AE146" s="835" cm="1">
        <f t="array" aca="1" ref="AE146" ca="1">INDIRECT("'"&amp;$D$4&amp;"'!"&amp;AE$21&amp;$B146)</f>
        <v>554.5</v>
      </c>
      <c r="AF146" s="835" cm="1">
        <f t="array" aca="1" ref="AF146" ca="1">INDIRECT("'"&amp;$D$4&amp;"'!"&amp;AF$21&amp;$B146)</f>
        <v>554.5</v>
      </c>
      <c r="AG146" s="835" cm="1">
        <f t="array" aca="1" ref="AG146" ca="1">INDIRECT("'"&amp;$D$4&amp;"'!"&amp;AG$21&amp;$B146)</f>
        <v>554.5</v>
      </c>
      <c r="AH146" s="835" cm="1">
        <f t="array" aca="1" ref="AH146" ca="1">INDIRECT("'"&amp;$D$4&amp;"'!"&amp;AH$21&amp;$B146)</f>
        <v>554.5</v>
      </c>
      <c r="AI146" s="835" cm="1">
        <f t="array" aca="1" ref="AI146" ca="1">INDIRECT("'"&amp;$D$4&amp;"'!"&amp;AI$21&amp;$B146)</f>
        <v>554.5</v>
      </c>
      <c r="AJ146" s="835" cm="1">
        <f t="array" aca="1" ref="AJ146" ca="1">INDIRECT("'"&amp;$D$4&amp;"'!"&amp;AJ$21&amp;$B146)</f>
        <v>554.5</v>
      </c>
      <c r="AK146" s="835" cm="1">
        <f t="array" aca="1" ref="AK146" ca="1">INDIRECT("'"&amp;$D$4&amp;"'!"&amp;AK$21&amp;$B146)</f>
        <v>554.5</v>
      </c>
      <c r="AL146" s="835" cm="1">
        <f t="array" aca="1" ref="AL146" ca="1">INDIRECT("'"&amp;$D$4&amp;"'!"&amp;AL$21&amp;$B146)</f>
        <v>554.5</v>
      </c>
      <c r="AM146" s="835" cm="1">
        <f t="array" aca="1" ref="AM146" ca="1">INDIRECT("'"&amp;$D$4&amp;"'!"&amp;AM$21&amp;$B146)</f>
        <v>554.5</v>
      </c>
      <c r="AN146" s="835" cm="1">
        <f t="array" aca="1" ref="AN146" ca="1">INDIRECT("'"&amp;$D$4&amp;"'!"&amp;AN$21&amp;$B146)</f>
        <v>554.5</v>
      </c>
      <c r="AO146" s="835" cm="1">
        <f t="array" aca="1" ref="AO146" ca="1">INDIRECT("'"&amp;$D$4&amp;"'!"&amp;AO$21&amp;$B146)</f>
        <v>554.5</v>
      </c>
      <c r="AP146" s="835" cm="1">
        <f t="array" aca="1" ref="AP146" ca="1">INDIRECT("'"&amp;$D$4&amp;"'!"&amp;AP$21&amp;$B146)</f>
        <v>554.5</v>
      </c>
      <c r="AQ146" s="835" cm="1">
        <f t="array" aca="1" ref="AQ146" ca="1">INDIRECT("'"&amp;$D$4&amp;"'!"&amp;AQ$21&amp;$B146)</f>
        <v>554.5</v>
      </c>
      <c r="AR146" s="835" cm="1">
        <f t="array" aca="1" ref="AR146" ca="1">INDIRECT("'"&amp;$D$4&amp;"'!"&amp;AR$21&amp;$B146)</f>
        <v>554.5</v>
      </c>
      <c r="AS146" s="835" cm="1">
        <f t="array" aca="1" ref="AS146" ca="1">INDIRECT("'"&amp;$D$4&amp;"'!"&amp;AS$21&amp;$B146)</f>
        <v>554.5</v>
      </c>
      <c r="AT146" s="835" cm="1">
        <f t="array" aca="1" ref="AT146" ca="1">INDIRECT("'"&amp;$D$4&amp;"'!"&amp;AT$21&amp;$B146)</f>
        <v>554.5</v>
      </c>
      <c r="AU146" s="835" cm="1">
        <f t="array" aca="1" ref="AU146" ca="1">INDIRECT("'"&amp;$D$4&amp;"'!"&amp;AU$21&amp;$B146)</f>
        <v>554.5</v>
      </c>
      <c r="AV146" s="835" cm="1">
        <f t="array" aca="1" ref="AV146" ca="1">INDIRECT("'"&amp;$D$4&amp;"'!"&amp;AV$21&amp;$B146)</f>
        <v>554.5</v>
      </c>
      <c r="AW146" s="835" cm="1">
        <f t="array" aca="1" ref="AW146" ca="1">INDIRECT("'"&amp;$D$4&amp;"'!"&amp;AW$21&amp;$B146)</f>
        <v>554.5</v>
      </c>
      <c r="AX146" s="835" cm="1">
        <f t="array" aca="1" ref="AX146" ca="1">INDIRECT("'"&amp;$D$4&amp;"'!"&amp;AX$21&amp;$B146)</f>
        <v>554.5</v>
      </c>
      <c r="AY146" s="835" cm="1">
        <f t="array" aca="1" ref="AY146" ca="1">INDIRECT("'"&amp;$D$4&amp;"'!"&amp;AY$21&amp;$B146)</f>
        <v>554.5</v>
      </c>
      <c r="AZ146" s="835" cm="1">
        <f t="array" aca="1" ref="AZ146" ca="1">INDIRECT("'"&amp;$D$4&amp;"'!"&amp;AZ$21&amp;$B146)</f>
        <v>554.5</v>
      </c>
      <c r="BA146" s="835" cm="1">
        <f t="array" aca="1" ref="BA146" ca="1">INDIRECT("'"&amp;$D$4&amp;"'!"&amp;BA$21&amp;$B146)</f>
        <v>554.5</v>
      </c>
      <c r="BB146" s="835" cm="1">
        <f t="array" aca="1" ref="BB146" ca="1">INDIRECT("'"&amp;$D$4&amp;"'!"&amp;BB$21&amp;$B146)</f>
        <v>554.5</v>
      </c>
      <c r="BC146" s="835" cm="1">
        <f t="array" aca="1" ref="BC146" ca="1">INDIRECT("'"&amp;$D$4&amp;"'!"&amp;BC$21&amp;$B146)</f>
        <v>554.5</v>
      </c>
      <c r="BD146" s="835" cm="1">
        <f t="array" aca="1" ref="BD146" ca="1">INDIRECT("'"&amp;$D$4&amp;"'!"&amp;BD$21&amp;$B146)</f>
        <v>554.5</v>
      </c>
      <c r="BE146" s="835" cm="1">
        <f t="array" aca="1" ref="BE146" ca="1">INDIRECT("'"&amp;$D$4&amp;"'!"&amp;BE$21&amp;$B146)</f>
        <v>554.5</v>
      </c>
      <c r="BF146" s="835" cm="1">
        <f t="array" aca="1" ref="BF146" ca="1">INDIRECT("'"&amp;$D$4&amp;"'!"&amp;BF$21&amp;$B146)</f>
        <v>554.5</v>
      </c>
      <c r="BG146" s="835" cm="1">
        <f t="array" aca="1" ref="BG146" ca="1">INDIRECT("'"&amp;$D$4&amp;"'!"&amp;BG$21&amp;$B146)</f>
        <v>554.5</v>
      </c>
      <c r="BH146" s="835" cm="1">
        <f t="array" aca="1" ref="BH146" ca="1">INDIRECT("'"&amp;$D$4&amp;"'!"&amp;BH$21&amp;$B146)</f>
        <v>554.5</v>
      </c>
      <c r="BI146" s="835" cm="1">
        <f t="array" aca="1" ref="BI146" ca="1">INDIRECT("'"&amp;$D$4&amp;"'!"&amp;BI$21&amp;$B146)</f>
        <v>554.5</v>
      </c>
      <c r="BJ146" s="835" cm="1">
        <f t="array" aca="1" ref="BJ146" ca="1">INDIRECT("'"&amp;$D$4&amp;"'!"&amp;BJ$21&amp;$B146)</f>
        <v>554.5</v>
      </c>
      <c r="BK146" s="835" cm="1">
        <f t="array" aca="1" ref="BK146" ca="1">INDIRECT("'"&amp;$D$4&amp;"'!"&amp;BK$21&amp;$B146)</f>
        <v>554.5</v>
      </c>
      <c r="BL146" s="835" cm="1">
        <f t="array" aca="1" ref="BL146" ca="1">INDIRECT("'"&amp;$D$4&amp;"'!"&amp;BL$21&amp;$B146)</f>
        <v>554.5</v>
      </c>
      <c r="BM146" s="835" cm="1">
        <f t="array" aca="1" ref="BM146" ca="1">INDIRECT("'"&amp;$D$4&amp;"'!"&amp;BM$21&amp;$B146)</f>
        <v>554.5</v>
      </c>
      <c r="BN146" s="835" cm="1">
        <f t="array" aca="1" ref="BN146" ca="1">INDIRECT("'"&amp;$D$4&amp;"'!"&amp;BN$21&amp;$B146)</f>
        <v>554.5</v>
      </c>
    </row>
    <row r="147" spans="1:66" ht="15.95" customHeight="1">
      <c r="A147" s="1375"/>
      <c r="B147" s="180">
        <f t="shared" si="10"/>
        <v>268</v>
      </c>
      <c r="C147" s="207"/>
      <c r="D147" s="506" t="s">
        <v>764</v>
      </c>
      <c r="F147" s="192" t="s">
        <v>765</v>
      </c>
      <c r="G147" s="192"/>
      <c r="I147" s="437" t="s">
        <v>613</v>
      </c>
      <c r="J147" s="507" cm="1">
        <f t="array" aca="1" ref="J147" ca="1">INDIRECT("'"&amp;$D$4&amp;"'!"&amp;J$21&amp;$B147)</f>
        <v>1</v>
      </c>
      <c r="K147" s="507" cm="1">
        <f t="array" aca="1" ref="K147" ca="1">INDIRECT("'"&amp;$D$4&amp;"'!"&amp;K$21&amp;$B147)</f>
        <v>0.96618357487922713</v>
      </c>
      <c r="L147" s="507" cm="1">
        <f t="array" aca="1" ref="L147" ca="1">INDIRECT("'"&amp;$D$4&amp;"'!"&amp;L$21&amp;$B147)</f>
        <v>0.93351070036640305</v>
      </c>
      <c r="M147" s="507" cm="1">
        <f t="array" aca="1" ref="M147" ca="1">INDIRECT("'"&amp;$D$4&amp;"'!"&amp;M$21&amp;$B147)</f>
        <v>0.90194270566802237</v>
      </c>
      <c r="N147" s="507" cm="1">
        <f t="array" aca="1" ref="N147" ca="1">INDIRECT("'"&amp;$D$4&amp;"'!"&amp;N$21&amp;$B147)</f>
        <v>0.87144222769857238</v>
      </c>
      <c r="O147" s="507" cm="1">
        <f t="array" aca="1" ref="O147" ca="1">INDIRECT("'"&amp;$D$4&amp;"'!"&amp;O$21&amp;$B147)</f>
        <v>0.84197316685852419</v>
      </c>
      <c r="P147" s="507" cm="1">
        <f t="array" aca="1" ref="P147" ca="1">INDIRECT("'"&amp;$D$4&amp;"'!"&amp;P$21&amp;$B147)</f>
        <v>0.81350064430775282</v>
      </c>
      <c r="Q147" s="507" cm="1">
        <f t="array" aca="1" ref="Q147" ca="1">INDIRECT("'"&amp;$D$4&amp;"'!"&amp;Q$21&amp;$B147)</f>
        <v>0.78599096068381913</v>
      </c>
      <c r="R147" s="507" cm="1">
        <f t="array" aca="1" ref="R147" ca="1">INDIRECT("'"&amp;$D$4&amp;"'!"&amp;R$21&amp;$B147)</f>
        <v>0.75941155621625056</v>
      </c>
      <c r="S147" s="507" cm="1">
        <f t="array" aca="1" ref="S147" ca="1">INDIRECT("'"&amp;$D$4&amp;"'!"&amp;S$21&amp;$B147)</f>
        <v>0.73373097218961414</v>
      </c>
      <c r="T147" s="507" cm="1">
        <f t="array" aca="1" ref="T147" ca="1">INDIRECT("'"&amp;$D$4&amp;"'!"&amp;T$21&amp;$B147)</f>
        <v>0.70891881370977217</v>
      </c>
      <c r="U147" s="507" cm="1">
        <f t="array" aca="1" ref="U147" ca="1">INDIRECT("'"&amp;$D$4&amp;"'!"&amp;U$21&amp;$B147)</f>
        <v>0.68494571372924851</v>
      </c>
      <c r="V147" s="507" cm="1">
        <f t="array" aca="1" ref="V147" ca="1">INDIRECT("'"&amp;$D$4&amp;"'!"&amp;V$21&amp;$B147)</f>
        <v>0.66178329828912896</v>
      </c>
      <c r="W147" s="507" cm="1">
        <f t="array" aca="1" ref="W147" ca="1">INDIRECT("'"&amp;$D$4&amp;"'!"&amp;W$21&amp;$B147)</f>
        <v>0.63940415293635666</v>
      </c>
      <c r="X147" s="507" cm="1">
        <f t="array" aca="1" ref="X147" ca="1">INDIRECT("'"&amp;$D$4&amp;"'!"&amp;X$21&amp;$B147)</f>
        <v>0.61778179027667302</v>
      </c>
      <c r="Y147" s="507" cm="1">
        <f t="array" aca="1" ref="Y147" ca="1">INDIRECT("'"&amp;$D$4&amp;"'!"&amp;Y$21&amp;$B147)</f>
        <v>0.59689061862480497</v>
      </c>
      <c r="Z147" s="507" cm="1">
        <f t="array" aca="1" ref="Z147" ca="1">INDIRECT("'"&amp;$D$4&amp;"'!"&amp;Z$21&amp;$B147)</f>
        <v>0.57670591171478747</v>
      </c>
      <c r="AA147" s="507" cm="1">
        <f t="array" aca="1" ref="AA147" ca="1">INDIRECT("'"&amp;$D$4&amp;"'!"&amp;AA$21&amp;$B147)</f>
        <v>0.55720377943457733</v>
      </c>
      <c r="AB147" s="507" cm="1">
        <f t="array" aca="1" ref="AB147" ca="1">INDIRECT("'"&amp;$D$4&amp;"'!"&amp;AB$21&amp;$B147)</f>
        <v>0.53836113955031628</v>
      </c>
      <c r="AC147" s="507" cm="1">
        <f t="array" aca="1" ref="AC147" ca="1">INDIRECT("'"&amp;$D$4&amp;"'!"&amp;AC$21&amp;$B147)</f>
        <v>0.52015569038677911</v>
      </c>
      <c r="AD147" s="507" cm="1">
        <f t="array" aca="1" ref="AD147" ca="1">INDIRECT("'"&amp;$D$4&amp;"'!"&amp;AD$21&amp;$B147)</f>
        <v>0.50256588443167061</v>
      </c>
      <c r="AE147" s="507" cm="1">
        <f t="array" aca="1" ref="AE147" ca="1">INDIRECT("'"&amp;$D$4&amp;"'!"&amp;AE$21&amp;$B147)</f>
        <v>0.48557090283253213</v>
      </c>
      <c r="AF147" s="507" cm="1">
        <f t="array" aca="1" ref="AF147" ca="1">INDIRECT("'"&amp;$D$4&amp;"'!"&amp;AF$21&amp;$B147)</f>
        <v>0.46915063075606966</v>
      </c>
      <c r="AG147" s="507" cm="1">
        <f t="array" aca="1" ref="AG147" ca="1">INDIRECT("'"&amp;$D$4&amp;"'!"&amp;AG$21&amp;$B147)</f>
        <v>0.45328563358074364</v>
      </c>
      <c r="AH147" s="507" cm="1">
        <f t="array" aca="1" ref="AH147" ca="1">INDIRECT("'"&amp;$D$4&amp;"'!"&amp;AH$21&amp;$B147)</f>
        <v>0.43795713389443841</v>
      </c>
      <c r="AI147" s="507" cm="1">
        <f t="array" aca="1" ref="AI147" ca="1">INDIRECT("'"&amp;$D$4&amp;"'!"&amp;AI$21&amp;$B147)</f>
        <v>0.42314698926998884</v>
      </c>
      <c r="AJ147" s="507" cm="1">
        <f t="array" aca="1" ref="AJ147" ca="1">INDIRECT("'"&amp;$D$4&amp;"'!"&amp;AJ$21&amp;$B147)</f>
        <v>0.40883767079225974</v>
      </c>
      <c r="AK147" s="507" cm="1">
        <f t="array" aca="1" ref="AK147" ca="1">INDIRECT("'"&amp;$D$4&amp;"'!"&amp;AK$21&amp;$B147)</f>
        <v>0.39501224231136206</v>
      </c>
      <c r="AL147" s="507" cm="1">
        <f t="array" aca="1" ref="AL147" ca="1">INDIRECT("'"&amp;$D$4&amp;"'!"&amp;AL$21&amp;$B147)</f>
        <v>0.38165434039745127</v>
      </c>
      <c r="AM147" s="507" cm="1">
        <f t="array" aca="1" ref="AM147" ca="1">INDIRECT("'"&amp;$D$4&amp;"'!"&amp;AM$21&amp;$B147)</f>
        <v>0.36874815497338298</v>
      </c>
      <c r="AN147" s="507" cm="1">
        <f t="array" aca="1" ref="AN147" ca="1">INDIRECT("'"&amp;$D$4&amp;"'!"&amp;AN$21&amp;$B147)</f>
        <v>0.35627841060230236</v>
      </c>
      <c r="AO147" s="507" cm="1">
        <f t="array" aca="1" ref="AO147" ca="1">INDIRECT("'"&amp;$D$4&amp;"'!"&amp;AO$21&amp;$B147)</f>
        <v>0.3459013695167984</v>
      </c>
      <c r="AP147" s="507" cm="1">
        <f t="array" aca="1" ref="AP147" ca="1">INDIRECT("'"&amp;$D$4&amp;"'!"&amp;AP$21&amp;$B147)</f>
        <v>0.33582657234640623</v>
      </c>
      <c r="AQ147" s="507" cm="1">
        <f t="array" aca="1" ref="AQ147" ca="1">INDIRECT("'"&amp;$D$4&amp;"'!"&amp;AQ$21&amp;$B147)</f>
        <v>0.32604521587029728</v>
      </c>
      <c r="AR147" s="507" cm="1">
        <f t="array" aca="1" ref="AR147" ca="1">INDIRECT("'"&amp;$D$4&amp;"'!"&amp;AR$21&amp;$B147)</f>
        <v>0.31654875327213328</v>
      </c>
      <c r="AS147" s="507" cm="1">
        <f t="array" aca="1" ref="AS147" ca="1">INDIRECT("'"&amp;$D$4&amp;"'!"&amp;AS$21&amp;$B147)</f>
        <v>0.30732888667197406</v>
      </c>
      <c r="AT147" s="507" cm="1">
        <f t="array" aca="1" ref="AT147" ca="1">INDIRECT("'"&amp;$D$4&amp;"'!"&amp;AT$21&amp;$B147)</f>
        <v>0.29837755987570297</v>
      </c>
      <c r="AU147" s="507" cm="1">
        <f t="array" aca="1" ref="AU147" ca="1">INDIRECT("'"&amp;$D$4&amp;"'!"&amp;AU$21&amp;$B147)</f>
        <v>0.28968695133563394</v>
      </c>
      <c r="AV147" s="507" cm="1">
        <f t="array" aca="1" ref="AV147" ca="1">INDIRECT("'"&amp;$D$4&amp;"'!"&amp;AV$21&amp;$B147)</f>
        <v>0.28124946731614947</v>
      </c>
      <c r="AW147" s="507" cm="1">
        <f t="array" aca="1" ref="AW147" ca="1">INDIRECT("'"&amp;$D$4&amp;"'!"&amp;AW$21&amp;$B147)</f>
        <v>0.27305773525839755</v>
      </c>
      <c r="AX147" s="507" cm="1">
        <f t="array" aca="1" ref="AX147" ca="1">INDIRECT("'"&amp;$D$4&amp;"'!"&amp;AX$21&amp;$B147)</f>
        <v>0.26510459733825004</v>
      </c>
      <c r="AY147" s="507" cm="1">
        <f t="array" aca="1" ref="AY147" ca="1">INDIRECT("'"&amp;$D$4&amp;"'!"&amp;AY$21&amp;$B147)</f>
        <v>0.25738310421189325</v>
      </c>
      <c r="AZ147" s="507" cm="1">
        <f t="array" aca="1" ref="AZ147" ca="1">INDIRECT("'"&amp;$D$4&amp;"'!"&amp;AZ$21&amp;$B147)</f>
        <v>0.24988650894358569</v>
      </c>
      <c r="BA147" s="507" cm="1">
        <f t="array" aca="1" ref="BA147" ca="1">INDIRECT("'"&amp;$D$4&amp;"'!"&amp;BA$21&amp;$B147)</f>
        <v>0.24260826111027736</v>
      </c>
      <c r="BB147" s="507" cm="1">
        <f t="array" aca="1" ref="BB147" ca="1">INDIRECT("'"&amp;$D$4&amp;"'!"&amp;BB$21&amp;$B147)</f>
        <v>0.23554200107793918</v>
      </c>
      <c r="BC147" s="507" cm="1">
        <f t="array" aca="1" ref="BC147" ca="1">INDIRECT("'"&amp;$D$4&amp;"'!"&amp;BC$21&amp;$B147)</f>
        <v>0.22868155444460114</v>
      </c>
      <c r="BD147" s="507" cm="1">
        <f t="array" aca="1" ref="BD147" ca="1">INDIRECT("'"&amp;$D$4&amp;"'!"&amp;BD$21&amp;$B147)</f>
        <v>0.22202092664524381</v>
      </c>
      <c r="BE147" s="507" cm="1">
        <f t="array" aca="1" ref="BE147" ca="1">INDIRECT("'"&amp;$D$4&amp;"'!"&amp;BE$21&amp;$B147)</f>
        <v>0.21555429771382895</v>
      </c>
      <c r="BF147" s="507" cm="1">
        <f t="array" aca="1" ref="BF147" ca="1">INDIRECT("'"&amp;$D$4&amp;"'!"&amp;BF$21&amp;$B147)</f>
        <v>0.20927601719789218</v>
      </c>
      <c r="BG147" s="507" cm="1">
        <f t="array" aca="1" ref="BG147" ca="1">INDIRECT("'"&amp;$D$4&amp;"'!"&amp;BG$21&amp;$B147)</f>
        <v>0.20318059922125453</v>
      </c>
      <c r="BH147" s="507" cm="1">
        <f t="array" aca="1" ref="BH147" ca="1">INDIRECT("'"&amp;$D$4&amp;"'!"&amp;BH$21&amp;$B147)</f>
        <v>0.19726271769053838</v>
      </c>
      <c r="BI147" s="507" cm="1">
        <f t="array" aca="1" ref="BI147" ca="1">INDIRECT("'"&amp;$D$4&amp;"'!"&amp;BI$21&amp;$B147)</f>
        <v>0.1915172016412994</v>
      </c>
      <c r="BJ147" s="507" cm="1">
        <f t="array" aca="1" ref="BJ147" ca="1">INDIRECT("'"&amp;$D$4&amp;"'!"&amp;BJ$21&amp;$B147)</f>
        <v>0.18593903071970816</v>
      </c>
      <c r="BK147" s="507" cm="1">
        <f t="array" aca="1" ref="BK147" ca="1">INDIRECT("'"&amp;$D$4&amp;"'!"&amp;BK$21&amp;$B147)</f>
        <v>0.18052333079583316</v>
      </c>
      <c r="BL147" s="507" cm="1">
        <f t="array" aca="1" ref="BL147" ca="1">INDIRECT("'"&amp;$D$4&amp;"'!"&amp;BL$21&amp;$B147)</f>
        <v>0.17526536970469239</v>
      </c>
      <c r="BM147" s="507" cm="1">
        <f t="array" aca="1" ref="BM147" ca="1">INDIRECT("'"&amp;$D$4&amp;"'!"&amp;BM$21&amp;$B147)</f>
        <v>0.17016055311135184</v>
      </c>
      <c r="BN147" s="507" cm="1">
        <f t="array" aca="1" ref="BN147" ca="1">INDIRECT("'"&amp;$D$4&amp;"'!"&amp;BN$21&amp;$B147)</f>
        <v>0.16520442049645809</v>
      </c>
    </row>
    <row r="148" spans="1:66" ht="15.95" customHeight="1">
      <c r="A148" s="1375"/>
      <c r="B148" s="180">
        <f t="shared" si="10"/>
        <v>269</v>
      </c>
      <c r="C148" s="207"/>
      <c r="D148" s="508" t="s">
        <v>766</v>
      </c>
      <c r="F148" s="208" t="s">
        <v>767</v>
      </c>
      <c r="G148" s="208"/>
      <c r="I148" s="440" t="s">
        <v>613</v>
      </c>
      <c r="J148" s="507" cm="1">
        <f t="array" aca="1" ref="J148" ca="1">INDIRECT("'"&amp;$D$4&amp;"'!"&amp;J$21&amp;$B148)</f>
        <v>1</v>
      </c>
      <c r="K148" s="507" cm="1">
        <f t="array" aca="1" ref="K148" ca="1">INDIRECT("'"&amp;$D$4&amp;"'!"&amp;K$21&amp;$B148)</f>
        <v>0.98522167487684742</v>
      </c>
      <c r="L148" s="507" cm="1">
        <f t="array" aca="1" ref="L148" ca="1">INDIRECT("'"&amp;$D$4&amp;"'!"&amp;L$21&amp;$B148)</f>
        <v>0.9706617486471405</v>
      </c>
      <c r="M148" s="507" cm="1">
        <f t="array" aca="1" ref="M148" ca="1">INDIRECT("'"&amp;$D$4&amp;"'!"&amp;M$21&amp;$B148)</f>
        <v>0.95631699374102519</v>
      </c>
      <c r="N148" s="507" cm="1">
        <f t="array" aca="1" ref="N148" ca="1">INDIRECT("'"&amp;$D$4&amp;"'!"&amp;N$21&amp;$B148)</f>
        <v>0.94218423028672449</v>
      </c>
      <c r="O148" s="507" cm="1">
        <f t="array" aca="1" ref="O148" ca="1">INDIRECT("'"&amp;$D$4&amp;"'!"&amp;O$21&amp;$B148)</f>
        <v>0.92826032540563996</v>
      </c>
      <c r="P148" s="507" cm="1">
        <f t="array" aca="1" ref="P148" ca="1">INDIRECT("'"&amp;$D$4&amp;"'!"&amp;P$21&amp;$B148)</f>
        <v>0.91454219251787205</v>
      </c>
      <c r="Q148" s="507" cm="1">
        <f t="array" aca="1" ref="Q148" ca="1">INDIRECT("'"&amp;$D$4&amp;"'!"&amp;Q$21&amp;$B148)</f>
        <v>0.90102679065800217</v>
      </c>
      <c r="R148" s="507" cm="1">
        <f t="array" aca="1" ref="R148" ca="1">INDIRECT("'"&amp;$D$4&amp;"'!"&amp;R$21&amp;$B148)</f>
        <v>0.88771112380098749</v>
      </c>
      <c r="S148" s="507" cm="1">
        <f t="array" aca="1" ref="S148" ca="1">INDIRECT("'"&amp;$D$4&amp;"'!"&amp;S$21&amp;$B148)</f>
        <v>0.87459224019801729</v>
      </c>
      <c r="T148" s="507" cm="1">
        <f t="array" aca="1" ref="T148" ca="1">INDIRECT("'"&amp;$D$4&amp;"'!"&amp;T$21&amp;$B148)</f>
        <v>0.86166723172218462</v>
      </c>
      <c r="U148" s="507" cm="1">
        <f t="array" aca="1" ref="U148" ca="1">INDIRECT("'"&amp;$D$4&amp;"'!"&amp;U$21&amp;$B148)</f>
        <v>0.8489332332238273</v>
      </c>
      <c r="V148" s="507" cm="1">
        <f t="array" aca="1" ref="V148" ca="1">INDIRECT("'"&amp;$D$4&amp;"'!"&amp;V$21&amp;$B148)</f>
        <v>0.83638742189539661</v>
      </c>
      <c r="W148" s="507" cm="1">
        <f t="array" aca="1" ref="W148" ca="1">INDIRECT("'"&amp;$D$4&amp;"'!"&amp;W$21&amp;$B148)</f>
        <v>0.82402701664571099</v>
      </c>
      <c r="X148" s="507" cm="1">
        <f t="array" aca="1" ref="X148" ca="1">INDIRECT("'"&amp;$D$4&amp;"'!"&amp;X$21&amp;$B148)</f>
        <v>0.81184927748345925</v>
      </c>
      <c r="Y148" s="507" cm="1">
        <f t="array" aca="1" ref="Y148" ca="1">INDIRECT("'"&amp;$D$4&amp;"'!"&amp;Y$21&amp;$B148)</f>
        <v>0.79985150490981216</v>
      </c>
      <c r="Z148" s="507" cm="1">
        <f t="array" aca="1" ref="Z148" ca="1">INDIRECT("'"&amp;$D$4&amp;"'!"&amp;Z$21&amp;$B148)</f>
        <v>0.78803103932001206</v>
      </c>
      <c r="AA148" s="507" cm="1">
        <f t="array" aca="1" ref="AA148" ca="1">INDIRECT("'"&amp;$D$4&amp;"'!"&amp;AA$21&amp;$B148)</f>
        <v>0.77638526041380518</v>
      </c>
      <c r="AB148" s="507" cm="1">
        <f t="array" aca="1" ref="AB148" ca="1">INDIRECT("'"&amp;$D$4&amp;"'!"&amp;AB$21&amp;$B148)</f>
        <v>0.76491158661458636</v>
      </c>
      <c r="AC148" s="507" cm="1">
        <f t="array" aca="1" ref="AC148" ca="1">INDIRECT("'"&amp;$D$4&amp;"'!"&amp;AC$21&amp;$B148)</f>
        <v>0.7536074744971295</v>
      </c>
      <c r="AD148" s="507" cm="1">
        <f t="array" aca="1" ref="AD148" ca="1">INDIRECT("'"&amp;$D$4&amp;"'!"&amp;AD$21&amp;$B148)</f>
        <v>0.74247041822377313</v>
      </c>
      <c r="AE148" s="507" cm="1">
        <f t="array" aca="1" ref="AE148" ca="1">INDIRECT("'"&amp;$D$4&amp;"'!"&amp;AE$21&amp;$B148)</f>
        <v>0.73149794898893916</v>
      </c>
      <c r="AF148" s="507" cm="1">
        <f t="array" aca="1" ref="AF148" ca="1">INDIRECT("'"&amp;$D$4&amp;"'!"&amp;AF$21&amp;$B148)</f>
        <v>0.72068763447186135</v>
      </c>
      <c r="AG148" s="507" cm="1">
        <f t="array" aca="1" ref="AG148" ca="1">INDIRECT("'"&amp;$D$4&amp;"'!"&amp;AG$21&amp;$B148)</f>
        <v>0.71003707829740037</v>
      </c>
      <c r="AH148" s="507" cm="1">
        <f t="array" aca="1" ref="AH148" ca="1">INDIRECT("'"&amp;$D$4&amp;"'!"&amp;AH$21&amp;$B148)</f>
        <v>0.69954391950482808</v>
      </c>
      <c r="AI148" s="507" cm="1">
        <f t="array" aca="1" ref="AI148" ca="1">INDIRECT("'"&amp;$D$4&amp;"'!"&amp;AI$21&amp;$B148)</f>
        <v>0.68920583202446117</v>
      </c>
      <c r="AJ148" s="507" cm="1">
        <f t="array" aca="1" ref="AJ148" ca="1">INDIRECT("'"&amp;$D$4&amp;"'!"&amp;AJ$21&amp;$B148)</f>
        <v>0.67902052416203085</v>
      </c>
      <c r="AK148" s="507" cm="1">
        <f t="array" aca="1" ref="AK148" ca="1">INDIRECT("'"&amp;$D$4&amp;"'!"&amp;AK$21&amp;$B148)</f>
        <v>0.66898573809067086</v>
      </c>
      <c r="AL148" s="507" cm="1">
        <f t="array" aca="1" ref="AL148" ca="1">INDIRECT("'"&amp;$D$4&amp;"'!"&amp;AL$21&amp;$B148)</f>
        <v>0.65909924935041486</v>
      </c>
      <c r="AM148" s="507" cm="1">
        <f t="array" aca="1" ref="AM148" ca="1">INDIRECT("'"&amp;$D$4&amp;"'!"&amp;AM$21&amp;$B148)</f>
        <v>0.64935886635508844</v>
      </c>
      <c r="AN148" s="507" cm="1">
        <f t="array" aca="1" ref="AN148" ca="1">INDIRECT("'"&amp;$D$4&amp;"'!"&amp;AN$21&amp;$B148)</f>
        <v>0.63976242990649135</v>
      </c>
      <c r="AO148" s="507" cm="1">
        <f t="array" aca="1" ref="AO148" ca="1">INDIRECT("'"&amp;$D$4&amp;"'!"&amp;AO$21&amp;$B148)</f>
        <v>0.63163954535324851</v>
      </c>
      <c r="AP148" s="507" cm="1">
        <f t="array" aca="1" ref="AP148" ca="1">INDIRECT("'"&amp;$D$4&amp;"'!"&amp;AP$21&amp;$B148)</f>
        <v>0.62361979479222052</v>
      </c>
      <c r="AQ148" s="507" cm="1">
        <f t="array" aca="1" ref="AQ148" ca="1">INDIRECT("'"&amp;$D$4&amp;"'!"&amp;AQ$21&amp;$B148)</f>
        <v>0.61570186875996724</v>
      </c>
      <c r="AR148" s="507" cm="1">
        <f t="array" aca="1" ref="AR148" ca="1">INDIRECT("'"&amp;$D$4&amp;"'!"&amp;AR$21&amp;$B148)</f>
        <v>0.60788447441893967</v>
      </c>
      <c r="AS148" s="507" cm="1">
        <f t="array" aca="1" ref="AS148" ca="1">INDIRECT("'"&amp;$D$4&amp;"'!"&amp;AS$21&amp;$B148)</f>
        <v>0.60016633534638508</v>
      </c>
      <c r="AT148" s="507" cm="1">
        <f t="array" aca="1" ref="AT148" ca="1">INDIRECT("'"&amp;$D$4&amp;"'!"&amp;AT$21&amp;$B148)</f>
        <v>0.59254619132593356</v>
      </c>
      <c r="AU148" s="507" cm="1">
        <f t="array" aca="1" ref="AU148" ca="1">INDIRECT("'"&amp;$D$4&amp;"'!"&amp;AU$21&amp;$B148)</f>
        <v>0.58502279814182956</v>
      </c>
      <c r="AV148" s="507" cm="1">
        <f t="array" aca="1" ref="AV148" ca="1">INDIRECT("'"&amp;$D$4&amp;"'!"&amp;AV$21&amp;$B148)</f>
        <v>0.577594927375777</v>
      </c>
      <c r="AW148" s="507" cm="1">
        <f t="array" aca="1" ref="AW148" ca="1">INDIRECT("'"&amp;$D$4&amp;"'!"&amp;AW$21&amp;$B148)</f>
        <v>0.57026136620636314</v>
      </c>
      <c r="AX148" s="507" cm="1">
        <f t="array" aca="1" ref="AX148" ca="1">INDIRECT("'"&amp;$D$4&amp;"'!"&amp;AX$21&amp;$B148)</f>
        <v>0.5630209172110292</v>
      </c>
      <c r="AY148" s="507" cm="1">
        <f t="array" aca="1" ref="AY148" ca="1">INDIRECT("'"&amp;$D$4&amp;"'!"&amp;AY$21&amp;$B148)</f>
        <v>0.55587239817055578</v>
      </c>
      <c r="AZ148" s="507" cm="1">
        <f t="array" aca="1" ref="AZ148" ca="1">INDIRECT("'"&amp;$D$4&amp;"'!"&amp;AZ$21&amp;$B148)</f>
        <v>0.54881464187603002</v>
      </c>
      <c r="BA148" s="507" cm="1">
        <f t="array" aca="1" ref="BA148" ca="1">INDIRECT("'"&amp;$D$4&amp;"'!"&amp;BA$21&amp;$B148)</f>
        <v>0.54184649593826384</v>
      </c>
      <c r="BB148" s="507" cm="1">
        <f t="array" aca="1" ref="BB148" ca="1">INDIRECT("'"&amp;$D$4&amp;"'!"&amp;BB$21&amp;$B148)</f>
        <v>0.53496682259963246</v>
      </c>
      <c r="BC148" s="507" cm="1">
        <f t="array" aca="1" ref="BC148" ca="1">INDIRECT("'"&amp;$D$4&amp;"'!"&amp;BC$21&amp;$B148)</f>
        <v>0.52817449854830123</v>
      </c>
      <c r="BD148" s="507" cm="1">
        <f t="array" aca="1" ref="BD148" ca="1">INDIRECT("'"&amp;$D$4&amp;"'!"&amp;BD$21&amp;$B148)</f>
        <v>0.52146841473481154</v>
      </c>
      <c r="BE148" s="507" cm="1">
        <f t="array" aca="1" ref="BE148" ca="1">INDIRECT("'"&amp;$D$4&amp;"'!"&amp;BE$21&amp;$B148)</f>
        <v>0.51484747619099525</v>
      </c>
      <c r="BF148" s="507" cm="1">
        <f t="array" aca="1" ref="BF148" ca="1">INDIRECT("'"&amp;$D$4&amp;"'!"&amp;BF$21&amp;$B148)</f>
        <v>0.50831060185118893</v>
      </c>
      <c r="BG148" s="507" cm="1">
        <f t="array" aca="1" ref="BG148" ca="1">INDIRECT("'"&amp;$D$4&amp;"'!"&amp;BG$21&amp;$B148)</f>
        <v>0.50185672437571716</v>
      </c>
      <c r="BH148" s="507" cm="1">
        <f t="array" aca="1" ref="BH148" ca="1">INDIRECT("'"&amp;$D$4&amp;"'!"&amp;BH$21&amp;$B148)</f>
        <v>0.49548478997661782</v>
      </c>
      <c r="BI148" s="507" cm="1">
        <f t="array" aca="1" ref="BI148" ca="1">INDIRECT("'"&amp;$D$4&amp;"'!"&amp;BI$21&amp;$B148)</f>
        <v>0.48919375824557965</v>
      </c>
      <c r="BJ148" s="507" cm="1">
        <f t="array" aca="1" ref="BJ148" ca="1">INDIRECT("'"&amp;$D$4&amp;"'!"&amp;BJ$21&amp;$B148)</f>
        <v>0.48298260198406451</v>
      </c>
      <c r="BK148" s="507" cm="1">
        <f t="array" aca="1" ref="BK148" ca="1">INDIRECT("'"&amp;$D$4&amp;"'!"&amp;BK$21&amp;$B148)</f>
        <v>0.47685030703558684</v>
      </c>
      <c r="BL148" s="507" cm="1">
        <f t="array" aca="1" ref="BL148" ca="1">INDIRECT("'"&amp;$D$4&amp;"'!"&amp;BL$21&amp;$B148)</f>
        <v>0.47079587212012203</v>
      </c>
      <c r="BM148" s="507" cm="1">
        <f t="array" aca="1" ref="BM148" ca="1">INDIRECT("'"&amp;$D$4&amp;"'!"&amp;BM$21&amp;$B148)</f>
        <v>0.46481830867061785</v>
      </c>
      <c r="BN148" s="507" cm="1">
        <f t="array" aca="1" ref="BN148" ca="1">INDIRECT("'"&amp;$D$4&amp;"'!"&amp;BN$21&amp;$B148)</f>
        <v>0.45891664067158128</v>
      </c>
    </row>
    <row r="149" spans="1:66" ht="15.95" customHeight="1" thickBot="1">
      <c r="A149" s="1376"/>
      <c r="B149" s="180">
        <f t="shared" si="10"/>
        <v>270</v>
      </c>
      <c r="C149" s="207"/>
      <c r="D149" s="509" t="s">
        <v>768</v>
      </c>
      <c r="E149" s="203"/>
      <c r="F149" s="203"/>
      <c r="G149" s="203"/>
      <c r="H149" s="204"/>
      <c r="I149" s="510" t="s">
        <v>514</v>
      </c>
      <c r="J149" s="836" cm="1">
        <f t="array" aca="1" ref="J149" ca="1">INDIRECT("'"&amp;$D$4&amp;"'!"&amp;J$21&amp;$B149)</f>
        <v>-4.5</v>
      </c>
      <c r="K149" s="836" cm="1">
        <f t="array" aca="1" ref="K149" ca="1">INDIRECT("'"&amp;$D$4&amp;"'!"&amp;K$21&amp;$B149)</f>
        <v>-4.3478260869565224</v>
      </c>
      <c r="L149" s="836" cm="1">
        <f t="array" aca="1" ref="L149" ca="1">INDIRECT("'"&amp;$D$4&amp;"'!"&amp;L$21&amp;$B149)</f>
        <v>-4.2007981516488133</v>
      </c>
      <c r="M149" s="836" cm="1">
        <f t="array" aca="1" ref="M149" ca="1">INDIRECT("'"&amp;$D$4&amp;"'!"&amp;M$21&amp;$B149)</f>
        <v>-4.0587421755061008</v>
      </c>
      <c r="N149" s="836" cm="1">
        <f t="array" aca="1" ref="N149" ca="1">INDIRECT("'"&amp;$D$4&amp;"'!"&amp;N$21&amp;$B149)</f>
        <v>-3.9214900246435755</v>
      </c>
      <c r="O149" s="836" cm="1">
        <f t="array" aca="1" ref="O149" ca="1">INDIRECT("'"&amp;$D$4&amp;"'!"&amp;O$21&amp;$B149)</f>
        <v>466.87412102305166</v>
      </c>
      <c r="P149" s="836" cm="1">
        <f t="array" aca="1" ref="P149" ca="1">INDIRECT("'"&amp;$D$4&amp;"'!"&amp;P$21&amp;$B149)</f>
        <v>451.08610726864896</v>
      </c>
      <c r="Q149" s="836" cm="1">
        <f t="array" aca="1" ref="Q149" ca="1">INDIRECT("'"&amp;$D$4&amp;"'!"&amp;Q$21&amp;$B149)</f>
        <v>435.83198769917772</v>
      </c>
      <c r="R149" s="836" cm="1">
        <f t="array" aca="1" ref="R149" ca="1">INDIRECT("'"&amp;$D$4&amp;"'!"&amp;R$21&amp;$B149)</f>
        <v>421.09370792191095</v>
      </c>
      <c r="S149" s="836" cm="1">
        <f t="array" aca="1" ref="S149" ca="1">INDIRECT("'"&amp;$D$4&amp;"'!"&amp;S$21&amp;$B149)</f>
        <v>406.85382407914102</v>
      </c>
      <c r="T149" s="836" cm="1">
        <f t="array" aca="1" ref="T149" ca="1">INDIRECT("'"&amp;$D$4&amp;"'!"&amp;T$21&amp;$B149)</f>
        <v>393.09548220206864</v>
      </c>
      <c r="U149" s="836" cm="1">
        <f t="array" aca="1" ref="U149" ca="1">INDIRECT("'"&amp;$D$4&amp;"'!"&amp;U$21&amp;$B149)</f>
        <v>379.80239826286828</v>
      </c>
      <c r="V149" s="836" cm="1">
        <f t="array" aca="1" ref="V149" ca="1">INDIRECT("'"&amp;$D$4&amp;"'!"&amp;V$21&amp;$B149)</f>
        <v>366.958838901322</v>
      </c>
      <c r="W149" s="836" cm="1">
        <f t="array" aca="1" ref="W149" ca="1">INDIRECT("'"&amp;$D$4&amp;"'!"&amp;W$21&amp;$B149)</f>
        <v>354.54960280320978</v>
      </c>
      <c r="X149" s="836" cm="1">
        <f t="array" aca="1" ref="X149" ca="1">INDIRECT("'"&amp;$D$4&amp;"'!"&amp;X$21&amp;$B149)</f>
        <v>342.5600027084152</v>
      </c>
      <c r="Y149" s="836" cm="1">
        <f t="array" aca="1" ref="Y149" ca="1">INDIRECT("'"&amp;$D$4&amp;"'!"&amp;Y$21&amp;$B149)</f>
        <v>330.97584802745433</v>
      </c>
      <c r="Z149" s="836" cm="1">
        <f t="array" aca="1" ref="Z149" ca="1">INDIRECT("'"&amp;$D$4&amp;"'!"&amp;Z$21&amp;$B149)</f>
        <v>319.78342804584963</v>
      </c>
      <c r="AA149" s="836" cm="1">
        <f t="array" aca="1" ref="AA149" ca="1">INDIRECT("'"&amp;$D$4&amp;"'!"&amp;AA$21&amp;$B149)</f>
        <v>308.96949569647313</v>
      </c>
      <c r="AB149" s="836" cm="1">
        <f t="array" aca="1" ref="AB149" ca="1">INDIRECT("'"&amp;$D$4&amp;"'!"&amp;AB$21&amp;$B149)</f>
        <v>298.52125188065037</v>
      </c>
      <c r="AC149" s="836" cm="1">
        <f t="array" aca="1" ref="AC149" ca="1">INDIRECT("'"&amp;$D$4&amp;"'!"&amp;AC$21&amp;$B149)</f>
        <v>288.426330319469</v>
      </c>
      <c r="AD149" s="836" cm="1">
        <f t="array" aca="1" ref="AD149" ca="1">INDIRECT("'"&amp;$D$4&amp;"'!"&amp;AD$21&amp;$B149)</f>
        <v>278.67278291736136</v>
      </c>
      <c r="AE149" s="836" cm="1">
        <f t="array" aca="1" ref="AE149" ca="1">INDIRECT("'"&amp;$D$4&amp;"'!"&amp;AE$21&amp;$B149)</f>
        <v>269.24906562063904</v>
      </c>
      <c r="AF149" s="836" cm="1">
        <f t="array" aca="1" ref="AF149" ca="1">INDIRECT("'"&amp;$D$4&amp;"'!"&amp;AF$21&amp;$B149)</f>
        <v>260.1440247542406</v>
      </c>
      <c r="AG149" s="836" cm="1">
        <f t="array" aca="1" ref="AG149" ca="1">INDIRECT("'"&amp;$D$4&amp;"'!"&amp;AG$21&amp;$B149)</f>
        <v>251.34688382052235</v>
      </c>
      <c r="AH149" s="836" cm="1">
        <f t="array" aca="1" ref="AH149" ca="1">INDIRECT("'"&amp;$D$4&amp;"'!"&amp;AH$21&amp;$B149)</f>
        <v>242.84723074446609</v>
      </c>
      <c r="AI149" s="836" cm="1">
        <f t="array" aca="1" ref="AI149" ca="1">INDIRECT("'"&amp;$D$4&amp;"'!"&amp;AI$21&amp;$B149)</f>
        <v>234.6350055502088</v>
      </c>
      <c r="AJ149" s="836" cm="1">
        <f t="array" aca="1" ref="AJ149" ca="1">INDIRECT("'"&amp;$D$4&amp;"'!"&amp;AJ$21&amp;$B149)</f>
        <v>226.70048845430802</v>
      </c>
      <c r="AK149" s="836" cm="1">
        <f t="array" aca="1" ref="AK149" ca="1">INDIRECT("'"&amp;$D$4&amp;"'!"&amp;AK$21&amp;$B149)</f>
        <v>219.03428836165025</v>
      </c>
      <c r="AL149" s="836" cm="1">
        <f t="array" aca="1" ref="AL149" ca="1">INDIRECT("'"&amp;$D$4&amp;"'!"&amp;AL$21&amp;$B149)</f>
        <v>211.62733175038673</v>
      </c>
      <c r="AM149" s="836" cm="1">
        <f t="array" aca="1" ref="AM149" ca="1">INDIRECT("'"&amp;$D$4&amp;"'!"&amp;AM$21&amp;$B149)</f>
        <v>204.47085193274086</v>
      </c>
      <c r="AN149" s="836" cm="1">
        <f t="array" aca="1" ref="AN149" ca="1">INDIRECT("'"&amp;$D$4&amp;"'!"&amp;AN$21&amp;$B149)</f>
        <v>197.55637867897667</v>
      </c>
      <c r="AO149" s="836" cm="1">
        <f t="array" aca="1" ref="AO149" ca="1">INDIRECT("'"&amp;$D$4&amp;"'!"&amp;AO$21&amp;$B149)</f>
        <v>191.8023093970647</v>
      </c>
      <c r="AP149" s="836" cm="1">
        <f t="array" aca="1" ref="AP149" ca="1">INDIRECT("'"&amp;$D$4&amp;"'!"&amp;AP$21&amp;$B149)</f>
        <v>186.21583436608225</v>
      </c>
      <c r="AQ149" s="836" cm="1">
        <f t="array" aca="1" ref="AQ149" ca="1">INDIRECT("'"&amp;$D$4&amp;"'!"&amp;AQ$21&amp;$B149)</f>
        <v>180.79207220007984</v>
      </c>
      <c r="AR149" s="836" cm="1">
        <f t="array" aca="1" ref="AR149" ca="1">INDIRECT("'"&amp;$D$4&amp;"'!"&amp;AR$21&amp;$B149)</f>
        <v>175.5262836893979</v>
      </c>
      <c r="AS149" s="836" cm="1">
        <f t="array" aca="1" ref="AS149" ca="1">INDIRECT("'"&amp;$D$4&amp;"'!"&amp;AS$21&amp;$B149)</f>
        <v>170.41386765960962</v>
      </c>
      <c r="AT149" s="836" cm="1">
        <f t="array" aca="1" ref="AT149" ca="1">INDIRECT("'"&amp;$D$4&amp;"'!"&amp;AT$21&amp;$B149)</f>
        <v>165.45035695107731</v>
      </c>
      <c r="AU149" s="836" cm="1">
        <f t="array" aca="1" ref="AU149" ca="1">INDIRECT("'"&amp;$D$4&amp;"'!"&amp;AU$21&amp;$B149)</f>
        <v>160.63141451560901</v>
      </c>
      <c r="AV149" s="836" cm="1">
        <f t="array" aca="1" ref="AV149" ca="1">INDIRECT("'"&amp;$D$4&amp;"'!"&amp;AV$21&amp;$B149)</f>
        <v>155.95282962680488</v>
      </c>
      <c r="AW149" s="836" cm="1">
        <f t="array" aca="1" ref="AW149" ca="1">INDIRECT("'"&amp;$D$4&amp;"'!"&amp;AW$21&amp;$B149)</f>
        <v>151.41051420078145</v>
      </c>
      <c r="AX149" s="836" cm="1">
        <f t="array" aca="1" ref="AX149" ca="1">INDIRECT("'"&amp;$D$4&amp;"'!"&amp;AX$21&amp;$B149)</f>
        <v>147.00049922405964</v>
      </c>
      <c r="AY149" s="836" cm="1">
        <f t="array" aca="1" ref="AY149" ca="1">INDIRECT("'"&amp;$D$4&amp;"'!"&amp;AY$21&amp;$B149)</f>
        <v>142.71893128549482</v>
      </c>
      <c r="AZ149" s="836" cm="1">
        <f t="array" aca="1" ref="AZ149" ca="1">INDIRECT("'"&amp;$D$4&amp;"'!"&amp;AZ$21&amp;$B149)</f>
        <v>138.56206920921827</v>
      </c>
      <c r="BA149" s="836" cm="1">
        <f t="array" aca="1" ref="BA149" ca="1">INDIRECT("'"&amp;$D$4&amp;"'!"&amp;BA$21&amp;$B149)</f>
        <v>134.52628078564879</v>
      </c>
      <c r="BB149" s="836" cm="1">
        <f t="array" aca="1" ref="BB149" ca="1">INDIRECT("'"&amp;$D$4&amp;"'!"&amp;BB$21&amp;$B149)</f>
        <v>130.60803959771727</v>
      </c>
      <c r="BC149" s="836" cm="1">
        <f t="array" aca="1" ref="BC149" ca="1">INDIRECT("'"&amp;$D$4&amp;"'!"&amp;BC$21&amp;$B149)</f>
        <v>126.80392193953134</v>
      </c>
      <c r="BD149" s="836" cm="1">
        <f t="array" aca="1" ref="BD149" ca="1">INDIRECT("'"&amp;$D$4&amp;"'!"&amp;BD$21&amp;$B149)</f>
        <v>123.11060382478769</v>
      </c>
      <c r="BE149" s="836" cm="1">
        <f t="array" aca="1" ref="BE149" ca="1">INDIRECT("'"&amp;$D$4&amp;"'!"&amp;BE$21&amp;$B149)</f>
        <v>119.52485808231815</v>
      </c>
      <c r="BF149" s="836" cm="1">
        <f t="array" aca="1" ref="BF149" ca="1">INDIRECT("'"&amp;$D$4&amp;"'!"&amp;BF$21&amp;$B149)</f>
        <v>116.04355153623122</v>
      </c>
      <c r="BG149" s="836" cm="1">
        <f t="array" aca="1" ref="BG149" ca="1">INDIRECT("'"&amp;$D$4&amp;"'!"&amp;BG$21&amp;$B149)</f>
        <v>112.66364226818564</v>
      </c>
      <c r="BH149" s="836" cm="1">
        <f t="array" aca="1" ref="BH149" ca="1">INDIRECT("'"&amp;$D$4&amp;"'!"&amp;BH$21&amp;$B149)</f>
        <v>109.38217695940354</v>
      </c>
      <c r="BI149" s="836" cm="1">
        <f t="array" aca="1" ref="BI149" ca="1">INDIRECT("'"&amp;$D$4&amp;"'!"&amp;BI$21&amp;$B149)</f>
        <v>106.19628831010051</v>
      </c>
      <c r="BJ149" s="836" cm="1">
        <f t="array" aca="1" ref="BJ149" ca="1">INDIRECT("'"&amp;$D$4&amp;"'!"&amp;BJ$21&amp;$B149)</f>
        <v>103.10319253407818</v>
      </c>
      <c r="BK149" s="836" cm="1">
        <f t="array" aca="1" ref="BK149" ca="1">INDIRECT("'"&amp;$D$4&amp;"'!"&amp;BK$21&amp;$B149)</f>
        <v>100.10018692628948</v>
      </c>
      <c r="BL149" s="836" cm="1">
        <f t="array" aca="1" ref="BL149" ca="1">INDIRECT("'"&amp;$D$4&amp;"'!"&amp;BL$21&amp;$B149)</f>
        <v>97.184647501251931</v>
      </c>
      <c r="BM149" s="836" cm="1">
        <f t="array" aca="1" ref="BM149" ca="1">INDIRECT("'"&amp;$D$4&amp;"'!"&amp;BM$21&amp;$B149)</f>
        <v>94.354026700244589</v>
      </c>
      <c r="BN149" s="836" cm="1">
        <f t="array" aca="1" ref="BN149" ca="1">INDIRECT("'"&amp;$D$4&amp;"'!"&amp;BN$21&amp;$B149)</f>
        <v>91.605851165286012</v>
      </c>
    </row>
    <row r="150" spans="1:66" ht="15.95" customHeight="1">
      <c r="A150" s="501"/>
      <c r="B150" s="180"/>
      <c r="C150" s="207"/>
      <c r="D150" s="160" t="s">
        <v>995</v>
      </c>
      <c r="E150" s="173"/>
      <c r="F150" s="173"/>
      <c r="G150" s="173"/>
      <c r="I150" s="437"/>
      <c r="J150" s="485">
        <f ca="1">J$105*J$147</f>
        <v>0</v>
      </c>
      <c r="K150" s="485">
        <f t="shared" ref="K150:BN150" ca="1" si="13">K$105*K$147</f>
        <v>0</v>
      </c>
      <c r="L150" s="485">
        <f t="shared" ca="1" si="13"/>
        <v>0</v>
      </c>
      <c r="M150" s="485">
        <f t="shared" ca="1" si="13"/>
        <v>0</v>
      </c>
      <c r="N150" s="485">
        <f t="shared" ca="1" si="13"/>
        <v>0</v>
      </c>
      <c r="O150" s="485">
        <f t="shared" ca="1" si="13"/>
        <v>0</v>
      </c>
      <c r="P150" s="485">
        <f t="shared" ca="1" si="13"/>
        <v>0</v>
      </c>
      <c r="Q150" s="485">
        <f t="shared" ca="1" si="13"/>
        <v>0</v>
      </c>
      <c r="R150" s="485">
        <f t="shared" ca="1" si="13"/>
        <v>0</v>
      </c>
      <c r="S150" s="485">
        <f t="shared" ca="1" si="13"/>
        <v>0</v>
      </c>
      <c r="T150" s="485">
        <f t="shared" ca="1" si="13"/>
        <v>0</v>
      </c>
      <c r="U150" s="485">
        <f t="shared" ca="1" si="13"/>
        <v>0</v>
      </c>
      <c r="V150" s="485">
        <f t="shared" ca="1" si="13"/>
        <v>0</v>
      </c>
      <c r="W150" s="485">
        <f t="shared" ca="1" si="13"/>
        <v>0</v>
      </c>
      <c r="X150" s="485">
        <f t="shared" ca="1" si="13"/>
        <v>0</v>
      </c>
      <c r="Y150" s="485">
        <f t="shared" ca="1" si="13"/>
        <v>0</v>
      </c>
      <c r="Z150" s="485">
        <f t="shared" ca="1" si="13"/>
        <v>0</v>
      </c>
      <c r="AA150" s="485">
        <f t="shared" ca="1" si="13"/>
        <v>0</v>
      </c>
      <c r="AB150" s="485">
        <f t="shared" ca="1" si="13"/>
        <v>0</v>
      </c>
      <c r="AC150" s="485">
        <f t="shared" ca="1" si="13"/>
        <v>0</v>
      </c>
      <c r="AD150" s="485">
        <f t="shared" ca="1" si="13"/>
        <v>0</v>
      </c>
      <c r="AE150" s="485">
        <f t="shared" ca="1" si="13"/>
        <v>0</v>
      </c>
      <c r="AF150" s="485">
        <f t="shared" ca="1" si="13"/>
        <v>0</v>
      </c>
      <c r="AG150" s="485">
        <f t="shared" ca="1" si="13"/>
        <v>0</v>
      </c>
      <c r="AH150" s="485">
        <f t="shared" ca="1" si="13"/>
        <v>0</v>
      </c>
      <c r="AI150" s="485">
        <f t="shared" ca="1" si="13"/>
        <v>0</v>
      </c>
      <c r="AJ150" s="485">
        <f t="shared" ca="1" si="13"/>
        <v>0</v>
      </c>
      <c r="AK150" s="485">
        <f t="shared" ca="1" si="13"/>
        <v>0</v>
      </c>
      <c r="AL150" s="485">
        <f t="shared" ca="1" si="13"/>
        <v>0</v>
      </c>
      <c r="AM150" s="485">
        <f t="shared" ca="1" si="13"/>
        <v>0</v>
      </c>
      <c r="AN150" s="485">
        <f t="shared" ca="1" si="13"/>
        <v>0</v>
      </c>
      <c r="AO150" s="485">
        <f t="shared" ca="1" si="13"/>
        <v>0</v>
      </c>
      <c r="AP150" s="485">
        <f t="shared" ca="1" si="13"/>
        <v>0</v>
      </c>
      <c r="AQ150" s="485">
        <f t="shared" ca="1" si="13"/>
        <v>0</v>
      </c>
      <c r="AR150" s="485">
        <f t="shared" ca="1" si="13"/>
        <v>0</v>
      </c>
      <c r="AS150" s="485">
        <f t="shared" ca="1" si="13"/>
        <v>0</v>
      </c>
      <c r="AT150" s="485">
        <f t="shared" ca="1" si="13"/>
        <v>0</v>
      </c>
      <c r="AU150" s="485">
        <f t="shared" ca="1" si="13"/>
        <v>0</v>
      </c>
      <c r="AV150" s="485">
        <f t="shared" ca="1" si="13"/>
        <v>0</v>
      </c>
      <c r="AW150" s="485">
        <f t="shared" ca="1" si="13"/>
        <v>0</v>
      </c>
      <c r="AX150" s="485">
        <f t="shared" ca="1" si="13"/>
        <v>0</v>
      </c>
      <c r="AY150" s="485">
        <f t="shared" ca="1" si="13"/>
        <v>0</v>
      </c>
      <c r="AZ150" s="485">
        <f t="shared" ca="1" si="13"/>
        <v>0</v>
      </c>
      <c r="BA150" s="485">
        <f t="shared" ca="1" si="13"/>
        <v>0</v>
      </c>
      <c r="BB150" s="485">
        <f t="shared" ca="1" si="13"/>
        <v>0</v>
      </c>
      <c r="BC150" s="485">
        <f t="shared" ca="1" si="13"/>
        <v>0</v>
      </c>
      <c r="BD150" s="485">
        <f t="shared" ca="1" si="13"/>
        <v>0</v>
      </c>
      <c r="BE150" s="485">
        <f t="shared" ca="1" si="13"/>
        <v>0</v>
      </c>
      <c r="BF150" s="485">
        <f t="shared" ca="1" si="13"/>
        <v>0</v>
      </c>
      <c r="BG150" s="485">
        <f t="shared" ca="1" si="13"/>
        <v>0</v>
      </c>
      <c r="BH150" s="485">
        <f t="shared" ca="1" si="13"/>
        <v>0</v>
      </c>
      <c r="BI150" s="485">
        <f t="shared" ca="1" si="13"/>
        <v>0</v>
      </c>
      <c r="BJ150" s="485">
        <f t="shared" ca="1" si="13"/>
        <v>0</v>
      </c>
      <c r="BK150" s="485">
        <f t="shared" ca="1" si="13"/>
        <v>0</v>
      </c>
      <c r="BL150" s="485">
        <f t="shared" ca="1" si="13"/>
        <v>0</v>
      </c>
      <c r="BM150" s="485">
        <f t="shared" ca="1" si="13"/>
        <v>0</v>
      </c>
      <c r="BN150" s="485">
        <f t="shared" ca="1" si="13"/>
        <v>0</v>
      </c>
    </row>
    <row r="151" spans="1:66" ht="15.95" customHeight="1">
      <c r="A151" s="501"/>
      <c r="B151" s="180"/>
      <c r="C151" s="207"/>
      <c r="D151" s="160" t="s">
        <v>996</v>
      </c>
      <c r="E151" s="173"/>
      <c r="F151" s="516"/>
      <c r="G151" s="173"/>
      <c r="I151" s="437"/>
      <c r="J151" s="485">
        <f ca="1">J$109*J$147</f>
        <v>0</v>
      </c>
      <c r="K151" s="485">
        <f t="shared" ref="K151:BN151" ca="1" si="14">K$109*K$147</f>
        <v>0</v>
      </c>
      <c r="L151" s="485">
        <f t="shared" ca="1" si="14"/>
        <v>0</v>
      </c>
      <c r="M151" s="485">
        <f t="shared" ca="1" si="14"/>
        <v>0</v>
      </c>
      <c r="N151" s="485">
        <f t="shared" ca="1" si="14"/>
        <v>0</v>
      </c>
      <c r="O151" s="485">
        <f t="shared" ca="1" si="14"/>
        <v>0</v>
      </c>
      <c r="P151" s="485">
        <f t="shared" ca="1" si="14"/>
        <v>0</v>
      </c>
      <c r="Q151" s="485">
        <f t="shared" ca="1" si="14"/>
        <v>0</v>
      </c>
      <c r="R151" s="485">
        <f t="shared" ca="1" si="14"/>
        <v>0</v>
      </c>
      <c r="S151" s="485">
        <f t="shared" ca="1" si="14"/>
        <v>0</v>
      </c>
      <c r="T151" s="485">
        <f t="shared" ca="1" si="14"/>
        <v>0</v>
      </c>
      <c r="U151" s="485">
        <f t="shared" ca="1" si="14"/>
        <v>0</v>
      </c>
      <c r="V151" s="485">
        <f t="shared" ca="1" si="14"/>
        <v>0</v>
      </c>
      <c r="W151" s="485">
        <f t="shared" ca="1" si="14"/>
        <v>0</v>
      </c>
      <c r="X151" s="485">
        <f t="shared" ca="1" si="14"/>
        <v>0</v>
      </c>
      <c r="Y151" s="485">
        <f t="shared" ca="1" si="14"/>
        <v>0</v>
      </c>
      <c r="Z151" s="485">
        <f t="shared" ca="1" si="14"/>
        <v>0</v>
      </c>
      <c r="AA151" s="485">
        <f t="shared" ca="1" si="14"/>
        <v>0</v>
      </c>
      <c r="AB151" s="485">
        <f t="shared" ca="1" si="14"/>
        <v>0</v>
      </c>
      <c r="AC151" s="485">
        <f t="shared" ca="1" si="14"/>
        <v>0</v>
      </c>
      <c r="AD151" s="485">
        <f t="shared" ca="1" si="14"/>
        <v>0</v>
      </c>
      <c r="AE151" s="485">
        <f t="shared" ca="1" si="14"/>
        <v>0</v>
      </c>
      <c r="AF151" s="485">
        <f t="shared" ca="1" si="14"/>
        <v>0</v>
      </c>
      <c r="AG151" s="485">
        <f t="shared" ca="1" si="14"/>
        <v>0</v>
      </c>
      <c r="AH151" s="485">
        <f t="shared" ca="1" si="14"/>
        <v>0</v>
      </c>
      <c r="AI151" s="485">
        <f t="shared" ca="1" si="14"/>
        <v>0</v>
      </c>
      <c r="AJ151" s="485">
        <f t="shared" ca="1" si="14"/>
        <v>0</v>
      </c>
      <c r="AK151" s="485">
        <f t="shared" ca="1" si="14"/>
        <v>0</v>
      </c>
      <c r="AL151" s="485">
        <f t="shared" ca="1" si="14"/>
        <v>0</v>
      </c>
      <c r="AM151" s="485">
        <f t="shared" ca="1" si="14"/>
        <v>0</v>
      </c>
      <c r="AN151" s="485">
        <f t="shared" ca="1" si="14"/>
        <v>0</v>
      </c>
      <c r="AO151" s="485">
        <f t="shared" ca="1" si="14"/>
        <v>0</v>
      </c>
      <c r="AP151" s="485">
        <f t="shared" ca="1" si="14"/>
        <v>0</v>
      </c>
      <c r="AQ151" s="485">
        <f t="shared" ca="1" si="14"/>
        <v>0</v>
      </c>
      <c r="AR151" s="485">
        <f t="shared" ca="1" si="14"/>
        <v>0</v>
      </c>
      <c r="AS151" s="485">
        <f t="shared" ca="1" si="14"/>
        <v>0</v>
      </c>
      <c r="AT151" s="485">
        <f t="shared" ca="1" si="14"/>
        <v>0</v>
      </c>
      <c r="AU151" s="485">
        <f t="shared" ca="1" si="14"/>
        <v>0</v>
      </c>
      <c r="AV151" s="485">
        <f t="shared" ca="1" si="14"/>
        <v>0</v>
      </c>
      <c r="AW151" s="485">
        <f t="shared" ca="1" si="14"/>
        <v>0</v>
      </c>
      <c r="AX151" s="485">
        <f t="shared" ca="1" si="14"/>
        <v>0</v>
      </c>
      <c r="AY151" s="485">
        <f t="shared" ca="1" si="14"/>
        <v>0</v>
      </c>
      <c r="AZ151" s="485">
        <f t="shared" ca="1" si="14"/>
        <v>0</v>
      </c>
      <c r="BA151" s="485">
        <f t="shared" ca="1" si="14"/>
        <v>0</v>
      </c>
      <c r="BB151" s="485">
        <f t="shared" ca="1" si="14"/>
        <v>0</v>
      </c>
      <c r="BC151" s="485">
        <f t="shared" ca="1" si="14"/>
        <v>0</v>
      </c>
      <c r="BD151" s="485">
        <f t="shared" ca="1" si="14"/>
        <v>0</v>
      </c>
      <c r="BE151" s="485">
        <f t="shared" ca="1" si="14"/>
        <v>0</v>
      </c>
      <c r="BF151" s="485">
        <f t="shared" ca="1" si="14"/>
        <v>0</v>
      </c>
      <c r="BG151" s="485">
        <f t="shared" ca="1" si="14"/>
        <v>0</v>
      </c>
      <c r="BH151" s="485">
        <f t="shared" ca="1" si="14"/>
        <v>0</v>
      </c>
      <c r="BI151" s="485">
        <f t="shared" ca="1" si="14"/>
        <v>0</v>
      </c>
      <c r="BJ151" s="485">
        <f t="shared" ca="1" si="14"/>
        <v>0</v>
      </c>
      <c r="BK151" s="485">
        <f t="shared" ca="1" si="14"/>
        <v>0</v>
      </c>
      <c r="BL151" s="485">
        <f t="shared" ca="1" si="14"/>
        <v>0</v>
      </c>
      <c r="BM151" s="485">
        <f t="shared" ca="1" si="14"/>
        <v>0</v>
      </c>
      <c r="BN151" s="485">
        <f t="shared" ca="1" si="14"/>
        <v>0</v>
      </c>
    </row>
    <row r="152" spans="1:66" ht="15.6" customHeight="1">
      <c r="A152" s="501"/>
      <c r="B152" s="180"/>
      <c r="C152" s="207"/>
      <c r="D152" s="160" t="s">
        <v>997</v>
      </c>
      <c r="E152" s="173"/>
      <c r="F152" s="516"/>
      <c r="G152" s="173"/>
      <c r="I152" s="437"/>
      <c r="J152" s="485">
        <f ca="1">J$48*J$147</f>
        <v>-4.5</v>
      </c>
      <c r="K152" s="485">
        <f t="shared" ref="K152:BN152" ca="1" si="15">K$48*K$147</f>
        <v>-4.3478260869565224</v>
      </c>
      <c r="L152" s="485">
        <f t="shared" ca="1" si="15"/>
        <v>-4.2007981516488133</v>
      </c>
      <c r="M152" s="485">
        <f t="shared" ca="1" si="15"/>
        <v>-4.0587421755061008</v>
      </c>
      <c r="N152" s="485">
        <f t="shared" ca="1" si="15"/>
        <v>-3.9214900246435755</v>
      </c>
      <c r="O152" s="485">
        <f t="shared" ca="1" si="15"/>
        <v>-1.2629597502877863</v>
      </c>
      <c r="P152" s="485">
        <f t="shared" ca="1" si="15"/>
        <v>-1.2202509664616292</v>
      </c>
      <c r="Q152" s="485">
        <f t="shared" ca="1" si="15"/>
        <v>-1.1789864410257287</v>
      </c>
      <c r="R152" s="485">
        <f t="shared" ca="1" si="15"/>
        <v>-1.1391173343243759</v>
      </c>
      <c r="S152" s="485">
        <f t="shared" ca="1" si="15"/>
        <v>-1.1005964582844212</v>
      </c>
      <c r="T152" s="485">
        <f t="shared" ca="1" si="15"/>
        <v>-1.0633782205646582</v>
      </c>
      <c r="U152" s="485">
        <f t="shared" ca="1" si="15"/>
        <v>-1.0274185705938728</v>
      </c>
      <c r="V152" s="485">
        <f t="shared" ca="1" si="15"/>
        <v>-0.99267494743369344</v>
      </c>
      <c r="W152" s="485">
        <f t="shared" ca="1" si="15"/>
        <v>-0.95910622940453494</v>
      </c>
      <c r="X152" s="485">
        <f t="shared" ca="1" si="15"/>
        <v>-0.92667268541500958</v>
      </c>
      <c r="Y152" s="485">
        <f t="shared" ca="1" si="15"/>
        <v>-0.89533592793720751</v>
      </c>
      <c r="Z152" s="485">
        <f t="shared" ca="1" si="15"/>
        <v>-0.8650588675721812</v>
      </c>
      <c r="AA152" s="485">
        <f t="shared" ca="1" si="15"/>
        <v>-0.83580566915186605</v>
      </c>
      <c r="AB152" s="485">
        <f t="shared" ca="1" si="15"/>
        <v>-0.80754170932547442</v>
      </c>
      <c r="AC152" s="485">
        <f t="shared" ca="1" si="15"/>
        <v>-0.78023353558016861</v>
      </c>
      <c r="AD152" s="485">
        <f t="shared" ca="1" si="15"/>
        <v>-0.75384882664750585</v>
      </c>
      <c r="AE152" s="485">
        <f t="shared" ca="1" si="15"/>
        <v>-0.72835635424879819</v>
      </c>
      <c r="AF152" s="485">
        <f t="shared" ca="1" si="15"/>
        <v>-0.70372594613410455</v>
      </c>
      <c r="AG152" s="485">
        <f t="shared" ca="1" si="15"/>
        <v>-0.67992845037111549</v>
      </c>
      <c r="AH152" s="485">
        <f t="shared" ca="1" si="15"/>
        <v>-0.65693570084165764</v>
      </c>
      <c r="AI152" s="485">
        <f t="shared" ca="1" si="15"/>
        <v>-0.63472048390498326</v>
      </c>
      <c r="AJ152" s="485">
        <f t="shared" ca="1" si="15"/>
        <v>-0.61325650618838967</v>
      </c>
      <c r="AK152" s="485">
        <f t="shared" ca="1" si="15"/>
        <v>-0.59251836346704312</v>
      </c>
      <c r="AL152" s="485">
        <f t="shared" ca="1" si="15"/>
        <v>-0.57248151059617691</v>
      </c>
      <c r="AM152" s="485">
        <f t="shared" ca="1" si="15"/>
        <v>-0.55312223246007441</v>
      </c>
      <c r="AN152" s="485">
        <f t="shared" ca="1" si="15"/>
        <v>-0.53441761590345349</v>
      </c>
      <c r="AO152" s="485">
        <f t="shared" ca="1" si="15"/>
        <v>-0.51885205427519754</v>
      </c>
      <c r="AP152" s="485">
        <f t="shared" ca="1" si="15"/>
        <v>-0.50373985851960934</v>
      </c>
      <c r="AQ152" s="485">
        <f t="shared" ca="1" si="15"/>
        <v>-0.48906782380544589</v>
      </c>
      <c r="AR152" s="485">
        <f t="shared" ca="1" si="15"/>
        <v>-0.47482312990819991</v>
      </c>
      <c r="AS152" s="485">
        <f t="shared" ca="1" si="15"/>
        <v>-0.46099333000796106</v>
      </c>
      <c r="AT152" s="485">
        <f t="shared" ca="1" si="15"/>
        <v>-0.44756633981355443</v>
      </c>
      <c r="AU152" s="485">
        <f t="shared" ca="1" si="15"/>
        <v>-0.4345304270034509</v>
      </c>
      <c r="AV152" s="485">
        <f t="shared" ca="1" si="15"/>
        <v>-0.42187420097422423</v>
      </c>
      <c r="AW152" s="485">
        <f t="shared" ca="1" si="15"/>
        <v>-0.4095866028875963</v>
      </c>
      <c r="AX152" s="485">
        <f t="shared" ca="1" si="15"/>
        <v>-0.39765689600737508</v>
      </c>
      <c r="AY152" s="485">
        <f t="shared" ca="1" si="15"/>
        <v>-0.38607465631783988</v>
      </c>
      <c r="AZ152" s="485">
        <f t="shared" ca="1" si="15"/>
        <v>-0.37482976341537855</v>
      </c>
      <c r="BA152" s="485">
        <f t="shared" ca="1" si="15"/>
        <v>-0.36391239166541606</v>
      </c>
      <c r="BB152" s="485">
        <f t="shared" ca="1" si="15"/>
        <v>-0.35331300161690876</v>
      </c>
      <c r="BC152" s="485">
        <f t="shared" ca="1" si="15"/>
        <v>-0.34302233166690171</v>
      </c>
      <c r="BD152" s="485">
        <f t="shared" ca="1" si="15"/>
        <v>-0.33303138996786574</v>
      </c>
      <c r="BE152" s="485">
        <f t="shared" ca="1" si="15"/>
        <v>-0.32333144657074342</v>
      </c>
      <c r="BF152" s="485">
        <f t="shared" ca="1" si="15"/>
        <v>-0.31391402579683825</v>
      </c>
      <c r="BG152" s="485">
        <f t="shared" ca="1" si="15"/>
        <v>-0.3047708988318818</v>
      </c>
      <c r="BH152" s="485">
        <f t="shared" ca="1" si="15"/>
        <v>-0.29589407653580757</v>
      </c>
      <c r="BI152" s="485">
        <f t="shared" ca="1" si="15"/>
        <v>-0.28727580246194911</v>
      </c>
      <c r="BJ152" s="485">
        <f t="shared" ca="1" si="15"/>
        <v>-0.27890854607956223</v>
      </c>
      <c r="BK152" s="485">
        <f t="shared" ca="1" si="15"/>
        <v>-0.27078499619374974</v>
      </c>
      <c r="BL152" s="485">
        <f t="shared" ca="1" si="15"/>
        <v>-0.26289805455703857</v>
      </c>
      <c r="BM152" s="485">
        <f t="shared" ca="1" si="15"/>
        <v>-0.25524082966702777</v>
      </c>
      <c r="BN152" s="485">
        <f t="shared" ca="1" si="15"/>
        <v>-0.24780663074468712</v>
      </c>
    </row>
    <row r="153" spans="1:66" ht="15.95" customHeight="1">
      <c r="A153" s="501"/>
      <c r="B153" s="180"/>
      <c r="C153" s="207"/>
      <c r="D153" s="160" t="s">
        <v>998</v>
      </c>
      <c r="E153" s="173"/>
      <c r="F153" s="173"/>
      <c r="G153" s="173"/>
      <c r="I153" s="437"/>
      <c r="J153" s="485">
        <f ca="1">SUM(J$133:J$134)*J$148</f>
        <v>0</v>
      </c>
      <c r="K153" s="485">
        <f t="shared" ref="K153:AO153" ca="1" si="16">SUM(K$133:K$134)*K$148</f>
        <v>0</v>
      </c>
      <c r="L153" s="485">
        <f t="shared" ca="1" si="16"/>
        <v>0</v>
      </c>
      <c r="M153" s="485">
        <f t="shared" ca="1" si="16"/>
        <v>0</v>
      </c>
      <c r="N153" s="485">
        <f t="shared" ca="1" si="16"/>
        <v>0</v>
      </c>
      <c r="O153" s="485">
        <f t="shared" ca="1" si="16"/>
        <v>0</v>
      </c>
      <c r="P153" s="485">
        <f t="shared" ca="1" si="16"/>
        <v>0</v>
      </c>
      <c r="Q153" s="485">
        <f t="shared" ca="1" si="16"/>
        <v>0</v>
      </c>
      <c r="R153" s="485">
        <f t="shared" ca="1" si="16"/>
        <v>0</v>
      </c>
      <c r="S153" s="485">
        <f t="shared" ca="1" si="16"/>
        <v>0</v>
      </c>
      <c r="T153" s="485">
        <f t="shared" ca="1" si="16"/>
        <v>0</v>
      </c>
      <c r="U153" s="485">
        <f t="shared" ca="1" si="16"/>
        <v>0</v>
      </c>
      <c r="V153" s="485">
        <f t="shared" ca="1" si="16"/>
        <v>0</v>
      </c>
      <c r="W153" s="485">
        <f t="shared" ca="1" si="16"/>
        <v>0</v>
      </c>
      <c r="X153" s="485">
        <f t="shared" ca="1" si="16"/>
        <v>0</v>
      </c>
      <c r="Y153" s="485">
        <f t="shared" ca="1" si="16"/>
        <v>0</v>
      </c>
      <c r="Z153" s="485">
        <f t="shared" ca="1" si="16"/>
        <v>0</v>
      </c>
      <c r="AA153" s="485">
        <f t="shared" ca="1" si="16"/>
        <v>0</v>
      </c>
      <c r="AB153" s="485">
        <f t="shared" ca="1" si="16"/>
        <v>0</v>
      </c>
      <c r="AC153" s="485">
        <f t="shared" ca="1" si="16"/>
        <v>0</v>
      </c>
      <c r="AD153" s="485">
        <f t="shared" ca="1" si="16"/>
        <v>0</v>
      </c>
      <c r="AE153" s="485">
        <f t="shared" ca="1" si="16"/>
        <v>0</v>
      </c>
      <c r="AF153" s="485">
        <f t="shared" ca="1" si="16"/>
        <v>0</v>
      </c>
      <c r="AG153" s="485">
        <f t="shared" ca="1" si="16"/>
        <v>0</v>
      </c>
      <c r="AH153" s="485">
        <f t="shared" ca="1" si="16"/>
        <v>0</v>
      </c>
      <c r="AI153" s="485">
        <f t="shared" ca="1" si="16"/>
        <v>0</v>
      </c>
      <c r="AJ153" s="485">
        <f t="shared" ca="1" si="16"/>
        <v>0</v>
      </c>
      <c r="AK153" s="485">
        <f t="shared" ca="1" si="16"/>
        <v>0</v>
      </c>
      <c r="AL153" s="485">
        <f t="shared" ca="1" si="16"/>
        <v>0</v>
      </c>
      <c r="AM153" s="485">
        <f t="shared" ca="1" si="16"/>
        <v>0</v>
      </c>
      <c r="AN153" s="485">
        <f t="shared" ca="1" si="16"/>
        <v>0</v>
      </c>
      <c r="AO153" s="485">
        <f t="shared" ca="1" si="16"/>
        <v>0</v>
      </c>
      <c r="AP153" s="485">
        <f t="shared" ref="AP153:BN153" ca="1" si="17">SUM(AP$133:AP$134)*AP$148</f>
        <v>0</v>
      </c>
      <c r="AQ153" s="485">
        <f t="shared" ca="1" si="17"/>
        <v>0</v>
      </c>
      <c r="AR153" s="485">
        <f t="shared" ca="1" si="17"/>
        <v>0</v>
      </c>
      <c r="AS153" s="485">
        <f t="shared" ca="1" si="17"/>
        <v>0</v>
      </c>
      <c r="AT153" s="485">
        <f t="shared" ca="1" si="17"/>
        <v>0</v>
      </c>
      <c r="AU153" s="485">
        <f t="shared" ca="1" si="17"/>
        <v>0</v>
      </c>
      <c r="AV153" s="485">
        <f t="shared" ca="1" si="17"/>
        <v>0</v>
      </c>
      <c r="AW153" s="485">
        <f t="shared" ca="1" si="17"/>
        <v>0</v>
      </c>
      <c r="AX153" s="485">
        <f t="shared" ca="1" si="17"/>
        <v>0</v>
      </c>
      <c r="AY153" s="485">
        <f t="shared" ca="1" si="17"/>
        <v>0</v>
      </c>
      <c r="AZ153" s="485">
        <f t="shared" ca="1" si="17"/>
        <v>0</v>
      </c>
      <c r="BA153" s="485">
        <f t="shared" ca="1" si="17"/>
        <v>0</v>
      </c>
      <c r="BB153" s="485">
        <f t="shared" ca="1" si="17"/>
        <v>0</v>
      </c>
      <c r="BC153" s="485">
        <f t="shared" ca="1" si="17"/>
        <v>0</v>
      </c>
      <c r="BD153" s="485">
        <f t="shared" ca="1" si="17"/>
        <v>0</v>
      </c>
      <c r="BE153" s="485">
        <f t="shared" ca="1" si="17"/>
        <v>0</v>
      </c>
      <c r="BF153" s="485">
        <f t="shared" ca="1" si="17"/>
        <v>0</v>
      </c>
      <c r="BG153" s="485">
        <f t="shared" ca="1" si="17"/>
        <v>0</v>
      </c>
      <c r="BH153" s="485">
        <f t="shared" ca="1" si="17"/>
        <v>0</v>
      </c>
      <c r="BI153" s="485">
        <f t="shared" ca="1" si="17"/>
        <v>0</v>
      </c>
      <c r="BJ153" s="485">
        <f t="shared" ca="1" si="17"/>
        <v>0</v>
      </c>
      <c r="BK153" s="485">
        <f t="shared" ca="1" si="17"/>
        <v>0</v>
      </c>
      <c r="BL153" s="485">
        <f t="shared" ca="1" si="17"/>
        <v>0</v>
      </c>
      <c r="BM153" s="485">
        <f t="shared" ca="1" si="17"/>
        <v>0</v>
      </c>
      <c r="BN153" s="485">
        <f t="shared" ca="1" si="17"/>
        <v>0</v>
      </c>
    </row>
    <row r="154" spans="1:66" ht="15.95" customHeight="1">
      <c r="A154" s="501"/>
      <c r="B154" s="180"/>
      <c r="C154" s="207"/>
      <c r="D154" s="514" t="s">
        <v>999</v>
      </c>
      <c r="E154" s="513"/>
      <c r="F154" s="513"/>
      <c r="G154" s="513"/>
      <c r="H154" s="196"/>
      <c r="I154" s="438"/>
      <c r="J154" s="833">
        <f ca="1">(J$145-SUM(J$133:J$134))*J$147</f>
        <v>0</v>
      </c>
      <c r="K154" s="833">
        <f t="shared" ref="K154:AO154" ca="1" si="18">(K$145-SUM(K$133:K$134))*K$147</f>
        <v>0</v>
      </c>
      <c r="L154" s="833">
        <f t="shared" ca="1" si="18"/>
        <v>0</v>
      </c>
      <c r="M154" s="833">
        <f t="shared" ca="1" si="18"/>
        <v>0</v>
      </c>
      <c r="N154" s="833">
        <f t="shared" ca="1" si="18"/>
        <v>0</v>
      </c>
      <c r="O154" s="833">
        <f t="shared" ca="1" si="18"/>
        <v>238.27840622096235</v>
      </c>
      <c r="P154" s="833">
        <f t="shared" ca="1" si="18"/>
        <v>230.22068233909405</v>
      </c>
      <c r="Q154" s="833">
        <f t="shared" ca="1" si="18"/>
        <v>222.4354418735208</v>
      </c>
      <c r="R154" s="833">
        <f t="shared" ca="1" si="18"/>
        <v>214.91347040919891</v>
      </c>
      <c r="S154" s="833">
        <f t="shared" ca="1" si="18"/>
        <v>207.64586512966079</v>
      </c>
      <c r="T154" s="833">
        <f t="shared" ca="1" si="18"/>
        <v>200.62402427986552</v>
      </c>
      <c r="U154" s="833">
        <f t="shared" ca="1" si="18"/>
        <v>193.83963698537733</v>
      </c>
      <c r="V154" s="833">
        <f t="shared" ca="1" si="18"/>
        <v>187.28467341582351</v>
      </c>
      <c r="W154" s="833">
        <f t="shared" ca="1" si="18"/>
        <v>180.95137528098894</v>
      </c>
      <c r="X154" s="833">
        <f t="shared" ca="1" si="18"/>
        <v>174.83224664829845</v>
      </c>
      <c r="Y154" s="833">
        <f t="shared" ca="1" si="18"/>
        <v>168.92004507081981</v>
      </c>
      <c r="Z154" s="833">
        <f t="shared" ca="1" si="18"/>
        <v>163.20777301528486</v>
      </c>
      <c r="AA154" s="833">
        <f t="shared" ca="1" si="18"/>
        <v>157.68866957998537</v>
      </c>
      <c r="AB154" s="833">
        <f t="shared" ca="1" si="18"/>
        <v>152.3562024927395</v>
      </c>
      <c r="AC154" s="833">
        <f t="shared" ca="1" si="18"/>
        <v>147.2040603794585</v>
      </c>
      <c r="AD154" s="833">
        <f t="shared" ca="1" si="18"/>
        <v>142.22614529416279</v>
      </c>
      <c r="AE154" s="833">
        <f t="shared" ca="1" si="18"/>
        <v>137.41656550160658</v>
      </c>
      <c r="AF154" s="833">
        <f t="shared" ca="1" si="18"/>
        <v>132.76962850396771</v>
      </c>
      <c r="AG154" s="833">
        <f t="shared" ca="1" si="18"/>
        <v>128.27983430335044</v>
      </c>
      <c r="AH154" s="833">
        <f t="shared" ca="1" si="18"/>
        <v>123.94186889212607</v>
      </c>
      <c r="AI154" s="833">
        <f t="shared" ca="1" si="18"/>
        <v>119.75059796340685</v>
      </c>
      <c r="AJ154" s="833">
        <f t="shared" ca="1" si="18"/>
        <v>115.70106083420951</v>
      </c>
      <c r="AK154" s="833">
        <f t="shared" ca="1" si="18"/>
        <v>111.78846457411547</v>
      </c>
      <c r="AL154" s="833">
        <f t="shared" ca="1" si="18"/>
        <v>108.00817833247871</v>
      </c>
      <c r="AM154" s="833">
        <f t="shared" ca="1" si="18"/>
        <v>104.35572785746739</v>
      </c>
      <c r="AN154" s="833">
        <f t="shared" ca="1" si="18"/>
        <v>100.82679020045157</v>
      </c>
      <c r="AO154" s="833">
        <f t="shared" ca="1" si="18"/>
        <v>97.89008757325395</v>
      </c>
      <c r="AP154" s="833">
        <f t="shared" ref="AP154:BN154" ca="1" si="19">(AP$145-SUM(AP$133:AP$134))*AP$147</f>
        <v>95.038919974032964</v>
      </c>
      <c r="AQ154" s="833">
        <f t="shared" ca="1" si="19"/>
        <v>92.27079609129413</v>
      </c>
      <c r="AR154" s="833">
        <f t="shared" ca="1" si="19"/>
        <v>89.583297176013716</v>
      </c>
      <c r="AS154" s="833">
        <f t="shared" ca="1" si="19"/>
        <v>86.974074928168662</v>
      </c>
      <c r="AT154" s="833">
        <f t="shared" ca="1" si="19"/>
        <v>84.44084944482394</v>
      </c>
      <c r="AU154" s="833">
        <f t="shared" ca="1" si="19"/>
        <v>81.981407227984405</v>
      </c>
      <c r="AV154" s="833">
        <f t="shared" ca="1" si="19"/>
        <v>79.593599250470305</v>
      </c>
      <c r="AW154" s="833">
        <f t="shared" ca="1" si="19"/>
        <v>77.275339078126507</v>
      </c>
      <c r="AX154" s="833">
        <f t="shared" ca="1" si="19"/>
        <v>75.024601046724754</v>
      </c>
      <c r="AY154" s="833">
        <f t="shared" ca="1" si="19"/>
        <v>72.839418491965787</v>
      </c>
      <c r="AZ154" s="833">
        <f t="shared" ca="1" si="19"/>
        <v>70.717882031034748</v>
      </c>
      <c r="BA154" s="833">
        <f t="shared" ca="1" si="19"/>
        <v>68.658137894208494</v>
      </c>
      <c r="BB154" s="833">
        <f t="shared" ca="1" si="19"/>
        <v>66.658386305056794</v>
      </c>
      <c r="BC154" s="833">
        <f t="shared" ca="1" si="19"/>
        <v>64.716879907822118</v>
      </c>
      <c r="BD154" s="833">
        <f t="shared" ca="1" si="19"/>
        <v>62.831922240604001</v>
      </c>
      <c r="BE154" s="833">
        <f t="shared" ca="1" si="19"/>
        <v>61.001866253013588</v>
      </c>
      <c r="BF154" s="833">
        <f t="shared" ca="1" si="19"/>
        <v>59.225112867003489</v>
      </c>
      <c r="BG154" s="833">
        <f t="shared" ca="1" si="19"/>
        <v>57.500109579615035</v>
      </c>
      <c r="BH154" s="833">
        <f t="shared" ca="1" si="19"/>
        <v>55.825349106422365</v>
      </c>
      <c r="BI154" s="833">
        <f t="shared" ca="1" si="19"/>
        <v>54.199368064487729</v>
      </c>
      <c r="BJ154" s="833">
        <f t="shared" ca="1" si="19"/>
        <v>52.620745693677407</v>
      </c>
      <c r="BK154" s="833">
        <f t="shared" ca="1" si="19"/>
        <v>51.088102615220784</v>
      </c>
      <c r="BL154" s="833">
        <f t="shared" ca="1" si="19"/>
        <v>49.600099626427948</v>
      </c>
      <c r="BM154" s="833">
        <f t="shared" ca="1" si="19"/>
        <v>48.155436530512567</v>
      </c>
      <c r="BN154" s="833">
        <f t="shared" ca="1" si="19"/>
        <v>46.752851000497635</v>
      </c>
    </row>
    <row r="155" spans="1:66" ht="15.6" customHeight="1">
      <c r="A155" s="501"/>
      <c r="B155" s="180"/>
      <c r="C155" s="207"/>
      <c r="D155" s="173" t="s">
        <v>1000</v>
      </c>
      <c r="E155" s="173"/>
      <c r="F155" s="173"/>
      <c r="G155" s="173"/>
      <c r="I155" s="437"/>
      <c r="J155" s="485">
        <f t="shared" ref="J155:AO155" ca="1" si="20">SUM(J$150:J$152)</f>
        <v>-4.5</v>
      </c>
      <c r="K155" s="485">
        <f t="shared" ca="1" si="20"/>
        <v>-4.3478260869565224</v>
      </c>
      <c r="L155" s="485">
        <f t="shared" ca="1" si="20"/>
        <v>-4.2007981516488133</v>
      </c>
      <c r="M155" s="485">
        <f t="shared" ca="1" si="20"/>
        <v>-4.0587421755061008</v>
      </c>
      <c r="N155" s="485">
        <f t="shared" ca="1" si="20"/>
        <v>-3.9214900246435755</v>
      </c>
      <c r="O155" s="485">
        <f t="shared" ca="1" si="20"/>
        <v>-1.2629597502877863</v>
      </c>
      <c r="P155" s="485">
        <f t="shared" ca="1" si="20"/>
        <v>-1.2202509664616292</v>
      </c>
      <c r="Q155" s="485">
        <f t="shared" ca="1" si="20"/>
        <v>-1.1789864410257287</v>
      </c>
      <c r="R155" s="485">
        <f t="shared" ca="1" si="20"/>
        <v>-1.1391173343243759</v>
      </c>
      <c r="S155" s="485">
        <f t="shared" ca="1" si="20"/>
        <v>-1.1005964582844212</v>
      </c>
      <c r="T155" s="485">
        <f t="shared" ca="1" si="20"/>
        <v>-1.0633782205646582</v>
      </c>
      <c r="U155" s="485">
        <f t="shared" ca="1" si="20"/>
        <v>-1.0274185705938728</v>
      </c>
      <c r="V155" s="485">
        <f t="shared" ca="1" si="20"/>
        <v>-0.99267494743369344</v>
      </c>
      <c r="W155" s="485">
        <f t="shared" ca="1" si="20"/>
        <v>-0.95910622940453494</v>
      </c>
      <c r="X155" s="485">
        <f t="shared" ca="1" si="20"/>
        <v>-0.92667268541500958</v>
      </c>
      <c r="Y155" s="485">
        <f t="shared" ca="1" si="20"/>
        <v>-0.89533592793720751</v>
      </c>
      <c r="Z155" s="485">
        <f t="shared" ca="1" si="20"/>
        <v>-0.8650588675721812</v>
      </c>
      <c r="AA155" s="485">
        <f t="shared" ca="1" si="20"/>
        <v>-0.83580566915186605</v>
      </c>
      <c r="AB155" s="485">
        <f t="shared" ca="1" si="20"/>
        <v>-0.80754170932547442</v>
      </c>
      <c r="AC155" s="485">
        <f t="shared" ca="1" si="20"/>
        <v>-0.78023353558016861</v>
      </c>
      <c r="AD155" s="485">
        <f t="shared" ca="1" si="20"/>
        <v>-0.75384882664750585</v>
      </c>
      <c r="AE155" s="485">
        <f t="shared" ca="1" si="20"/>
        <v>-0.72835635424879819</v>
      </c>
      <c r="AF155" s="485">
        <f t="shared" ca="1" si="20"/>
        <v>-0.70372594613410455</v>
      </c>
      <c r="AG155" s="485">
        <f t="shared" ca="1" si="20"/>
        <v>-0.67992845037111549</v>
      </c>
      <c r="AH155" s="485">
        <f t="shared" ca="1" si="20"/>
        <v>-0.65693570084165764</v>
      </c>
      <c r="AI155" s="485">
        <f t="shared" ca="1" si="20"/>
        <v>-0.63472048390498326</v>
      </c>
      <c r="AJ155" s="485">
        <f t="shared" ca="1" si="20"/>
        <v>-0.61325650618838967</v>
      </c>
      <c r="AK155" s="485">
        <f t="shared" ca="1" si="20"/>
        <v>-0.59251836346704312</v>
      </c>
      <c r="AL155" s="485">
        <f t="shared" ca="1" si="20"/>
        <v>-0.57248151059617691</v>
      </c>
      <c r="AM155" s="485">
        <f t="shared" ca="1" si="20"/>
        <v>-0.55312223246007441</v>
      </c>
      <c r="AN155" s="485">
        <f t="shared" ca="1" si="20"/>
        <v>-0.53441761590345349</v>
      </c>
      <c r="AO155" s="485">
        <f t="shared" ca="1" si="20"/>
        <v>-0.51885205427519754</v>
      </c>
      <c r="AP155" s="485">
        <f t="shared" ref="AP155:BN155" ca="1" si="21">SUM(AP$150:AP$152)</f>
        <v>-0.50373985851960934</v>
      </c>
      <c r="AQ155" s="485">
        <f t="shared" ca="1" si="21"/>
        <v>-0.48906782380544589</v>
      </c>
      <c r="AR155" s="485">
        <f t="shared" ca="1" si="21"/>
        <v>-0.47482312990819991</v>
      </c>
      <c r="AS155" s="485">
        <f t="shared" ca="1" si="21"/>
        <v>-0.46099333000796106</v>
      </c>
      <c r="AT155" s="485">
        <f t="shared" ca="1" si="21"/>
        <v>-0.44756633981355443</v>
      </c>
      <c r="AU155" s="485">
        <f t="shared" ca="1" si="21"/>
        <v>-0.4345304270034509</v>
      </c>
      <c r="AV155" s="485">
        <f t="shared" ca="1" si="21"/>
        <v>-0.42187420097422423</v>
      </c>
      <c r="AW155" s="485">
        <f t="shared" ca="1" si="21"/>
        <v>-0.4095866028875963</v>
      </c>
      <c r="AX155" s="485">
        <f t="shared" ca="1" si="21"/>
        <v>-0.39765689600737508</v>
      </c>
      <c r="AY155" s="485">
        <f t="shared" ca="1" si="21"/>
        <v>-0.38607465631783988</v>
      </c>
      <c r="AZ155" s="485">
        <f t="shared" ca="1" si="21"/>
        <v>-0.37482976341537855</v>
      </c>
      <c r="BA155" s="485">
        <f t="shared" ca="1" si="21"/>
        <v>-0.36391239166541606</v>
      </c>
      <c r="BB155" s="485">
        <f t="shared" ca="1" si="21"/>
        <v>-0.35331300161690876</v>
      </c>
      <c r="BC155" s="485">
        <f t="shared" ca="1" si="21"/>
        <v>-0.34302233166690171</v>
      </c>
      <c r="BD155" s="485">
        <f t="shared" ca="1" si="21"/>
        <v>-0.33303138996786574</v>
      </c>
      <c r="BE155" s="485">
        <f t="shared" ca="1" si="21"/>
        <v>-0.32333144657074342</v>
      </c>
      <c r="BF155" s="485">
        <f t="shared" ca="1" si="21"/>
        <v>-0.31391402579683825</v>
      </c>
      <c r="BG155" s="485">
        <f t="shared" ca="1" si="21"/>
        <v>-0.3047708988318818</v>
      </c>
      <c r="BH155" s="485">
        <f t="shared" ca="1" si="21"/>
        <v>-0.29589407653580757</v>
      </c>
      <c r="BI155" s="485">
        <f t="shared" ca="1" si="21"/>
        <v>-0.28727580246194911</v>
      </c>
      <c r="BJ155" s="485">
        <f t="shared" ca="1" si="21"/>
        <v>-0.27890854607956223</v>
      </c>
      <c r="BK155" s="485">
        <f t="shared" ca="1" si="21"/>
        <v>-0.27078499619374974</v>
      </c>
      <c r="BL155" s="485">
        <f t="shared" ca="1" si="21"/>
        <v>-0.26289805455703857</v>
      </c>
      <c r="BM155" s="485">
        <f t="shared" ca="1" si="21"/>
        <v>-0.25524082966702777</v>
      </c>
      <c r="BN155" s="485">
        <f t="shared" ca="1" si="21"/>
        <v>-0.24780663074468712</v>
      </c>
    </row>
    <row r="156" spans="1:66" ht="15.95" customHeight="1">
      <c r="A156" s="501"/>
      <c r="B156" s="180"/>
      <c r="C156" s="207"/>
      <c r="D156" s="173" t="s">
        <v>1001</v>
      </c>
      <c r="E156" s="173"/>
      <c r="F156" s="173"/>
      <c r="G156" s="173"/>
      <c r="I156" s="437"/>
      <c r="J156" s="485">
        <f t="shared" ref="J156:AO156" ca="1" si="22">(J$130)*J$147</f>
        <v>0</v>
      </c>
      <c r="K156" s="485">
        <f t="shared" ca="1" si="22"/>
        <v>0</v>
      </c>
      <c r="L156" s="485">
        <f t="shared" ca="1" si="22"/>
        <v>0</v>
      </c>
      <c r="M156" s="485">
        <f t="shared" ca="1" si="22"/>
        <v>0</v>
      </c>
      <c r="N156" s="485">
        <f t="shared" ca="1" si="22"/>
        <v>0</v>
      </c>
      <c r="O156" s="485">
        <f t="shared" ca="1" si="22"/>
        <v>229.8586745523771</v>
      </c>
      <c r="P156" s="485">
        <f t="shared" ca="1" si="22"/>
        <v>222.08567589601651</v>
      </c>
      <c r="Q156" s="485">
        <f t="shared" ca="1" si="22"/>
        <v>214.57553226668261</v>
      </c>
      <c r="R156" s="485">
        <f t="shared" ca="1" si="22"/>
        <v>207.31935484703641</v>
      </c>
      <c r="S156" s="485">
        <f t="shared" ca="1" si="22"/>
        <v>200.30855540776466</v>
      </c>
      <c r="T156" s="485">
        <f t="shared" ca="1" si="22"/>
        <v>193.5348361427678</v>
      </c>
      <c r="U156" s="485">
        <f t="shared" ca="1" si="22"/>
        <v>186.99017984808484</v>
      </c>
      <c r="V156" s="485">
        <f t="shared" ca="1" si="22"/>
        <v>180.66684043293222</v>
      </c>
      <c r="W156" s="485">
        <f t="shared" ca="1" si="22"/>
        <v>174.55733375162538</v>
      </c>
      <c r="X156" s="485">
        <f t="shared" ca="1" si="22"/>
        <v>168.65442874553173</v>
      </c>
      <c r="Y156" s="485">
        <f t="shared" ca="1" si="22"/>
        <v>162.95113888457175</v>
      </c>
      <c r="Z156" s="485">
        <f t="shared" ca="1" si="22"/>
        <v>157.44071389813698</v>
      </c>
      <c r="AA156" s="485">
        <f t="shared" ca="1" si="22"/>
        <v>152.11663178563961</v>
      </c>
      <c r="AB156" s="485">
        <f t="shared" ca="1" si="22"/>
        <v>146.97259109723635</v>
      </c>
      <c r="AC156" s="485">
        <f t="shared" ca="1" si="22"/>
        <v>142.00250347559069</v>
      </c>
      <c r="AD156" s="485">
        <f t="shared" ca="1" si="22"/>
        <v>137.20048644984607</v>
      </c>
      <c r="AE156" s="485">
        <f t="shared" ca="1" si="22"/>
        <v>132.56085647328126</v>
      </c>
      <c r="AF156" s="485">
        <f t="shared" ca="1" si="22"/>
        <v>128.07812219640701</v>
      </c>
      <c r="AG156" s="485">
        <f t="shared" ca="1" si="22"/>
        <v>123.74697796754302</v>
      </c>
      <c r="AH156" s="485">
        <f t="shared" ca="1" si="22"/>
        <v>119.56229755318168</v>
      </c>
      <c r="AI156" s="485">
        <f t="shared" ca="1" si="22"/>
        <v>115.51912807070696</v>
      </c>
      <c r="AJ156" s="485">
        <f t="shared" ca="1" si="22"/>
        <v>111.61268412628691</v>
      </c>
      <c r="AK156" s="485">
        <f t="shared" ca="1" si="22"/>
        <v>107.83834215100184</v>
      </c>
      <c r="AL156" s="485">
        <f t="shared" ca="1" si="22"/>
        <v>104.1916349285042</v>
      </c>
      <c r="AM156" s="485">
        <f t="shared" ca="1" si="22"/>
        <v>100.66824630773355</v>
      </c>
      <c r="AN156" s="485">
        <f t="shared" ca="1" si="22"/>
        <v>97.264006094428552</v>
      </c>
      <c r="AO156" s="485">
        <f t="shared" ca="1" si="22"/>
        <v>94.431073878085968</v>
      </c>
      <c r="AP156" s="485">
        <f t="shared" ref="AP156:BN156" ca="1" si="23">(AP$130)*AP$147</f>
        <v>91.680654250568907</v>
      </c>
      <c r="AQ156" s="485">
        <f t="shared" ca="1" si="23"/>
        <v>89.010343932591155</v>
      </c>
      <c r="AR156" s="485">
        <f t="shared" ca="1" si="23"/>
        <v>86.417809643292387</v>
      </c>
      <c r="AS156" s="485">
        <f t="shared" ca="1" si="23"/>
        <v>83.900786061448912</v>
      </c>
      <c r="AT156" s="485">
        <f t="shared" ca="1" si="23"/>
        <v>81.457073846066905</v>
      </c>
      <c r="AU156" s="485">
        <f t="shared" ca="1" si="23"/>
        <v>79.08453771462807</v>
      </c>
      <c r="AV156" s="485">
        <f t="shared" ca="1" si="23"/>
        <v>76.78110457730881</v>
      </c>
      <c r="AW156" s="485">
        <f t="shared" ca="1" si="23"/>
        <v>74.544761725542529</v>
      </c>
      <c r="AX156" s="485">
        <f t="shared" ca="1" si="23"/>
        <v>72.37355507334226</v>
      </c>
      <c r="AY156" s="485">
        <f t="shared" ca="1" si="23"/>
        <v>70.265587449846862</v>
      </c>
      <c r="AZ156" s="485">
        <f t="shared" ca="1" si="23"/>
        <v>68.219016941598895</v>
      </c>
      <c r="BA156" s="485">
        <f t="shared" ca="1" si="23"/>
        <v>66.232055283105723</v>
      </c>
      <c r="BB156" s="485">
        <f t="shared" ca="1" si="23"/>
        <v>64.302966294277397</v>
      </c>
      <c r="BC156" s="485">
        <f t="shared" ca="1" si="23"/>
        <v>62.430064363376111</v>
      </c>
      <c r="BD156" s="485">
        <f t="shared" ca="1" si="23"/>
        <v>60.611712974151558</v>
      </c>
      <c r="BE156" s="485">
        <f t="shared" ca="1" si="23"/>
        <v>58.846323275875299</v>
      </c>
      <c r="BF156" s="485">
        <f t="shared" ca="1" si="23"/>
        <v>57.132352695024565</v>
      </c>
      <c r="BG156" s="485">
        <f t="shared" ca="1" si="23"/>
        <v>55.468303587402488</v>
      </c>
      <c r="BH156" s="485">
        <f t="shared" ca="1" si="23"/>
        <v>53.852721929516974</v>
      </c>
      <c r="BI156" s="485">
        <f t="shared" ca="1" si="23"/>
        <v>52.284196048074733</v>
      </c>
      <c r="BJ156" s="485">
        <f t="shared" ca="1" si="23"/>
        <v>50.761355386480325</v>
      </c>
      <c r="BK156" s="485">
        <f t="shared" ca="1" si="23"/>
        <v>49.282869307262452</v>
      </c>
      <c r="BL156" s="485">
        <f t="shared" ca="1" si="23"/>
        <v>47.847445929381024</v>
      </c>
      <c r="BM156" s="485">
        <f t="shared" ca="1" si="23"/>
        <v>46.453830999399052</v>
      </c>
      <c r="BN156" s="485">
        <f t="shared" ca="1" si="23"/>
        <v>45.10080679553306</v>
      </c>
    </row>
    <row r="157" spans="1:66" ht="15.95" customHeight="1">
      <c r="A157" s="501"/>
      <c r="B157" s="180"/>
      <c r="C157" s="207"/>
      <c r="D157" s="512" t="s">
        <v>1002</v>
      </c>
      <c r="E157" s="513"/>
      <c r="F157" s="513"/>
      <c r="G157" s="513"/>
      <c r="H157" s="196"/>
      <c r="I157" s="438"/>
      <c r="J157" s="485">
        <f ca="1">SUM(J$153:J$154)</f>
        <v>0</v>
      </c>
      <c r="K157" s="485">
        <f t="shared" ref="K157:AO157" ca="1" si="24">SUM(K$153:K$154)</f>
        <v>0</v>
      </c>
      <c r="L157" s="485">
        <f t="shared" ca="1" si="24"/>
        <v>0</v>
      </c>
      <c r="M157" s="485">
        <f t="shared" ca="1" si="24"/>
        <v>0</v>
      </c>
      <c r="N157" s="485">
        <f t="shared" ca="1" si="24"/>
        <v>0</v>
      </c>
      <c r="O157" s="485">
        <f t="shared" ca="1" si="24"/>
        <v>238.27840622096235</v>
      </c>
      <c r="P157" s="485">
        <f t="shared" ca="1" si="24"/>
        <v>230.22068233909405</v>
      </c>
      <c r="Q157" s="485">
        <f t="shared" ca="1" si="24"/>
        <v>222.4354418735208</v>
      </c>
      <c r="R157" s="485">
        <f t="shared" ca="1" si="24"/>
        <v>214.91347040919891</v>
      </c>
      <c r="S157" s="485">
        <f t="shared" ca="1" si="24"/>
        <v>207.64586512966079</v>
      </c>
      <c r="T157" s="485">
        <f t="shared" ca="1" si="24"/>
        <v>200.62402427986552</v>
      </c>
      <c r="U157" s="485">
        <f t="shared" ca="1" si="24"/>
        <v>193.83963698537733</v>
      </c>
      <c r="V157" s="485">
        <f t="shared" ca="1" si="24"/>
        <v>187.28467341582351</v>
      </c>
      <c r="W157" s="485">
        <f t="shared" ca="1" si="24"/>
        <v>180.95137528098894</v>
      </c>
      <c r="X157" s="485">
        <f t="shared" ca="1" si="24"/>
        <v>174.83224664829845</v>
      </c>
      <c r="Y157" s="485">
        <f t="shared" ca="1" si="24"/>
        <v>168.92004507081981</v>
      </c>
      <c r="Z157" s="485">
        <f t="shared" ca="1" si="24"/>
        <v>163.20777301528486</v>
      </c>
      <c r="AA157" s="485">
        <f t="shared" ca="1" si="24"/>
        <v>157.68866957998537</v>
      </c>
      <c r="AB157" s="485">
        <f t="shared" ca="1" si="24"/>
        <v>152.3562024927395</v>
      </c>
      <c r="AC157" s="485">
        <f t="shared" ca="1" si="24"/>
        <v>147.2040603794585</v>
      </c>
      <c r="AD157" s="485">
        <f t="shared" ca="1" si="24"/>
        <v>142.22614529416279</v>
      </c>
      <c r="AE157" s="485">
        <f t="shared" ca="1" si="24"/>
        <v>137.41656550160658</v>
      </c>
      <c r="AF157" s="485">
        <f t="shared" ca="1" si="24"/>
        <v>132.76962850396771</v>
      </c>
      <c r="AG157" s="485">
        <f t="shared" ca="1" si="24"/>
        <v>128.27983430335044</v>
      </c>
      <c r="AH157" s="485">
        <f t="shared" ca="1" si="24"/>
        <v>123.94186889212607</v>
      </c>
      <c r="AI157" s="485">
        <f t="shared" ca="1" si="24"/>
        <v>119.75059796340685</v>
      </c>
      <c r="AJ157" s="485">
        <f t="shared" ca="1" si="24"/>
        <v>115.70106083420951</v>
      </c>
      <c r="AK157" s="485">
        <f t="shared" ca="1" si="24"/>
        <v>111.78846457411547</v>
      </c>
      <c r="AL157" s="485">
        <f t="shared" ca="1" si="24"/>
        <v>108.00817833247871</v>
      </c>
      <c r="AM157" s="485">
        <f t="shared" ca="1" si="24"/>
        <v>104.35572785746739</v>
      </c>
      <c r="AN157" s="485">
        <f t="shared" ca="1" si="24"/>
        <v>100.82679020045157</v>
      </c>
      <c r="AO157" s="485">
        <f t="shared" ca="1" si="24"/>
        <v>97.89008757325395</v>
      </c>
      <c r="AP157" s="485">
        <f t="shared" ref="AP157:BN157" ca="1" si="25">SUM(AP$153:AP$154)</f>
        <v>95.038919974032964</v>
      </c>
      <c r="AQ157" s="485">
        <f t="shared" ca="1" si="25"/>
        <v>92.27079609129413</v>
      </c>
      <c r="AR157" s="485">
        <f t="shared" ca="1" si="25"/>
        <v>89.583297176013716</v>
      </c>
      <c r="AS157" s="485">
        <f t="shared" ca="1" si="25"/>
        <v>86.974074928168662</v>
      </c>
      <c r="AT157" s="485">
        <f t="shared" ca="1" si="25"/>
        <v>84.44084944482394</v>
      </c>
      <c r="AU157" s="485">
        <f t="shared" ca="1" si="25"/>
        <v>81.981407227984405</v>
      </c>
      <c r="AV157" s="485">
        <f t="shared" ca="1" si="25"/>
        <v>79.593599250470305</v>
      </c>
      <c r="AW157" s="485">
        <f t="shared" ca="1" si="25"/>
        <v>77.275339078126507</v>
      </c>
      <c r="AX157" s="485">
        <f t="shared" ca="1" si="25"/>
        <v>75.024601046724754</v>
      </c>
      <c r="AY157" s="485">
        <f t="shared" ca="1" si="25"/>
        <v>72.839418491965787</v>
      </c>
      <c r="AZ157" s="485">
        <f t="shared" ca="1" si="25"/>
        <v>70.717882031034748</v>
      </c>
      <c r="BA157" s="485">
        <f t="shared" ca="1" si="25"/>
        <v>68.658137894208494</v>
      </c>
      <c r="BB157" s="485">
        <f t="shared" ca="1" si="25"/>
        <v>66.658386305056794</v>
      </c>
      <c r="BC157" s="485">
        <f t="shared" ca="1" si="25"/>
        <v>64.716879907822118</v>
      </c>
      <c r="BD157" s="485">
        <f t="shared" ca="1" si="25"/>
        <v>62.831922240604001</v>
      </c>
      <c r="BE157" s="485">
        <f t="shared" ca="1" si="25"/>
        <v>61.001866253013588</v>
      </c>
      <c r="BF157" s="485">
        <f t="shared" ca="1" si="25"/>
        <v>59.225112867003489</v>
      </c>
      <c r="BG157" s="485">
        <f t="shared" ca="1" si="25"/>
        <v>57.500109579615035</v>
      </c>
      <c r="BH157" s="485">
        <f t="shared" ca="1" si="25"/>
        <v>55.825349106422365</v>
      </c>
      <c r="BI157" s="485">
        <f t="shared" ca="1" si="25"/>
        <v>54.199368064487729</v>
      </c>
      <c r="BJ157" s="485">
        <f t="shared" ca="1" si="25"/>
        <v>52.620745693677407</v>
      </c>
      <c r="BK157" s="485">
        <f t="shared" ca="1" si="25"/>
        <v>51.088102615220784</v>
      </c>
      <c r="BL157" s="485">
        <f t="shared" ca="1" si="25"/>
        <v>49.600099626427948</v>
      </c>
      <c r="BM157" s="485">
        <f t="shared" ca="1" si="25"/>
        <v>48.155436530512567</v>
      </c>
      <c r="BN157" s="485">
        <f t="shared" ca="1" si="25"/>
        <v>46.752851000497635</v>
      </c>
    </row>
    <row r="158" spans="1:66" ht="15.95" customHeight="1" thickBot="1">
      <c r="A158" s="460"/>
      <c r="B158" s="180"/>
      <c r="C158" s="207"/>
      <c r="D158" s="203" t="s">
        <v>769</v>
      </c>
      <c r="E158" s="203"/>
      <c r="F158" s="203"/>
      <c r="G158" s="203"/>
      <c r="H158" s="204"/>
      <c r="I158" s="205" t="s">
        <v>514</v>
      </c>
      <c r="J158" s="837">
        <f ca="1">IF(J159=1, SUM(J$155,J$156,J$157),  (SUM(J$155,J$156,J$157)+I$158))</f>
        <v>-4.5</v>
      </c>
      <c r="K158" s="838">
        <f t="shared" ref="K158:BN158" ca="1" si="26">IF(K159=1, SUM(K$155,K$156,K$157),  (SUM(K$155,K$156,K$157)+J$158))</f>
        <v>-8.8478260869565233</v>
      </c>
      <c r="L158" s="838">
        <f t="shared" ca="1" si="26"/>
        <v>-13.048624238605337</v>
      </c>
      <c r="M158" s="838">
        <f t="shared" ca="1" si="26"/>
        <v>-17.107366414111439</v>
      </c>
      <c r="N158" s="838">
        <f t="shared" ca="1" si="26"/>
        <v>-21.028856438755014</v>
      </c>
      <c r="O158" s="838">
        <f t="shared" ca="1" si="26"/>
        <v>445.84526458429661</v>
      </c>
      <c r="P158" s="838">
        <f t="shared" ca="1" si="26"/>
        <v>896.93137185294552</v>
      </c>
      <c r="Q158" s="838">
        <f t="shared" ca="1" si="26"/>
        <v>1332.7633595521233</v>
      </c>
      <c r="R158" s="838">
        <f t="shared" ca="1" si="26"/>
        <v>1753.8570674740342</v>
      </c>
      <c r="S158" s="838">
        <f t="shared" ca="1" si="26"/>
        <v>2160.7108915531753</v>
      </c>
      <c r="T158" s="838">
        <f t="shared" ca="1" si="26"/>
        <v>2553.8063737552438</v>
      </c>
      <c r="U158" s="838">
        <f t="shared" ca="1" si="26"/>
        <v>2933.6087720181122</v>
      </c>
      <c r="V158" s="838">
        <f t="shared" ca="1" si="26"/>
        <v>3300.5676109194342</v>
      </c>
      <c r="W158" s="838">
        <f t="shared" ca="1" si="26"/>
        <v>3655.117213722644</v>
      </c>
      <c r="X158" s="838">
        <f t="shared" ca="1" si="26"/>
        <v>3997.6772164310592</v>
      </c>
      <c r="Y158" s="838">
        <f t="shared" ca="1" si="26"/>
        <v>4328.6530644585137</v>
      </c>
      <c r="Z158" s="838">
        <f t="shared" ca="1" si="26"/>
        <v>4648.4364925043628</v>
      </c>
      <c r="AA158" s="838">
        <f t="shared" ca="1" si="26"/>
        <v>4957.405988200836</v>
      </c>
      <c r="AB158" s="838">
        <f t="shared" ca="1" si="26"/>
        <v>5255.9272400814862</v>
      </c>
      <c r="AC158" s="838">
        <f t="shared" ca="1" si="26"/>
        <v>5544.3535704009555</v>
      </c>
      <c r="AD158" s="838">
        <f t="shared" ca="1" si="26"/>
        <v>5823.026353318317</v>
      </c>
      <c r="AE158" s="838">
        <f t="shared" ca="1" si="26"/>
        <v>6092.2754189389561</v>
      </c>
      <c r="AF158" s="838">
        <f t="shared" ca="1" si="26"/>
        <v>6352.4194436931966</v>
      </c>
      <c r="AG158" s="838">
        <f t="shared" ca="1" si="26"/>
        <v>6603.7663275137193</v>
      </c>
      <c r="AH158" s="838">
        <f t="shared" ca="1" si="26"/>
        <v>6846.6135582581855</v>
      </c>
      <c r="AI158" s="838">
        <f t="shared" ca="1" si="26"/>
        <v>7081.2485638083945</v>
      </c>
      <c r="AJ158" s="838">
        <f t="shared" ca="1" si="26"/>
        <v>7307.949052262702</v>
      </c>
      <c r="AK158" s="838">
        <f t="shared" ca="1" si="26"/>
        <v>7526.9833406243524</v>
      </c>
      <c r="AL158" s="838">
        <f t="shared" ca="1" si="26"/>
        <v>7738.6106723747389</v>
      </c>
      <c r="AM158" s="838">
        <f t="shared" ca="1" si="26"/>
        <v>7943.0815243074794</v>
      </c>
      <c r="AN158" s="838">
        <f t="shared" ca="1" si="26"/>
        <v>8140.6379029864565</v>
      </c>
      <c r="AO158" s="838">
        <f t="shared" ca="1" si="26"/>
        <v>8332.4402123835207</v>
      </c>
      <c r="AP158" s="838">
        <f t="shared" ca="1" si="26"/>
        <v>8518.6560467496038</v>
      </c>
      <c r="AQ158" s="838">
        <f t="shared" ca="1" si="26"/>
        <v>8699.4481189496837</v>
      </c>
      <c r="AR158" s="838">
        <f t="shared" ca="1" si="26"/>
        <v>8874.9744026390817</v>
      </c>
      <c r="AS158" s="838">
        <f t="shared" ca="1" si="26"/>
        <v>9045.3882702986921</v>
      </c>
      <c r="AT158" s="838">
        <f t="shared" ca="1" si="26"/>
        <v>9210.8386272497701</v>
      </c>
      <c r="AU158" s="838">
        <f t="shared" ca="1" si="26"/>
        <v>9371.4700417653785</v>
      </c>
      <c r="AV158" s="838">
        <f t="shared" ca="1" si="26"/>
        <v>9527.4228713921839</v>
      </c>
      <c r="AW158" s="838">
        <f t="shared" ca="1" si="26"/>
        <v>9678.833385592965</v>
      </c>
      <c r="AX158" s="838">
        <f t="shared" ca="1" si="26"/>
        <v>9825.8338848170242</v>
      </c>
      <c r="AY158" s="838">
        <f t="shared" ca="1" si="26"/>
        <v>9968.5528161025195</v>
      </c>
      <c r="AZ158" s="838">
        <f t="shared" ca="1" si="26"/>
        <v>10107.114885311737</v>
      </c>
      <c r="BA158" s="838">
        <f t="shared" ca="1" si="26"/>
        <v>10241.641166097386</v>
      </c>
      <c r="BB158" s="838">
        <f t="shared" ca="1" si="26"/>
        <v>10372.249205695103</v>
      </c>
      <c r="BC158" s="838">
        <f t="shared" ca="1" si="26"/>
        <v>10499.053127634634</v>
      </c>
      <c r="BD158" s="838">
        <f t="shared" ca="1" si="26"/>
        <v>10622.163731459421</v>
      </c>
      <c r="BE158" s="838">
        <f t="shared" ca="1" si="26"/>
        <v>10741.68858954174</v>
      </c>
      <c r="BF158" s="838">
        <f t="shared" ca="1" si="26"/>
        <v>10857.732141077971</v>
      </c>
      <c r="BG158" s="838">
        <f t="shared" ca="1" si="26"/>
        <v>10970.395783346157</v>
      </c>
      <c r="BH158" s="838">
        <f t="shared" ca="1" si="26"/>
        <v>11079.777960305561</v>
      </c>
      <c r="BI158" s="838">
        <f t="shared" ca="1" si="26"/>
        <v>11185.974248615661</v>
      </c>
      <c r="BJ158" s="838">
        <f t="shared" ca="1" si="26"/>
        <v>11289.077441149739</v>
      </c>
      <c r="BK158" s="838">
        <f t="shared" ca="1" si="26"/>
        <v>11389.177628076028</v>
      </c>
      <c r="BL158" s="838">
        <f t="shared" ca="1" si="26"/>
        <v>11486.362275577279</v>
      </c>
      <c r="BM158" s="838">
        <f t="shared" ca="1" si="26"/>
        <v>11580.716302277524</v>
      </c>
      <c r="BN158" s="838">
        <f t="shared" ca="1" si="26"/>
        <v>11672.32215344281</v>
      </c>
    </row>
    <row r="159" spans="1:66" ht="15" customHeight="1">
      <c r="A159" s="460"/>
      <c r="B159" s="460"/>
      <c r="C159" s="185"/>
      <c r="E159" s="177"/>
      <c r="G159" s="177"/>
      <c r="I159" s="177"/>
      <c r="J159" s="209">
        <v>1</v>
      </c>
      <c r="K159" s="209">
        <v>2</v>
      </c>
      <c r="L159" s="209">
        <v>3</v>
      </c>
      <c r="M159" s="209">
        <v>4</v>
      </c>
      <c r="N159" s="209">
        <v>5</v>
      </c>
      <c r="O159" s="209">
        <v>6</v>
      </c>
      <c r="P159" s="209">
        <v>7</v>
      </c>
      <c r="Q159" s="209">
        <v>8</v>
      </c>
      <c r="R159" s="209">
        <v>9</v>
      </c>
      <c r="S159" s="209">
        <v>10</v>
      </c>
      <c r="T159" s="209">
        <v>11</v>
      </c>
      <c r="U159" s="209">
        <v>12</v>
      </c>
      <c r="V159" s="209">
        <v>13</v>
      </c>
      <c r="W159" s="209">
        <v>14</v>
      </c>
      <c r="X159" s="209">
        <v>15</v>
      </c>
      <c r="Y159" s="209">
        <v>16</v>
      </c>
      <c r="Z159" s="209">
        <v>17</v>
      </c>
      <c r="AA159" s="209">
        <v>18</v>
      </c>
      <c r="AB159" s="209">
        <v>19</v>
      </c>
      <c r="AC159" s="209">
        <v>20</v>
      </c>
      <c r="AD159" s="209">
        <v>21</v>
      </c>
      <c r="AE159" s="209">
        <v>22</v>
      </c>
      <c r="AF159" s="209">
        <v>23</v>
      </c>
      <c r="AG159" s="209">
        <v>24</v>
      </c>
      <c r="AH159" s="209">
        <v>25</v>
      </c>
      <c r="AI159" s="209">
        <v>26</v>
      </c>
      <c r="AJ159" s="209">
        <v>27</v>
      </c>
      <c r="AK159" s="209">
        <v>28</v>
      </c>
      <c r="AL159" s="209">
        <v>29</v>
      </c>
      <c r="AM159" s="209">
        <v>30</v>
      </c>
      <c r="AN159" s="209">
        <v>31</v>
      </c>
      <c r="AO159" s="209">
        <v>32</v>
      </c>
      <c r="AP159" s="209">
        <v>33</v>
      </c>
      <c r="AQ159" s="209">
        <v>34</v>
      </c>
      <c r="AR159" s="209">
        <v>35</v>
      </c>
      <c r="AS159" s="209">
        <v>36</v>
      </c>
      <c r="AT159" s="209">
        <v>37</v>
      </c>
      <c r="AU159" s="209">
        <v>38</v>
      </c>
      <c r="AV159" s="209">
        <v>39</v>
      </c>
      <c r="AW159" s="209">
        <v>40</v>
      </c>
      <c r="AX159" s="209">
        <v>41</v>
      </c>
      <c r="AY159" s="209">
        <v>42</v>
      </c>
      <c r="AZ159" s="209">
        <v>43</v>
      </c>
      <c r="BA159" s="209">
        <v>44</v>
      </c>
      <c r="BB159" s="209">
        <v>45</v>
      </c>
      <c r="BC159" s="209">
        <v>46</v>
      </c>
      <c r="BD159" s="209">
        <v>47</v>
      </c>
      <c r="BE159" s="209">
        <v>48</v>
      </c>
      <c r="BF159" s="209">
        <v>49</v>
      </c>
      <c r="BG159" s="209">
        <v>50</v>
      </c>
      <c r="BH159" s="209">
        <v>51</v>
      </c>
      <c r="BI159" s="209">
        <v>52</v>
      </c>
      <c r="BJ159" s="209">
        <v>53</v>
      </c>
      <c r="BK159" s="209">
        <v>54</v>
      </c>
      <c r="BL159" s="209">
        <v>55</v>
      </c>
      <c r="BM159" s="209">
        <v>56</v>
      </c>
      <c r="BN159" s="209">
        <v>57</v>
      </c>
    </row>
    <row r="160" spans="1:66" ht="15" customHeight="1">
      <c r="A160" s="460"/>
      <c r="B160" s="460"/>
      <c r="C160" s="185"/>
      <c r="E160" s="177"/>
      <c r="G160" s="177"/>
      <c r="I160" s="177"/>
      <c r="J160" s="245"/>
      <c r="K160" s="245"/>
      <c r="L160" s="245"/>
      <c r="M160" s="245"/>
      <c r="N160" s="245"/>
      <c r="O160" s="245"/>
      <c r="P160" s="245"/>
      <c r="Q160" s="245"/>
      <c r="R160" s="245"/>
      <c r="S160" s="245"/>
      <c r="T160" s="245"/>
      <c r="U160" s="245"/>
      <c r="V160" s="245"/>
      <c r="W160" s="245"/>
      <c r="X160" s="245"/>
      <c r="Y160" s="245"/>
      <c r="Z160" s="245"/>
      <c r="AA160" s="245"/>
      <c r="AB160" s="245"/>
      <c r="AC160" s="245"/>
      <c r="AD160" s="245"/>
      <c r="AE160" s="245"/>
      <c r="AF160" s="245"/>
      <c r="AG160" s="245"/>
      <c r="AH160" s="245"/>
      <c r="AI160" s="245"/>
      <c r="AJ160" s="245"/>
      <c r="AK160" s="245"/>
      <c r="AL160" s="245"/>
      <c r="AM160" s="245"/>
      <c r="AN160" s="245"/>
      <c r="AO160" s="245"/>
      <c r="AP160" s="245"/>
      <c r="AQ160" s="245"/>
      <c r="AR160" s="245"/>
      <c r="AS160" s="245"/>
      <c r="AT160" s="245"/>
      <c r="AU160" s="245"/>
      <c r="AV160" s="245"/>
      <c r="AW160" s="245"/>
      <c r="AX160" s="245"/>
      <c r="AY160" s="245"/>
      <c r="AZ160" s="245"/>
      <c r="BA160" s="245"/>
      <c r="BB160" s="245"/>
      <c r="BC160" s="245"/>
      <c r="BD160" s="245"/>
      <c r="BE160" s="245"/>
      <c r="BF160" s="245"/>
      <c r="BG160" s="245"/>
      <c r="BH160" s="245"/>
      <c r="BI160" s="245"/>
      <c r="BJ160" s="245"/>
      <c r="BK160" s="245"/>
      <c r="BL160" s="245"/>
      <c r="BM160" s="245"/>
      <c r="BN160" s="245"/>
    </row>
    <row r="161" spans="1:66">
      <c r="J161" s="220">
        <v>2024</v>
      </c>
      <c r="K161" s="220">
        <v>2025</v>
      </c>
      <c r="L161" s="220">
        <v>2026</v>
      </c>
      <c r="M161" s="220">
        <v>2027</v>
      </c>
      <c r="N161" s="220">
        <v>2028</v>
      </c>
      <c r="O161" s="220">
        <v>2029</v>
      </c>
      <c r="P161" s="220">
        <v>2030</v>
      </c>
      <c r="Q161" s="220">
        <v>2031</v>
      </c>
      <c r="R161" s="220">
        <v>2032</v>
      </c>
      <c r="S161" s="220">
        <v>2033</v>
      </c>
      <c r="T161" s="220">
        <v>2034</v>
      </c>
      <c r="U161" s="220">
        <v>2035</v>
      </c>
      <c r="V161" s="220">
        <v>2036</v>
      </c>
      <c r="W161" s="220">
        <v>2037</v>
      </c>
      <c r="X161" s="220">
        <v>2038</v>
      </c>
      <c r="Y161" s="220">
        <v>2039</v>
      </c>
      <c r="Z161" s="220">
        <v>2040</v>
      </c>
      <c r="AA161" s="220">
        <v>2041</v>
      </c>
      <c r="AB161" s="220">
        <v>2042</v>
      </c>
      <c r="AC161" s="220">
        <v>2043</v>
      </c>
      <c r="AD161" s="220">
        <v>2044</v>
      </c>
      <c r="AE161" s="220">
        <v>2045</v>
      </c>
      <c r="AF161" s="220">
        <v>2046</v>
      </c>
      <c r="AG161" s="220">
        <v>2047</v>
      </c>
      <c r="AH161" s="220">
        <v>2048</v>
      </c>
      <c r="AI161" s="220">
        <v>2049</v>
      </c>
      <c r="AJ161" s="220">
        <v>2050</v>
      </c>
      <c r="AK161" s="220">
        <v>2051</v>
      </c>
      <c r="AL161" s="220">
        <v>2052</v>
      </c>
      <c r="AM161" s="220">
        <v>2053</v>
      </c>
      <c r="AN161" s="220">
        <v>2054</v>
      </c>
      <c r="AO161" s="220">
        <v>2055</v>
      </c>
      <c r="AP161" s="220">
        <v>2056</v>
      </c>
      <c r="AQ161" s="220">
        <v>2057</v>
      </c>
      <c r="AR161" s="220">
        <v>2058</v>
      </c>
      <c r="AS161" s="220">
        <v>2059</v>
      </c>
      <c r="AT161" s="220">
        <v>2060</v>
      </c>
      <c r="AU161" s="220">
        <v>2061</v>
      </c>
      <c r="AV161" s="220">
        <v>2062</v>
      </c>
      <c r="AW161" s="220">
        <v>2063</v>
      </c>
      <c r="AX161" s="220">
        <v>2064</v>
      </c>
      <c r="AY161" s="220">
        <v>2065</v>
      </c>
      <c r="AZ161" s="220">
        <v>2066</v>
      </c>
      <c r="BA161" s="220">
        <v>2067</v>
      </c>
      <c r="BB161" s="220">
        <v>2068</v>
      </c>
      <c r="BC161" s="220">
        <v>2069</v>
      </c>
      <c r="BD161" s="220">
        <v>2070</v>
      </c>
      <c r="BE161" s="220">
        <v>2071</v>
      </c>
      <c r="BF161" s="220">
        <v>2072</v>
      </c>
      <c r="BG161" s="220">
        <v>2073</v>
      </c>
      <c r="BH161" s="220">
        <v>2074</v>
      </c>
      <c r="BI161" s="220">
        <v>2075</v>
      </c>
      <c r="BJ161" s="220">
        <v>2076</v>
      </c>
      <c r="BK161" s="220">
        <v>2077</v>
      </c>
      <c r="BL161" s="220">
        <v>2078</v>
      </c>
      <c r="BM161" s="220">
        <v>2079</v>
      </c>
      <c r="BN161" s="220">
        <v>2080</v>
      </c>
    </row>
    <row r="162" spans="1:66" ht="17.45" customHeight="1">
      <c r="A162" s="1365" t="s">
        <v>1003</v>
      </c>
      <c r="B162" s="532"/>
      <c r="C162" s="171" t="s">
        <v>1004</v>
      </c>
      <c r="I162" s="646" t="s">
        <v>1005</v>
      </c>
      <c r="J162" s="647">
        <f ca="1">IF(J159=1, SUM(SUM(J$47:J$48,J$109)*J$147,J$156,J$157),  (SUM(SUM(J$47:J$48,J$109)*J$147,J$156,J$157)+I$158))</f>
        <v>-4.5</v>
      </c>
      <c r="K162" s="647">
        <f ca="1">IF(K159=1, SUM(SUM(K$47:K$48,K$109)*K$147,K$156,K$157),  (SUM(SUM(K$47:K$48,K$109)*K$147,K$156,K$157)+J$158))</f>
        <v>-8.8478260869565233</v>
      </c>
      <c r="L162" s="647">
        <f t="shared" ref="L162:BN162" ca="1" si="27">IF(L159=1, SUM(SUM(L$47:L$48,L$109)*L$147,L$156,L$157),  (SUM(SUM(L$47:L$48,L$109)*L$147,L$156,L$157)+K$158))</f>
        <v>-13.048624238605337</v>
      </c>
      <c r="M162" s="647">
        <f t="shared" ca="1" si="27"/>
        <v>-17.107366414111439</v>
      </c>
      <c r="N162" s="647">
        <f t="shared" ca="1" si="27"/>
        <v>-21.028856438755014</v>
      </c>
      <c r="O162" s="647">
        <f t="shared" ca="1" si="27"/>
        <v>445.84526458429661</v>
      </c>
      <c r="P162" s="647">
        <f t="shared" ca="1" si="27"/>
        <v>896.93137185294552</v>
      </c>
      <c r="Q162" s="647">
        <f t="shared" ca="1" si="27"/>
        <v>1332.7633595521233</v>
      </c>
      <c r="R162" s="647">
        <f t="shared" ca="1" si="27"/>
        <v>1753.8570674740342</v>
      </c>
      <c r="S162" s="647">
        <f t="shared" ca="1" si="27"/>
        <v>2160.7108915531753</v>
      </c>
      <c r="T162" s="647">
        <f t="shared" ca="1" si="27"/>
        <v>2553.8063737552438</v>
      </c>
      <c r="U162" s="647">
        <f t="shared" ca="1" si="27"/>
        <v>2933.6087720181122</v>
      </c>
      <c r="V162" s="647">
        <f t="shared" ca="1" si="27"/>
        <v>3300.5676109194342</v>
      </c>
      <c r="W162" s="647">
        <f t="shared" ca="1" si="27"/>
        <v>3655.117213722644</v>
      </c>
      <c r="X162" s="647">
        <f t="shared" ca="1" si="27"/>
        <v>3997.6772164310592</v>
      </c>
      <c r="Y162" s="647">
        <f t="shared" ca="1" si="27"/>
        <v>4328.6530644585137</v>
      </c>
      <c r="Z162" s="647">
        <f t="shared" ca="1" si="27"/>
        <v>4648.4364925043628</v>
      </c>
      <c r="AA162" s="647">
        <f t="shared" ca="1" si="27"/>
        <v>4957.405988200836</v>
      </c>
      <c r="AB162" s="647">
        <f t="shared" ca="1" si="27"/>
        <v>5255.9272400814862</v>
      </c>
      <c r="AC162" s="647">
        <f t="shared" ca="1" si="27"/>
        <v>5544.3535704009555</v>
      </c>
      <c r="AD162" s="647">
        <f t="shared" ca="1" si="27"/>
        <v>5823.026353318317</v>
      </c>
      <c r="AE162" s="647">
        <f t="shared" ca="1" si="27"/>
        <v>6092.2754189389561</v>
      </c>
      <c r="AF162" s="647">
        <f t="shared" ca="1" si="27"/>
        <v>6352.4194436931966</v>
      </c>
      <c r="AG162" s="647">
        <f t="shared" ca="1" si="27"/>
        <v>6603.7663275137193</v>
      </c>
      <c r="AH162" s="647">
        <f t="shared" ca="1" si="27"/>
        <v>6846.6135582581855</v>
      </c>
      <c r="AI162" s="647">
        <f t="shared" ca="1" si="27"/>
        <v>7081.2485638083945</v>
      </c>
      <c r="AJ162" s="647">
        <f t="shared" ca="1" si="27"/>
        <v>7307.949052262702</v>
      </c>
      <c r="AK162" s="647">
        <f t="shared" ca="1" si="27"/>
        <v>7526.9833406243524</v>
      </c>
      <c r="AL162" s="647">
        <f t="shared" ca="1" si="27"/>
        <v>7738.6106723747389</v>
      </c>
      <c r="AM162" s="647">
        <f t="shared" ca="1" si="27"/>
        <v>7943.0815243074794</v>
      </c>
      <c r="AN162" s="647">
        <f t="shared" ca="1" si="27"/>
        <v>8140.6379029864565</v>
      </c>
      <c r="AO162" s="647">
        <f t="shared" ca="1" si="27"/>
        <v>8332.4402123835207</v>
      </c>
      <c r="AP162" s="647">
        <f t="shared" ca="1" si="27"/>
        <v>8518.6560467496038</v>
      </c>
      <c r="AQ162" s="647">
        <f t="shared" ca="1" si="27"/>
        <v>8699.4481189496837</v>
      </c>
      <c r="AR162" s="647">
        <f t="shared" ca="1" si="27"/>
        <v>8874.9744026390817</v>
      </c>
      <c r="AS162" s="647">
        <f t="shared" ca="1" si="27"/>
        <v>9045.3882702986921</v>
      </c>
      <c r="AT162" s="647">
        <f t="shared" ca="1" si="27"/>
        <v>9210.8386272497701</v>
      </c>
      <c r="AU162" s="647">
        <f t="shared" ca="1" si="27"/>
        <v>9371.4700417653785</v>
      </c>
      <c r="AV162" s="647">
        <f t="shared" ca="1" si="27"/>
        <v>9527.4228713921839</v>
      </c>
      <c r="AW162" s="647">
        <f t="shared" ca="1" si="27"/>
        <v>9678.833385592965</v>
      </c>
      <c r="AX162" s="647">
        <f t="shared" ca="1" si="27"/>
        <v>9825.8338848170242</v>
      </c>
      <c r="AY162" s="647">
        <f t="shared" ca="1" si="27"/>
        <v>9968.5528161025195</v>
      </c>
      <c r="AZ162" s="647">
        <f t="shared" ca="1" si="27"/>
        <v>10107.114885311737</v>
      </c>
      <c r="BA162" s="647">
        <f t="shared" ca="1" si="27"/>
        <v>10241.641166097386</v>
      </c>
      <c r="BB162" s="647">
        <f t="shared" ca="1" si="27"/>
        <v>10372.249205695103</v>
      </c>
      <c r="BC162" s="647">
        <f t="shared" ca="1" si="27"/>
        <v>10499.053127634634</v>
      </c>
      <c r="BD162" s="647">
        <f t="shared" ca="1" si="27"/>
        <v>10622.163731459421</v>
      </c>
      <c r="BE162" s="647">
        <f t="shared" ca="1" si="27"/>
        <v>10741.68858954174</v>
      </c>
      <c r="BF162" s="647">
        <f t="shared" ca="1" si="27"/>
        <v>10857.732141077971</v>
      </c>
      <c r="BG162" s="647">
        <f t="shared" ca="1" si="27"/>
        <v>10970.395783346157</v>
      </c>
      <c r="BH162" s="647">
        <f t="shared" ca="1" si="27"/>
        <v>11079.777960305561</v>
      </c>
      <c r="BI162" s="647">
        <f t="shared" ca="1" si="27"/>
        <v>11185.974248615661</v>
      </c>
      <c r="BJ162" s="647">
        <f t="shared" ca="1" si="27"/>
        <v>11289.077441149739</v>
      </c>
      <c r="BK162" s="647">
        <f t="shared" ca="1" si="27"/>
        <v>11389.177628076028</v>
      </c>
      <c r="BL162" s="647">
        <f t="shared" ca="1" si="27"/>
        <v>11486.362275577279</v>
      </c>
      <c r="BM162" s="647">
        <f t="shared" ca="1" si="27"/>
        <v>11580.716302277524</v>
      </c>
      <c r="BN162" s="647">
        <f t="shared" ca="1" si="27"/>
        <v>11672.32215344281</v>
      </c>
    </row>
    <row r="163" spans="1:66">
      <c r="A163" s="1366"/>
      <c r="B163" s="533"/>
      <c r="C163" s="210"/>
      <c r="J163" s="245"/>
      <c r="K163" s="245"/>
      <c r="L163" s="245"/>
      <c r="M163" s="245"/>
      <c r="N163" s="245"/>
      <c r="O163" s="245"/>
      <c r="P163" s="245"/>
      <c r="Q163" s="245"/>
      <c r="R163" s="245"/>
      <c r="S163" s="245"/>
      <c r="T163" s="245"/>
      <c r="U163" s="245"/>
      <c r="V163" s="245"/>
      <c r="W163" s="245"/>
      <c r="X163" s="245"/>
      <c r="Y163" s="245"/>
      <c r="Z163" s="245"/>
      <c r="AA163" s="245"/>
      <c r="AB163" s="245"/>
      <c r="AC163" s="245"/>
      <c r="AD163" s="245"/>
      <c r="AE163" s="245"/>
      <c r="AF163" s="245"/>
      <c r="AG163" s="245"/>
      <c r="AH163" s="245"/>
      <c r="AI163" s="245"/>
      <c r="AJ163" s="245"/>
      <c r="AK163" s="245"/>
      <c r="AL163" s="245"/>
      <c r="AM163" s="245"/>
      <c r="AN163" s="245"/>
      <c r="AO163" s="245"/>
      <c r="AP163" s="245"/>
      <c r="AQ163" s="245"/>
      <c r="AR163" s="245"/>
      <c r="AS163" s="245"/>
      <c r="AT163" s="245"/>
      <c r="AU163" s="245"/>
      <c r="AV163" s="245"/>
      <c r="AW163" s="245"/>
      <c r="AX163" s="245"/>
      <c r="AY163" s="245"/>
      <c r="AZ163" s="245"/>
      <c r="BA163" s="245"/>
      <c r="BB163" s="245"/>
      <c r="BC163" s="245"/>
      <c r="BD163" s="245"/>
      <c r="BE163" s="245"/>
      <c r="BF163" s="245"/>
      <c r="BG163" s="245"/>
      <c r="BH163" s="245"/>
      <c r="BI163" s="245"/>
      <c r="BJ163" s="245"/>
      <c r="BK163" s="245"/>
      <c r="BL163" s="245"/>
      <c r="BM163" s="245"/>
      <c r="BN163" s="245"/>
    </row>
    <row r="164" spans="1:66">
      <c r="A164" s="1366"/>
      <c r="B164" s="533"/>
      <c r="C164" s="173"/>
      <c r="J164" s="209"/>
      <c r="K164" s="209"/>
      <c r="L164" s="209"/>
      <c r="M164" s="209"/>
      <c r="N164" s="209"/>
      <c r="O164" s="209"/>
      <c r="P164" s="209"/>
      <c r="Q164" s="209"/>
      <c r="R164" s="209"/>
      <c r="S164" s="209"/>
      <c r="T164" s="209"/>
      <c r="U164" s="209"/>
      <c r="V164" s="209"/>
      <c r="W164" s="209"/>
      <c r="X164" s="209"/>
      <c r="Y164" s="209"/>
      <c r="Z164" s="209"/>
      <c r="AA164" s="209"/>
      <c r="AB164" s="209"/>
      <c r="AC164" s="209"/>
      <c r="AD164" s="209"/>
      <c r="AE164" s="209"/>
      <c r="AF164" s="209"/>
      <c r="AG164" s="209"/>
      <c r="AH164" s="209"/>
      <c r="AI164" s="209"/>
      <c r="AJ164" s="209"/>
      <c r="AK164" s="209"/>
      <c r="AL164" s="209"/>
      <c r="AM164" s="209"/>
      <c r="AN164" s="209"/>
      <c r="AO164" s="209"/>
      <c r="AP164" s="209"/>
      <c r="AQ164" s="209"/>
      <c r="AR164" s="209"/>
      <c r="AS164" s="209"/>
      <c r="AT164" s="209"/>
      <c r="AU164" s="209"/>
      <c r="AV164" s="209"/>
      <c r="AW164" s="209"/>
      <c r="AX164" s="209"/>
      <c r="AY164" s="209"/>
      <c r="AZ164" s="209"/>
      <c r="BA164" s="209"/>
      <c r="BB164" s="209"/>
      <c r="BC164" s="209"/>
      <c r="BD164" s="209"/>
      <c r="BE164" s="209"/>
      <c r="BF164" s="209"/>
      <c r="BG164" s="209"/>
      <c r="BH164" s="209"/>
      <c r="BI164" s="209"/>
      <c r="BJ164" s="209"/>
      <c r="BK164" s="209"/>
      <c r="BL164" s="209"/>
      <c r="BM164" s="209"/>
      <c r="BN164" s="209"/>
    </row>
    <row r="165" spans="1:66" ht="19.5" customHeight="1">
      <c r="A165" s="1366"/>
      <c r="B165" s="533"/>
      <c r="D165" s="1373" t="s">
        <v>87</v>
      </c>
      <c r="E165" s="1373"/>
      <c r="G165" s="1371" t="s">
        <v>1006</v>
      </c>
      <c r="H165" s="1371"/>
    </row>
    <row r="166" spans="1:66" ht="14.25">
      <c r="A166" s="1366"/>
      <c r="B166" s="533"/>
      <c r="D166" s="212" t="s">
        <v>825</v>
      </c>
      <c r="E166" s="212" t="s">
        <v>142</v>
      </c>
      <c r="G166" s="1028" cm="1">
        <f t="array" aca="1" ref="G166" ca="1">_xlfn.IFNA(IF(INDEX($J$159:$BN$159,MATCH(TRUE,INDEX($J$162:$BN$162&gt;0,0),0))-INDEX($J$159:$BN$159,MATCH($D$10,$J$161:$BN$161,0))=0,"&lt;1",
INDEX($J$159:$BN$159,MATCH(TRUE,INDEX($J$162:$BN$162&gt;0,0),0))-INDEX($J$159:$BN$159,MATCH($D$10,$J$161:$BN$161,0))), "")</f>
        <v>5</v>
      </c>
      <c r="H166" s="213" t="s">
        <v>1007</v>
      </c>
    </row>
    <row r="167" spans="1:66" ht="14.25">
      <c r="A167" s="1366"/>
      <c r="B167" s="533"/>
      <c r="D167" s="214">
        <v>10</v>
      </c>
      <c r="E167" s="215">
        <f ca="1">_xlfn.XLOOKUP($D167,$J$159:$BN$159,$J$158:$BN$158)</f>
        <v>2160.7108915531753</v>
      </c>
      <c r="G167" s="213" t="s">
        <v>1008</v>
      </c>
      <c r="H167" s="216" cm="1">
        <f t="array" aca="1" ref="H167" ca="1">_xlfn.IFNA(INDEX($J$161:$BD$161,MATCH(TRUE,INDEX($J$162:$BD$162&gt;0,0),0)),IF(MAX($J$162:$BD$162)&lt;0,"Never",""))</f>
        <v>2029</v>
      </c>
    </row>
    <row r="168" spans="1:66" ht="14.25">
      <c r="A168" s="1366"/>
      <c r="B168" s="533"/>
      <c r="D168" s="214">
        <v>20</v>
      </c>
      <c r="E168" s="215">
        <f ca="1">_xlfn.XLOOKUP($D168,$J$159:$BN$159,$J$158:$BN$158)</f>
        <v>5544.3535704009555</v>
      </c>
    </row>
    <row r="169" spans="1:66" ht="14.25">
      <c r="A169" s="1366"/>
      <c r="B169" s="533"/>
      <c r="D169" s="214">
        <v>30</v>
      </c>
      <c r="E169" s="215">
        <f ca="1">_xlfn.XLOOKUP($D169,$J$159:$BN$159,$J$158:$BN$158)</f>
        <v>7943.0815243074794</v>
      </c>
    </row>
    <row r="170" spans="1:66" ht="14.25">
      <c r="A170" s="1366"/>
      <c r="B170" s="533"/>
      <c r="D170" s="214">
        <v>45</v>
      </c>
      <c r="E170" s="215">
        <f ca="1">_xlfn.XLOOKUP($D170,$J$159:$BN$159,$J$158:$BN$158)</f>
        <v>10372.249205695103</v>
      </c>
    </row>
    <row r="171" spans="1:66" ht="14.25">
      <c r="A171" s="1366"/>
      <c r="B171" s="533"/>
      <c r="D171" s="214" t="s">
        <v>826</v>
      </c>
      <c r="E171" s="528">
        <f ca="1">_xlfn.XLOOKUP(Template_end_year,$J$22:$BN$22,$J$158:$BN$158)</f>
        <v>11672.32215344281</v>
      </c>
      <c r="G171" s="240"/>
      <c r="K171" s="648"/>
    </row>
    <row r="172" spans="1:66" ht="14.25">
      <c r="A172" s="1366"/>
      <c r="B172" s="533"/>
      <c r="D172" s="28"/>
      <c r="E172" s="217"/>
      <c r="G172" s="240"/>
    </row>
    <row r="173" spans="1:66" ht="14.25">
      <c r="A173" s="1366"/>
      <c r="B173" s="533"/>
      <c r="D173" s="28"/>
      <c r="E173" s="217"/>
      <c r="G173" s="240"/>
    </row>
    <row r="174" spans="1:66" ht="14.25">
      <c r="A174" s="1366"/>
      <c r="B174" s="533"/>
      <c r="D174" s="28"/>
      <c r="E174" s="217"/>
      <c r="J174" s="218"/>
      <c r="K174" s="218"/>
      <c r="L174" s="218"/>
      <c r="M174" s="218"/>
      <c r="N174" s="218"/>
      <c r="O174" s="218"/>
      <c r="P174" s="218"/>
      <c r="Q174" s="218"/>
      <c r="R174" s="218"/>
      <c r="S174" s="218"/>
      <c r="T174" s="218"/>
      <c r="U174" s="218"/>
      <c r="V174" s="218"/>
      <c r="W174" s="218"/>
      <c r="X174" s="218"/>
      <c r="Y174" s="218"/>
      <c r="Z174" s="218"/>
      <c r="AA174" s="218"/>
      <c r="AB174" s="218"/>
      <c r="AC174" s="218"/>
      <c r="AD174" s="218"/>
      <c r="AE174" s="218"/>
      <c r="AF174" s="218"/>
      <c r="AG174" s="218"/>
      <c r="AH174" s="218"/>
      <c r="AI174" s="218"/>
      <c r="AJ174" s="218"/>
      <c r="AK174" s="218"/>
      <c r="AL174" s="218"/>
      <c r="AM174" s="218"/>
      <c r="AN174" s="218"/>
      <c r="AO174" s="218"/>
      <c r="AP174" s="218"/>
      <c r="AQ174" s="218"/>
      <c r="AR174" s="218"/>
      <c r="AS174" s="218"/>
      <c r="AT174" s="218"/>
      <c r="AU174" s="218"/>
      <c r="AV174" s="218"/>
      <c r="AW174" s="218"/>
      <c r="AX174" s="218"/>
      <c r="AY174" s="218"/>
      <c r="AZ174" s="218"/>
      <c r="BA174" s="218"/>
      <c r="BB174" s="218"/>
      <c r="BC174" s="218"/>
      <c r="BD174" s="218"/>
    </row>
    <row r="175" spans="1:66" ht="14.25">
      <c r="A175" s="1366"/>
      <c r="B175" s="533"/>
      <c r="D175" s="28"/>
      <c r="E175" s="217"/>
      <c r="J175" s="218"/>
      <c r="K175" s="218"/>
      <c r="L175" s="218"/>
      <c r="M175" s="218"/>
      <c r="N175" s="218"/>
      <c r="O175" s="218"/>
      <c r="P175" s="218"/>
      <c r="Q175" s="218"/>
      <c r="R175" s="218"/>
      <c r="S175" s="218"/>
      <c r="T175" s="218"/>
      <c r="U175" s="218"/>
      <c r="V175" s="218"/>
      <c r="W175" s="218"/>
      <c r="X175" s="218"/>
      <c r="Y175" s="218"/>
      <c r="Z175" s="218"/>
      <c r="AA175" s="218"/>
      <c r="AB175" s="218"/>
      <c r="AC175" s="218"/>
      <c r="AD175" s="218"/>
      <c r="AE175" s="218"/>
      <c r="AF175" s="218"/>
      <c r="AG175" s="218"/>
      <c r="AH175" s="218"/>
      <c r="AI175" s="218"/>
      <c r="AJ175" s="218"/>
      <c r="AK175" s="218"/>
      <c r="AL175" s="218"/>
      <c r="AM175" s="218"/>
      <c r="AN175" s="218"/>
      <c r="AO175" s="218"/>
      <c r="AP175" s="218"/>
      <c r="AQ175" s="218"/>
      <c r="AR175" s="218"/>
      <c r="AS175" s="218"/>
      <c r="AT175" s="218"/>
      <c r="AU175" s="218"/>
      <c r="AV175" s="218"/>
      <c r="AW175" s="218"/>
      <c r="AX175" s="218"/>
      <c r="AY175" s="218"/>
      <c r="AZ175" s="218"/>
      <c r="BA175" s="218"/>
      <c r="BB175" s="218"/>
      <c r="BC175" s="218"/>
      <c r="BD175" s="218"/>
    </row>
    <row r="176" spans="1:66" ht="14.25">
      <c r="A176" s="1366"/>
      <c r="B176" s="533"/>
      <c r="D176" s="28"/>
      <c r="E176" s="217"/>
      <c r="J176" s="218"/>
      <c r="K176" s="218"/>
      <c r="L176" s="218"/>
      <c r="M176" s="218"/>
      <c r="N176" s="218"/>
      <c r="O176" s="218"/>
      <c r="P176" s="218"/>
      <c r="Q176" s="218"/>
      <c r="R176" s="218"/>
      <c r="S176" s="218"/>
      <c r="T176" s="218"/>
      <c r="U176" s="218"/>
      <c r="V176" s="218"/>
      <c r="W176" s="218"/>
      <c r="X176" s="218"/>
      <c r="Y176" s="218"/>
      <c r="Z176" s="218"/>
      <c r="AA176" s="218"/>
      <c r="AB176" s="218"/>
      <c r="AC176" s="218"/>
      <c r="AD176" s="218"/>
      <c r="AE176" s="218"/>
      <c r="AF176" s="218"/>
      <c r="AG176" s="218"/>
      <c r="AH176" s="218"/>
      <c r="AI176" s="218"/>
      <c r="AJ176" s="218"/>
      <c r="AK176" s="218"/>
      <c r="AL176" s="218"/>
      <c r="AM176" s="218"/>
      <c r="AN176" s="218"/>
      <c r="AO176" s="218"/>
      <c r="AP176" s="218"/>
      <c r="AQ176" s="218"/>
      <c r="AR176" s="218"/>
      <c r="AS176" s="218"/>
      <c r="AT176" s="218"/>
      <c r="AU176" s="218"/>
      <c r="AV176" s="218"/>
      <c r="AW176" s="218"/>
      <c r="AX176" s="218"/>
      <c r="AY176" s="218"/>
      <c r="AZ176" s="218"/>
      <c r="BA176" s="218"/>
      <c r="BB176" s="218"/>
      <c r="BC176" s="218"/>
      <c r="BD176" s="218"/>
    </row>
    <row r="177" spans="1:66" ht="14.25">
      <c r="A177" s="1366"/>
      <c r="B177" s="533"/>
      <c r="D177" s="28"/>
      <c r="E177" s="217"/>
      <c r="J177" s="218"/>
      <c r="K177" s="218"/>
      <c r="L177" s="218"/>
      <c r="M177" s="218"/>
      <c r="N177" s="218"/>
      <c r="O177" s="218"/>
      <c r="P177" s="218"/>
      <c r="Q177" s="218"/>
      <c r="R177" s="218"/>
      <c r="S177" s="218"/>
    </row>
    <row r="178" spans="1:66" ht="15.75" thickBot="1">
      <c r="A178" s="1366"/>
      <c r="B178" s="533"/>
      <c r="C178" s="219" t="s">
        <v>1009</v>
      </c>
      <c r="D178" s="28"/>
      <c r="E178" s="217"/>
    </row>
    <row r="179" spans="1:66" ht="21" customHeight="1" thickBot="1">
      <c r="A179" s="1366"/>
      <c r="B179" s="534"/>
      <c r="C179" s="665" t="s">
        <v>277</v>
      </c>
      <c r="D179" s="666" t="s">
        <v>141</v>
      </c>
      <c r="E179" s="667" t="s">
        <v>600</v>
      </c>
      <c r="F179" s="666" t="s">
        <v>634</v>
      </c>
      <c r="G179" s="666" t="s">
        <v>504</v>
      </c>
      <c r="H179" s="666" t="s">
        <v>1010</v>
      </c>
      <c r="I179" s="666" t="s">
        <v>506</v>
      </c>
      <c r="J179" s="666">
        <v>2024</v>
      </c>
      <c r="K179" s="666">
        <v>2025</v>
      </c>
      <c r="L179" s="666">
        <v>2026</v>
      </c>
      <c r="M179" s="666">
        <v>2027</v>
      </c>
      <c r="N179" s="666">
        <v>2028</v>
      </c>
      <c r="O179" s="666">
        <v>2029</v>
      </c>
      <c r="P179" s="666">
        <v>2030</v>
      </c>
      <c r="Q179" s="666">
        <v>2031</v>
      </c>
      <c r="R179" s="666">
        <v>2032</v>
      </c>
      <c r="S179" s="666">
        <v>2033</v>
      </c>
      <c r="T179" s="666">
        <v>2034</v>
      </c>
      <c r="U179" s="666">
        <v>2035</v>
      </c>
      <c r="V179" s="666">
        <v>2036</v>
      </c>
      <c r="W179" s="666">
        <v>2037</v>
      </c>
      <c r="X179" s="666">
        <v>2038</v>
      </c>
      <c r="Y179" s="666">
        <v>2039</v>
      </c>
      <c r="Z179" s="666">
        <v>2040</v>
      </c>
      <c r="AA179" s="666">
        <v>2041</v>
      </c>
      <c r="AB179" s="666">
        <v>2042</v>
      </c>
      <c r="AC179" s="666">
        <v>2043</v>
      </c>
      <c r="AD179" s="666">
        <v>2044</v>
      </c>
      <c r="AE179" s="666">
        <v>2045</v>
      </c>
      <c r="AF179" s="666">
        <v>2046</v>
      </c>
      <c r="AG179" s="666">
        <v>2047</v>
      </c>
      <c r="AH179" s="666">
        <v>2048</v>
      </c>
      <c r="AI179" s="666">
        <v>2049</v>
      </c>
      <c r="AJ179" s="666">
        <v>2050</v>
      </c>
      <c r="AK179" s="666">
        <v>2051</v>
      </c>
      <c r="AL179" s="666">
        <v>2052</v>
      </c>
      <c r="AM179" s="666">
        <v>2053</v>
      </c>
      <c r="AN179" s="666">
        <v>2054</v>
      </c>
      <c r="AO179" s="666">
        <v>2055</v>
      </c>
      <c r="AP179" s="666">
        <v>2056</v>
      </c>
      <c r="AQ179" s="666">
        <v>2057</v>
      </c>
      <c r="AR179" s="666">
        <v>2058</v>
      </c>
      <c r="AS179" s="666">
        <v>2059</v>
      </c>
      <c r="AT179" s="666">
        <v>2060</v>
      </c>
      <c r="AU179" s="666">
        <v>2061</v>
      </c>
      <c r="AV179" s="666">
        <v>2062</v>
      </c>
      <c r="AW179" s="666">
        <v>2063</v>
      </c>
      <c r="AX179" s="666">
        <v>2064</v>
      </c>
      <c r="AY179" s="666">
        <v>2065</v>
      </c>
      <c r="AZ179" s="666">
        <v>2066</v>
      </c>
      <c r="BA179" s="666">
        <v>2067</v>
      </c>
      <c r="BB179" s="666">
        <v>2068</v>
      </c>
      <c r="BC179" s="666">
        <v>2069</v>
      </c>
      <c r="BD179" s="666">
        <v>2070</v>
      </c>
      <c r="BE179" s="666">
        <v>2071</v>
      </c>
      <c r="BF179" s="666">
        <v>2072</v>
      </c>
      <c r="BG179" s="666">
        <v>2073</v>
      </c>
      <c r="BH179" s="666">
        <v>2074</v>
      </c>
      <c r="BI179" s="666">
        <v>2075</v>
      </c>
      <c r="BJ179" s="666">
        <v>2076</v>
      </c>
      <c r="BK179" s="666">
        <v>2077</v>
      </c>
      <c r="BL179" s="666">
        <v>2078</v>
      </c>
      <c r="BM179" s="666">
        <v>2079</v>
      </c>
      <c r="BN179" s="668">
        <v>2080</v>
      </c>
    </row>
    <row r="180" spans="1:66">
      <c r="A180" s="1366"/>
      <c r="B180" s="534"/>
      <c r="C180" s="651" t="s">
        <v>1011</v>
      </c>
      <c r="D180" s="652" t="s">
        <v>1012</v>
      </c>
      <c r="E180" s="653" t="s">
        <v>1013</v>
      </c>
      <c r="F180" s="653" t="s">
        <v>609</v>
      </c>
      <c r="G180" s="653" t="s">
        <v>923</v>
      </c>
      <c r="H180" s="654" t="str">
        <f>_xlfn.CONCAT(E180," - ",G180, " Confidence" )</f>
        <v>Depreciated costs - High Confidence</v>
      </c>
      <c r="I180" s="653" t="s">
        <v>613</v>
      </c>
      <c r="J180" s="660">
        <f t="shared" ref="J180:S182" ca="1" si="28">INDEX($BV$49:$BX$105,MATCH(J$179,$BU$49:$BU$105,0),MATCH($G180,$BV$48:$BX$48,0))</f>
        <v>0</v>
      </c>
      <c r="K180" s="660">
        <f t="shared" ca="1" si="28"/>
        <v>0</v>
      </c>
      <c r="L180" s="660">
        <f t="shared" ca="1" si="28"/>
        <v>0</v>
      </c>
      <c r="M180" s="660">
        <f t="shared" ca="1" si="28"/>
        <v>0</v>
      </c>
      <c r="N180" s="660">
        <f t="shared" ca="1" si="28"/>
        <v>0</v>
      </c>
      <c r="O180" s="660">
        <f t="shared" ca="1" si="28"/>
        <v>0</v>
      </c>
      <c r="P180" s="660">
        <f t="shared" ca="1" si="28"/>
        <v>0</v>
      </c>
      <c r="Q180" s="660">
        <f t="shared" ca="1" si="28"/>
        <v>0</v>
      </c>
      <c r="R180" s="660">
        <f t="shared" ca="1" si="28"/>
        <v>0</v>
      </c>
      <c r="S180" s="660">
        <f t="shared" ca="1" si="28"/>
        <v>0</v>
      </c>
      <c r="T180" s="660">
        <f t="shared" ref="T180:AC182" ca="1" si="29">INDEX($BV$49:$BX$105,MATCH(T$179,$BU$49:$BU$105,0),MATCH($G180,$BV$48:$BX$48,0))</f>
        <v>0</v>
      </c>
      <c r="U180" s="660">
        <f t="shared" ca="1" si="29"/>
        <v>0</v>
      </c>
      <c r="V180" s="660">
        <f t="shared" ca="1" si="29"/>
        <v>0</v>
      </c>
      <c r="W180" s="660">
        <f t="shared" ca="1" si="29"/>
        <v>0</v>
      </c>
      <c r="X180" s="660">
        <f t="shared" ca="1" si="29"/>
        <v>0</v>
      </c>
      <c r="Y180" s="660">
        <f t="shared" ca="1" si="29"/>
        <v>0</v>
      </c>
      <c r="Z180" s="660">
        <f t="shared" ca="1" si="29"/>
        <v>0</v>
      </c>
      <c r="AA180" s="660">
        <f t="shared" ca="1" si="29"/>
        <v>0</v>
      </c>
      <c r="AB180" s="660">
        <f t="shared" ca="1" si="29"/>
        <v>0</v>
      </c>
      <c r="AC180" s="660">
        <f t="shared" ca="1" si="29"/>
        <v>0</v>
      </c>
      <c r="AD180" s="660">
        <f t="shared" ref="AD180:AM182" ca="1" si="30">INDEX($BV$49:$BX$105,MATCH(AD$179,$BU$49:$BU$105,0),MATCH($G180,$BV$48:$BX$48,0))</f>
        <v>0</v>
      </c>
      <c r="AE180" s="660">
        <f t="shared" ca="1" si="30"/>
        <v>0</v>
      </c>
      <c r="AF180" s="660">
        <f t="shared" ca="1" si="30"/>
        <v>0</v>
      </c>
      <c r="AG180" s="660">
        <f t="shared" ca="1" si="30"/>
        <v>0</v>
      </c>
      <c r="AH180" s="660">
        <f t="shared" ca="1" si="30"/>
        <v>0</v>
      </c>
      <c r="AI180" s="660">
        <f t="shared" ca="1" si="30"/>
        <v>0</v>
      </c>
      <c r="AJ180" s="660">
        <f t="shared" ca="1" si="30"/>
        <v>0</v>
      </c>
      <c r="AK180" s="660">
        <f t="shared" ca="1" si="30"/>
        <v>0</v>
      </c>
      <c r="AL180" s="660">
        <f t="shared" ca="1" si="30"/>
        <v>0</v>
      </c>
      <c r="AM180" s="660">
        <f t="shared" ca="1" si="30"/>
        <v>0</v>
      </c>
      <c r="AN180" s="660">
        <f t="shared" ref="AN180:AW182" ca="1" si="31">INDEX($BV$49:$BX$105,MATCH(AN$179,$BU$49:$BU$105,0),MATCH($G180,$BV$48:$BX$48,0))</f>
        <v>0</v>
      </c>
      <c r="AO180" s="660">
        <f t="shared" ca="1" si="31"/>
        <v>0</v>
      </c>
      <c r="AP180" s="660">
        <f t="shared" ca="1" si="31"/>
        <v>0</v>
      </c>
      <c r="AQ180" s="660">
        <f t="shared" ca="1" si="31"/>
        <v>0</v>
      </c>
      <c r="AR180" s="660">
        <f t="shared" ca="1" si="31"/>
        <v>0</v>
      </c>
      <c r="AS180" s="660">
        <f t="shared" ca="1" si="31"/>
        <v>0</v>
      </c>
      <c r="AT180" s="660">
        <f t="shared" ca="1" si="31"/>
        <v>0</v>
      </c>
      <c r="AU180" s="660">
        <f t="shared" ca="1" si="31"/>
        <v>0</v>
      </c>
      <c r="AV180" s="660">
        <f t="shared" ca="1" si="31"/>
        <v>0</v>
      </c>
      <c r="AW180" s="660">
        <f t="shared" ca="1" si="31"/>
        <v>0</v>
      </c>
      <c r="AX180" s="660">
        <f t="shared" ref="AX180:BG182" ca="1" si="32">INDEX($BV$49:$BX$105,MATCH(AX$179,$BU$49:$BU$105,0),MATCH($G180,$BV$48:$BX$48,0))</f>
        <v>0</v>
      </c>
      <c r="AY180" s="660">
        <f t="shared" ca="1" si="32"/>
        <v>0</v>
      </c>
      <c r="AZ180" s="660">
        <f t="shared" ca="1" si="32"/>
        <v>0</v>
      </c>
      <c r="BA180" s="660">
        <f t="shared" ca="1" si="32"/>
        <v>0</v>
      </c>
      <c r="BB180" s="660">
        <f t="shared" ca="1" si="32"/>
        <v>0</v>
      </c>
      <c r="BC180" s="660">
        <f t="shared" ca="1" si="32"/>
        <v>0</v>
      </c>
      <c r="BD180" s="660">
        <f t="shared" ca="1" si="32"/>
        <v>0</v>
      </c>
      <c r="BE180" s="660">
        <f t="shared" ca="1" si="32"/>
        <v>0</v>
      </c>
      <c r="BF180" s="660">
        <f t="shared" ca="1" si="32"/>
        <v>0</v>
      </c>
      <c r="BG180" s="660">
        <f t="shared" ca="1" si="32"/>
        <v>0</v>
      </c>
      <c r="BH180" s="660">
        <f t="shared" ref="BH180:BN182" ca="1" si="33">INDEX($BV$49:$BX$105,MATCH(BH$179,$BU$49:$BU$105,0),MATCH($G180,$BV$48:$BX$48,0))</f>
        <v>0</v>
      </c>
      <c r="BI180" s="660">
        <f t="shared" ca="1" si="33"/>
        <v>0</v>
      </c>
      <c r="BJ180" s="660">
        <f t="shared" ca="1" si="33"/>
        <v>0</v>
      </c>
      <c r="BK180" s="660">
        <f t="shared" ca="1" si="33"/>
        <v>0</v>
      </c>
      <c r="BL180" s="660">
        <f t="shared" ca="1" si="33"/>
        <v>0</v>
      </c>
      <c r="BM180" s="660">
        <f t="shared" ca="1" si="33"/>
        <v>0</v>
      </c>
      <c r="BN180" s="661">
        <f t="shared" ca="1" si="33"/>
        <v>0</v>
      </c>
    </row>
    <row r="181" spans="1:66">
      <c r="A181" s="1366"/>
      <c r="B181" s="534"/>
      <c r="C181" s="655" t="s">
        <v>1011</v>
      </c>
      <c r="D181" s="222" t="s">
        <v>1014</v>
      </c>
      <c r="E181" s="221" t="s">
        <v>1013</v>
      </c>
      <c r="F181" s="221" t="s">
        <v>609</v>
      </c>
      <c r="G181" s="221" t="s">
        <v>512</v>
      </c>
      <c r="H181" s="523" t="str">
        <f t="shared" ref="H181:H188" si="34">_xlfn.CONCAT(E181," - ",G181, " Confidence" )</f>
        <v>Depreciated costs - Medium Confidence</v>
      </c>
      <c r="I181" s="221" t="s">
        <v>613</v>
      </c>
      <c r="J181" s="587">
        <f t="shared" ca="1" si="28"/>
        <v>0</v>
      </c>
      <c r="K181" s="587">
        <f t="shared" ca="1" si="28"/>
        <v>0</v>
      </c>
      <c r="L181" s="587">
        <f t="shared" ca="1" si="28"/>
        <v>0</v>
      </c>
      <c r="M181" s="587">
        <f t="shared" ca="1" si="28"/>
        <v>0</v>
      </c>
      <c r="N181" s="587">
        <f t="shared" ca="1" si="28"/>
        <v>0</v>
      </c>
      <c r="O181" s="587">
        <f t="shared" ca="1" si="28"/>
        <v>0</v>
      </c>
      <c r="P181" s="587">
        <f t="shared" ca="1" si="28"/>
        <v>0</v>
      </c>
      <c r="Q181" s="587">
        <f t="shared" ca="1" si="28"/>
        <v>0</v>
      </c>
      <c r="R181" s="587">
        <f t="shared" ca="1" si="28"/>
        <v>0</v>
      </c>
      <c r="S181" s="587">
        <f t="shared" ca="1" si="28"/>
        <v>0</v>
      </c>
      <c r="T181" s="587">
        <f t="shared" ca="1" si="29"/>
        <v>0</v>
      </c>
      <c r="U181" s="587">
        <f t="shared" ca="1" si="29"/>
        <v>0</v>
      </c>
      <c r="V181" s="587">
        <f t="shared" ca="1" si="29"/>
        <v>0</v>
      </c>
      <c r="W181" s="587">
        <f t="shared" ca="1" si="29"/>
        <v>0</v>
      </c>
      <c r="X181" s="587">
        <f t="shared" ca="1" si="29"/>
        <v>0</v>
      </c>
      <c r="Y181" s="587">
        <f t="shared" ca="1" si="29"/>
        <v>0</v>
      </c>
      <c r="Z181" s="587">
        <f t="shared" ca="1" si="29"/>
        <v>0</v>
      </c>
      <c r="AA181" s="587">
        <f t="shared" ca="1" si="29"/>
        <v>0</v>
      </c>
      <c r="AB181" s="587">
        <f t="shared" ca="1" si="29"/>
        <v>0</v>
      </c>
      <c r="AC181" s="587">
        <f t="shared" ca="1" si="29"/>
        <v>0</v>
      </c>
      <c r="AD181" s="587">
        <f t="shared" ca="1" si="30"/>
        <v>0</v>
      </c>
      <c r="AE181" s="587">
        <f t="shared" ca="1" si="30"/>
        <v>0</v>
      </c>
      <c r="AF181" s="587">
        <f t="shared" ca="1" si="30"/>
        <v>0</v>
      </c>
      <c r="AG181" s="587">
        <f t="shared" ca="1" si="30"/>
        <v>0</v>
      </c>
      <c r="AH181" s="587">
        <f t="shared" ca="1" si="30"/>
        <v>0</v>
      </c>
      <c r="AI181" s="587">
        <f t="shared" ca="1" si="30"/>
        <v>0</v>
      </c>
      <c r="AJ181" s="587">
        <f t="shared" ca="1" si="30"/>
        <v>0</v>
      </c>
      <c r="AK181" s="587">
        <f t="shared" ca="1" si="30"/>
        <v>0</v>
      </c>
      <c r="AL181" s="587">
        <f t="shared" ca="1" si="30"/>
        <v>0</v>
      </c>
      <c r="AM181" s="587">
        <f t="shared" ca="1" si="30"/>
        <v>0</v>
      </c>
      <c r="AN181" s="587">
        <f t="shared" ca="1" si="31"/>
        <v>0</v>
      </c>
      <c r="AO181" s="587">
        <f t="shared" ca="1" si="31"/>
        <v>0</v>
      </c>
      <c r="AP181" s="587">
        <f t="shared" ca="1" si="31"/>
        <v>0</v>
      </c>
      <c r="AQ181" s="587">
        <f t="shared" ca="1" si="31"/>
        <v>0</v>
      </c>
      <c r="AR181" s="587">
        <f t="shared" ca="1" si="31"/>
        <v>0</v>
      </c>
      <c r="AS181" s="587">
        <f t="shared" ca="1" si="31"/>
        <v>0</v>
      </c>
      <c r="AT181" s="587">
        <f t="shared" ca="1" si="31"/>
        <v>0</v>
      </c>
      <c r="AU181" s="587">
        <f t="shared" ca="1" si="31"/>
        <v>0</v>
      </c>
      <c r="AV181" s="587">
        <f t="shared" ca="1" si="31"/>
        <v>0</v>
      </c>
      <c r="AW181" s="587">
        <f t="shared" ca="1" si="31"/>
        <v>0</v>
      </c>
      <c r="AX181" s="587">
        <f t="shared" ca="1" si="32"/>
        <v>0</v>
      </c>
      <c r="AY181" s="587">
        <f t="shared" ca="1" si="32"/>
        <v>0</v>
      </c>
      <c r="AZ181" s="587">
        <f t="shared" ca="1" si="32"/>
        <v>0</v>
      </c>
      <c r="BA181" s="587">
        <f t="shared" ca="1" si="32"/>
        <v>0</v>
      </c>
      <c r="BB181" s="587">
        <f t="shared" ca="1" si="32"/>
        <v>0</v>
      </c>
      <c r="BC181" s="587">
        <f t="shared" ca="1" si="32"/>
        <v>0</v>
      </c>
      <c r="BD181" s="587">
        <f t="shared" ca="1" si="32"/>
        <v>0</v>
      </c>
      <c r="BE181" s="587">
        <f t="shared" ca="1" si="32"/>
        <v>0</v>
      </c>
      <c r="BF181" s="587">
        <f t="shared" ca="1" si="32"/>
        <v>0</v>
      </c>
      <c r="BG181" s="587">
        <f t="shared" ca="1" si="32"/>
        <v>0</v>
      </c>
      <c r="BH181" s="587">
        <f t="shared" ca="1" si="33"/>
        <v>0</v>
      </c>
      <c r="BI181" s="587">
        <f t="shared" ca="1" si="33"/>
        <v>0</v>
      </c>
      <c r="BJ181" s="587">
        <f t="shared" ca="1" si="33"/>
        <v>0</v>
      </c>
      <c r="BK181" s="587">
        <f t="shared" ca="1" si="33"/>
        <v>0</v>
      </c>
      <c r="BL181" s="587">
        <f t="shared" ca="1" si="33"/>
        <v>0</v>
      </c>
      <c r="BM181" s="587">
        <f t="shared" ca="1" si="33"/>
        <v>0</v>
      </c>
      <c r="BN181" s="662">
        <f t="shared" ca="1" si="33"/>
        <v>0</v>
      </c>
    </row>
    <row r="182" spans="1:66" ht="13.5" thickBot="1">
      <c r="A182" s="1366"/>
      <c r="B182" s="534"/>
      <c r="C182" s="841" t="s">
        <v>1011</v>
      </c>
      <c r="D182" s="842" t="s">
        <v>1015</v>
      </c>
      <c r="E182" s="843" t="s">
        <v>1013</v>
      </c>
      <c r="F182" s="843" t="s">
        <v>609</v>
      </c>
      <c r="G182" s="843" t="s">
        <v>605</v>
      </c>
      <c r="H182" s="844" t="str">
        <f t="shared" si="34"/>
        <v>Depreciated costs - Low Confidence</v>
      </c>
      <c r="I182" s="843" t="s">
        <v>613</v>
      </c>
      <c r="J182" s="839">
        <f t="shared" ca="1" si="28"/>
        <v>0</v>
      </c>
      <c r="K182" s="839">
        <f t="shared" ca="1" si="28"/>
        <v>0</v>
      </c>
      <c r="L182" s="839">
        <f t="shared" ca="1" si="28"/>
        <v>0</v>
      </c>
      <c r="M182" s="839">
        <f t="shared" ca="1" si="28"/>
        <v>0</v>
      </c>
      <c r="N182" s="839">
        <f t="shared" ca="1" si="28"/>
        <v>0</v>
      </c>
      <c r="O182" s="839">
        <f t="shared" ca="1" si="28"/>
        <v>0</v>
      </c>
      <c r="P182" s="839">
        <f t="shared" ca="1" si="28"/>
        <v>0</v>
      </c>
      <c r="Q182" s="839">
        <f t="shared" ca="1" si="28"/>
        <v>0</v>
      </c>
      <c r="R182" s="839">
        <f t="shared" ca="1" si="28"/>
        <v>0</v>
      </c>
      <c r="S182" s="839">
        <f t="shared" ca="1" si="28"/>
        <v>0</v>
      </c>
      <c r="T182" s="839">
        <f t="shared" ca="1" si="29"/>
        <v>0</v>
      </c>
      <c r="U182" s="839">
        <f t="shared" ca="1" si="29"/>
        <v>0</v>
      </c>
      <c r="V182" s="839">
        <f t="shared" ca="1" si="29"/>
        <v>0</v>
      </c>
      <c r="W182" s="839">
        <f t="shared" ca="1" si="29"/>
        <v>0</v>
      </c>
      <c r="X182" s="839">
        <f t="shared" ca="1" si="29"/>
        <v>0</v>
      </c>
      <c r="Y182" s="839">
        <f t="shared" ca="1" si="29"/>
        <v>0</v>
      </c>
      <c r="Z182" s="839">
        <f t="shared" ca="1" si="29"/>
        <v>0</v>
      </c>
      <c r="AA182" s="839">
        <f t="shared" ca="1" si="29"/>
        <v>0</v>
      </c>
      <c r="AB182" s="839">
        <f t="shared" ca="1" si="29"/>
        <v>0</v>
      </c>
      <c r="AC182" s="839">
        <f t="shared" ca="1" si="29"/>
        <v>0</v>
      </c>
      <c r="AD182" s="839">
        <f t="shared" ca="1" si="30"/>
        <v>0</v>
      </c>
      <c r="AE182" s="839">
        <f t="shared" ca="1" si="30"/>
        <v>0</v>
      </c>
      <c r="AF182" s="839">
        <f t="shared" ca="1" si="30"/>
        <v>0</v>
      </c>
      <c r="AG182" s="839">
        <f t="shared" ca="1" si="30"/>
        <v>0</v>
      </c>
      <c r="AH182" s="839">
        <f t="shared" ca="1" si="30"/>
        <v>0</v>
      </c>
      <c r="AI182" s="839">
        <f t="shared" ca="1" si="30"/>
        <v>0</v>
      </c>
      <c r="AJ182" s="839">
        <f t="shared" ca="1" si="30"/>
        <v>0</v>
      </c>
      <c r="AK182" s="839">
        <f t="shared" ca="1" si="30"/>
        <v>0</v>
      </c>
      <c r="AL182" s="839">
        <f t="shared" ca="1" si="30"/>
        <v>0</v>
      </c>
      <c r="AM182" s="839">
        <f t="shared" ca="1" si="30"/>
        <v>0</v>
      </c>
      <c r="AN182" s="839">
        <f t="shared" ca="1" si="31"/>
        <v>0</v>
      </c>
      <c r="AO182" s="839">
        <f t="shared" ca="1" si="31"/>
        <v>0</v>
      </c>
      <c r="AP182" s="839">
        <f t="shared" ca="1" si="31"/>
        <v>0</v>
      </c>
      <c r="AQ182" s="839">
        <f t="shared" ca="1" si="31"/>
        <v>0</v>
      </c>
      <c r="AR182" s="839">
        <f t="shared" ca="1" si="31"/>
        <v>0</v>
      </c>
      <c r="AS182" s="839">
        <f t="shared" ca="1" si="31"/>
        <v>0</v>
      </c>
      <c r="AT182" s="839">
        <f t="shared" ca="1" si="31"/>
        <v>0</v>
      </c>
      <c r="AU182" s="839">
        <f t="shared" ca="1" si="31"/>
        <v>0</v>
      </c>
      <c r="AV182" s="839">
        <f t="shared" ca="1" si="31"/>
        <v>0</v>
      </c>
      <c r="AW182" s="839">
        <f t="shared" ca="1" si="31"/>
        <v>0</v>
      </c>
      <c r="AX182" s="839">
        <f t="shared" ca="1" si="32"/>
        <v>0</v>
      </c>
      <c r="AY182" s="839">
        <f t="shared" ca="1" si="32"/>
        <v>0</v>
      </c>
      <c r="AZ182" s="839">
        <f t="shared" ca="1" si="32"/>
        <v>0</v>
      </c>
      <c r="BA182" s="839">
        <f t="shared" ca="1" si="32"/>
        <v>0</v>
      </c>
      <c r="BB182" s="839">
        <f t="shared" ca="1" si="32"/>
        <v>0</v>
      </c>
      <c r="BC182" s="839">
        <f t="shared" ca="1" si="32"/>
        <v>0</v>
      </c>
      <c r="BD182" s="839">
        <f t="shared" ca="1" si="32"/>
        <v>0</v>
      </c>
      <c r="BE182" s="839">
        <f t="shared" ca="1" si="32"/>
        <v>0</v>
      </c>
      <c r="BF182" s="839">
        <f t="shared" ca="1" si="32"/>
        <v>0</v>
      </c>
      <c r="BG182" s="839">
        <f t="shared" ca="1" si="32"/>
        <v>0</v>
      </c>
      <c r="BH182" s="839">
        <f t="shared" ca="1" si="33"/>
        <v>0</v>
      </c>
      <c r="BI182" s="839">
        <f t="shared" ca="1" si="33"/>
        <v>0</v>
      </c>
      <c r="BJ182" s="839">
        <f t="shared" ca="1" si="33"/>
        <v>0</v>
      </c>
      <c r="BK182" s="839">
        <f t="shared" ca="1" si="33"/>
        <v>0</v>
      </c>
      <c r="BL182" s="839">
        <f t="shared" ca="1" si="33"/>
        <v>0</v>
      </c>
      <c r="BM182" s="839">
        <f t="shared" ca="1" si="33"/>
        <v>0</v>
      </c>
      <c r="BN182" s="840">
        <f t="shared" ca="1" si="33"/>
        <v>0</v>
      </c>
    </row>
    <row r="183" spans="1:66">
      <c r="A183" s="1366"/>
      <c r="B183" s="534"/>
      <c r="C183" s="651" t="s">
        <v>1011</v>
      </c>
      <c r="D183" s="1023" t="s">
        <v>1016</v>
      </c>
      <c r="E183" s="653" t="s">
        <v>1017</v>
      </c>
      <c r="F183" s="653" t="s">
        <v>609</v>
      </c>
      <c r="G183" s="653" t="s">
        <v>923</v>
      </c>
      <c r="H183" s="654" t="str">
        <f>_xlfn.CONCAT(E183," - ",G183, " Confidence" )</f>
        <v>Cost of capital - High Confidence</v>
      </c>
      <c r="I183" s="653" t="s">
        <v>613</v>
      </c>
      <c r="J183" s="660">
        <f t="shared" ref="J183:AO183" ca="1" si="35">INDEX($CA$49:$CC$105,MATCH(J$179,$BZ$49:$BZ$105,0),MATCH($G180,$CA$48:$CC$48,0))</f>
        <v>0</v>
      </c>
      <c r="K183" s="660">
        <f t="shared" ca="1" si="35"/>
        <v>0</v>
      </c>
      <c r="L183" s="660">
        <f t="shared" ca="1" si="35"/>
        <v>0</v>
      </c>
      <c r="M183" s="660">
        <f t="shared" ca="1" si="35"/>
        <v>0</v>
      </c>
      <c r="N183" s="660">
        <f t="shared" ca="1" si="35"/>
        <v>0</v>
      </c>
      <c r="O183" s="660">
        <f t="shared" ca="1" si="35"/>
        <v>0</v>
      </c>
      <c r="P183" s="660">
        <f t="shared" ca="1" si="35"/>
        <v>0</v>
      </c>
      <c r="Q183" s="660">
        <f t="shared" ca="1" si="35"/>
        <v>0</v>
      </c>
      <c r="R183" s="660">
        <f t="shared" ca="1" si="35"/>
        <v>0</v>
      </c>
      <c r="S183" s="660">
        <f t="shared" ca="1" si="35"/>
        <v>0</v>
      </c>
      <c r="T183" s="660">
        <f t="shared" ca="1" si="35"/>
        <v>0</v>
      </c>
      <c r="U183" s="660">
        <f t="shared" ca="1" si="35"/>
        <v>0</v>
      </c>
      <c r="V183" s="660">
        <f t="shared" ca="1" si="35"/>
        <v>0</v>
      </c>
      <c r="W183" s="660">
        <f t="shared" ca="1" si="35"/>
        <v>0</v>
      </c>
      <c r="X183" s="660">
        <f t="shared" ca="1" si="35"/>
        <v>0</v>
      </c>
      <c r="Y183" s="660">
        <f t="shared" ca="1" si="35"/>
        <v>0</v>
      </c>
      <c r="Z183" s="660">
        <f t="shared" ca="1" si="35"/>
        <v>0</v>
      </c>
      <c r="AA183" s="660">
        <f t="shared" ca="1" si="35"/>
        <v>0</v>
      </c>
      <c r="AB183" s="660">
        <f t="shared" ca="1" si="35"/>
        <v>0</v>
      </c>
      <c r="AC183" s="660">
        <f t="shared" ca="1" si="35"/>
        <v>0</v>
      </c>
      <c r="AD183" s="660">
        <f t="shared" ca="1" si="35"/>
        <v>0</v>
      </c>
      <c r="AE183" s="660">
        <f t="shared" ca="1" si="35"/>
        <v>0</v>
      </c>
      <c r="AF183" s="660">
        <f t="shared" ca="1" si="35"/>
        <v>0</v>
      </c>
      <c r="AG183" s="660">
        <f t="shared" ca="1" si="35"/>
        <v>0</v>
      </c>
      <c r="AH183" s="660">
        <f t="shared" ca="1" si="35"/>
        <v>0</v>
      </c>
      <c r="AI183" s="660">
        <f t="shared" ca="1" si="35"/>
        <v>0</v>
      </c>
      <c r="AJ183" s="660">
        <f t="shared" ca="1" si="35"/>
        <v>0</v>
      </c>
      <c r="AK183" s="660">
        <f t="shared" ca="1" si="35"/>
        <v>0</v>
      </c>
      <c r="AL183" s="660">
        <f t="shared" ca="1" si="35"/>
        <v>0</v>
      </c>
      <c r="AM183" s="660">
        <f t="shared" ca="1" si="35"/>
        <v>0</v>
      </c>
      <c r="AN183" s="660">
        <f t="shared" ca="1" si="35"/>
        <v>0</v>
      </c>
      <c r="AO183" s="660">
        <f t="shared" ca="1" si="35"/>
        <v>0</v>
      </c>
      <c r="AP183" s="660">
        <f t="shared" ref="AP183:BN183" ca="1" si="36">INDEX($CA$49:$CC$105,MATCH(AP$179,$BZ$49:$BZ$105,0),MATCH($G180,$CA$48:$CC$48,0))</f>
        <v>0</v>
      </c>
      <c r="AQ183" s="660">
        <f t="shared" ca="1" si="36"/>
        <v>0</v>
      </c>
      <c r="AR183" s="660">
        <f t="shared" ca="1" si="36"/>
        <v>0</v>
      </c>
      <c r="AS183" s="660">
        <f t="shared" ca="1" si="36"/>
        <v>0</v>
      </c>
      <c r="AT183" s="660">
        <f t="shared" ca="1" si="36"/>
        <v>0</v>
      </c>
      <c r="AU183" s="660">
        <f t="shared" ca="1" si="36"/>
        <v>0</v>
      </c>
      <c r="AV183" s="660">
        <f t="shared" ca="1" si="36"/>
        <v>0</v>
      </c>
      <c r="AW183" s="660">
        <f t="shared" ca="1" si="36"/>
        <v>0</v>
      </c>
      <c r="AX183" s="660">
        <f t="shared" ca="1" si="36"/>
        <v>0</v>
      </c>
      <c r="AY183" s="660">
        <f t="shared" ca="1" si="36"/>
        <v>0</v>
      </c>
      <c r="AZ183" s="660">
        <f t="shared" ca="1" si="36"/>
        <v>0</v>
      </c>
      <c r="BA183" s="660">
        <f t="shared" ca="1" si="36"/>
        <v>0</v>
      </c>
      <c r="BB183" s="660">
        <f t="shared" ca="1" si="36"/>
        <v>0</v>
      </c>
      <c r="BC183" s="660">
        <f t="shared" ca="1" si="36"/>
        <v>0</v>
      </c>
      <c r="BD183" s="660">
        <f t="shared" ca="1" si="36"/>
        <v>0</v>
      </c>
      <c r="BE183" s="660">
        <f t="shared" ca="1" si="36"/>
        <v>0</v>
      </c>
      <c r="BF183" s="660">
        <f t="shared" ca="1" si="36"/>
        <v>0</v>
      </c>
      <c r="BG183" s="660">
        <f t="shared" ca="1" si="36"/>
        <v>0</v>
      </c>
      <c r="BH183" s="660">
        <f t="shared" ca="1" si="36"/>
        <v>0</v>
      </c>
      <c r="BI183" s="660">
        <f t="shared" ca="1" si="36"/>
        <v>0</v>
      </c>
      <c r="BJ183" s="660">
        <f t="shared" ca="1" si="36"/>
        <v>0</v>
      </c>
      <c r="BK183" s="660">
        <f t="shared" ca="1" si="36"/>
        <v>0</v>
      </c>
      <c r="BL183" s="660">
        <f t="shared" ca="1" si="36"/>
        <v>0</v>
      </c>
      <c r="BM183" s="660">
        <f t="shared" ca="1" si="36"/>
        <v>0</v>
      </c>
      <c r="BN183" s="661">
        <f t="shared" ca="1" si="36"/>
        <v>0</v>
      </c>
    </row>
    <row r="184" spans="1:66">
      <c r="A184" s="1366"/>
      <c r="B184" s="534"/>
      <c r="C184" s="655" t="s">
        <v>1011</v>
      </c>
      <c r="D184" s="1024" t="s">
        <v>1018</v>
      </c>
      <c r="E184" s="221" t="s">
        <v>1017</v>
      </c>
      <c r="F184" s="221" t="s">
        <v>609</v>
      </c>
      <c r="G184" s="221" t="s">
        <v>512</v>
      </c>
      <c r="H184" s="523" t="str">
        <f t="shared" si="34"/>
        <v>Cost of capital - Medium Confidence</v>
      </c>
      <c r="I184" s="221" t="s">
        <v>613</v>
      </c>
      <c r="J184" s="587">
        <f t="shared" ref="J184:AO184" ca="1" si="37">INDEX($CA$49:$CC$105,MATCH(J$179,$BZ$49:$BZ$105,0),MATCH($G181,$CA$48:$CC$48,0))</f>
        <v>0</v>
      </c>
      <c r="K184" s="587">
        <f t="shared" ca="1" si="37"/>
        <v>0</v>
      </c>
      <c r="L184" s="587">
        <f t="shared" ca="1" si="37"/>
        <v>0</v>
      </c>
      <c r="M184" s="587">
        <f t="shared" ca="1" si="37"/>
        <v>0</v>
      </c>
      <c r="N184" s="587">
        <f t="shared" ca="1" si="37"/>
        <v>0</v>
      </c>
      <c r="O184" s="587">
        <f t="shared" ca="1" si="37"/>
        <v>0</v>
      </c>
      <c r="P184" s="587">
        <f t="shared" ca="1" si="37"/>
        <v>0</v>
      </c>
      <c r="Q184" s="587">
        <f t="shared" ca="1" si="37"/>
        <v>0</v>
      </c>
      <c r="R184" s="587">
        <f t="shared" ca="1" si="37"/>
        <v>0</v>
      </c>
      <c r="S184" s="587">
        <f t="shared" ca="1" si="37"/>
        <v>0</v>
      </c>
      <c r="T184" s="587">
        <f t="shared" ca="1" si="37"/>
        <v>0</v>
      </c>
      <c r="U184" s="587">
        <f t="shared" ca="1" si="37"/>
        <v>0</v>
      </c>
      <c r="V184" s="587">
        <f t="shared" ca="1" si="37"/>
        <v>0</v>
      </c>
      <c r="W184" s="587">
        <f t="shared" ca="1" si="37"/>
        <v>0</v>
      </c>
      <c r="X184" s="587">
        <f t="shared" ca="1" si="37"/>
        <v>0</v>
      </c>
      <c r="Y184" s="587">
        <f t="shared" ca="1" si="37"/>
        <v>0</v>
      </c>
      <c r="Z184" s="587">
        <f t="shared" ca="1" si="37"/>
        <v>0</v>
      </c>
      <c r="AA184" s="587">
        <f t="shared" ca="1" si="37"/>
        <v>0</v>
      </c>
      <c r="AB184" s="587">
        <f t="shared" ca="1" si="37"/>
        <v>0</v>
      </c>
      <c r="AC184" s="587">
        <f t="shared" ca="1" si="37"/>
        <v>0</v>
      </c>
      <c r="AD184" s="587">
        <f t="shared" ca="1" si="37"/>
        <v>0</v>
      </c>
      <c r="AE184" s="587">
        <f t="shared" ca="1" si="37"/>
        <v>0</v>
      </c>
      <c r="AF184" s="587">
        <f t="shared" ca="1" si="37"/>
        <v>0</v>
      </c>
      <c r="AG184" s="587">
        <f t="shared" ca="1" si="37"/>
        <v>0</v>
      </c>
      <c r="AH184" s="587">
        <f t="shared" ca="1" si="37"/>
        <v>0</v>
      </c>
      <c r="AI184" s="587">
        <f t="shared" ca="1" si="37"/>
        <v>0</v>
      </c>
      <c r="AJ184" s="587">
        <f t="shared" ca="1" si="37"/>
        <v>0</v>
      </c>
      <c r="AK184" s="587">
        <f t="shared" ca="1" si="37"/>
        <v>0</v>
      </c>
      <c r="AL184" s="587">
        <f t="shared" ca="1" si="37"/>
        <v>0</v>
      </c>
      <c r="AM184" s="587">
        <f t="shared" ca="1" si="37"/>
        <v>0</v>
      </c>
      <c r="AN184" s="587">
        <f t="shared" ca="1" si="37"/>
        <v>0</v>
      </c>
      <c r="AO184" s="587">
        <f t="shared" ca="1" si="37"/>
        <v>0</v>
      </c>
      <c r="AP184" s="587">
        <f t="shared" ref="AP184:BN184" ca="1" si="38">INDEX($CA$49:$CC$105,MATCH(AP$179,$BZ$49:$BZ$105,0),MATCH($G181,$CA$48:$CC$48,0))</f>
        <v>0</v>
      </c>
      <c r="AQ184" s="587">
        <f t="shared" ca="1" si="38"/>
        <v>0</v>
      </c>
      <c r="AR184" s="587">
        <f t="shared" ca="1" si="38"/>
        <v>0</v>
      </c>
      <c r="AS184" s="587">
        <f t="shared" ca="1" si="38"/>
        <v>0</v>
      </c>
      <c r="AT184" s="587">
        <f t="shared" ca="1" si="38"/>
        <v>0</v>
      </c>
      <c r="AU184" s="587">
        <f t="shared" ca="1" si="38"/>
        <v>0</v>
      </c>
      <c r="AV184" s="587">
        <f t="shared" ca="1" si="38"/>
        <v>0</v>
      </c>
      <c r="AW184" s="587">
        <f t="shared" ca="1" si="38"/>
        <v>0</v>
      </c>
      <c r="AX184" s="587">
        <f t="shared" ca="1" si="38"/>
        <v>0</v>
      </c>
      <c r="AY184" s="587">
        <f t="shared" ca="1" si="38"/>
        <v>0</v>
      </c>
      <c r="AZ184" s="587">
        <f t="shared" ca="1" si="38"/>
        <v>0</v>
      </c>
      <c r="BA184" s="587">
        <f t="shared" ca="1" si="38"/>
        <v>0</v>
      </c>
      <c r="BB184" s="587">
        <f t="shared" ca="1" si="38"/>
        <v>0</v>
      </c>
      <c r="BC184" s="587">
        <f t="shared" ca="1" si="38"/>
        <v>0</v>
      </c>
      <c r="BD184" s="587">
        <f t="shared" ca="1" si="38"/>
        <v>0</v>
      </c>
      <c r="BE184" s="587">
        <f t="shared" ca="1" si="38"/>
        <v>0</v>
      </c>
      <c r="BF184" s="587">
        <f t="shared" ca="1" si="38"/>
        <v>0</v>
      </c>
      <c r="BG184" s="587">
        <f t="shared" ca="1" si="38"/>
        <v>0</v>
      </c>
      <c r="BH184" s="587">
        <f t="shared" ca="1" si="38"/>
        <v>0</v>
      </c>
      <c r="BI184" s="587">
        <f t="shared" ca="1" si="38"/>
        <v>0</v>
      </c>
      <c r="BJ184" s="587">
        <f t="shared" ca="1" si="38"/>
        <v>0</v>
      </c>
      <c r="BK184" s="587">
        <f t="shared" ca="1" si="38"/>
        <v>0</v>
      </c>
      <c r="BL184" s="587">
        <f t="shared" ca="1" si="38"/>
        <v>0</v>
      </c>
      <c r="BM184" s="587">
        <f t="shared" ca="1" si="38"/>
        <v>0</v>
      </c>
      <c r="BN184" s="662">
        <f t="shared" ca="1" si="38"/>
        <v>0</v>
      </c>
    </row>
    <row r="185" spans="1:66" ht="13.5" thickBot="1">
      <c r="A185" s="1366"/>
      <c r="B185" s="534"/>
      <c r="C185" s="656" t="s">
        <v>1011</v>
      </c>
      <c r="D185" s="1025" t="s">
        <v>1019</v>
      </c>
      <c r="E185" s="658" t="s">
        <v>1017</v>
      </c>
      <c r="F185" s="658" t="s">
        <v>609</v>
      </c>
      <c r="G185" s="658" t="s">
        <v>605</v>
      </c>
      <c r="H185" s="659" t="str">
        <f t="shared" si="34"/>
        <v>Cost of capital - Low Confidence</v>
      </c>
      <c r="I185" s="658" t="s">
        <v>613</v>
      </c>
      <c r="J185" s="663">
        <f t="shared" ref="J185:AO185" ca="1" si="39">INDEX($CA$49:$CC$105,MATCH(J$179,$BZ$49:$BZ$105,0),MATCH($G182,$CA$48:$CC$48,0))</f>
        <v>0</v>
      </c>
      <c r="K185" s="663">
        <f t="shared" ca="1" si="39"/>
        <v>0</v>
      </c>
      <c r="L185" s="663">
        <f t="shared" ca="1" si="39"/>
        <v>0</v>
      </c>
      <c r="M185" s="663">
        <f t="shared" ca="1" si="39"/>
        <v>0</v>
      </c>
      <c r="N185" s="663">
        <f t="shared" ca="1" si="39"/>
        <v>0</v>
      </c>
      <c r="O185" s="663">
        <f t="shared" ca="1" si="39"/>
        <v>0</v>
      </c>
      <c r="P185" s="663">
        <f t="shared" ca="1" si="39"/>
        <v>0</v>
      </c>
      <c r="Q185" s="663">
        <f t="shared" ca="1" si="39"/>
        <v>0</v>
      </c>
      <c r="R185" s="663">
        <f t="shared" ca="1" si="39"/>
        <v>0</v>
      </c>
      <c r="S185" s="663">
        <f t="shared" ca="1" si="39"/>
        <v>0</v>
      </c>
      <c r="T185" s="663">
        <f t="shared" ca="1" si="39"/>
        <v>0</v>
      </c>
      <c r="U185" s="663">
        <f t="shared" ca="1" si="39"/>
        <v>0</v>
      </c>
      <c r="V185" s="663">
        <f t="shared" ca="1" si="39"/>
        <v>0</v>
      </c>
      <c r="W185" s="663">
        <f t="shared" ca="1" si="39"/>
        <v>0</v>
      </c>
      <c r="X185" s="663">
        <f t="shared" ca="1" si="39"/>
        <v>0</v>
      </c>
      <c r="Y185" s="663">
        <f t="shared" ca="1" si="39"/>
        <v>0</v>
      </c>
      <c r="Z185" s="663">
        <f t="shared" ca="1" si="39"/>
        <v>0</v>
      </c>
      <c r="AA185" s="663">
        <f t="shared" ca="1" si="39"/>
        <v>0</v>
      </c>
      <c r="AB185" s="663">
        <f t="shared" ca="1" si="39"/>
        <v>0</v>
      </c>
      <c r="AC185" s="663">
        <f t="shared" ca="1" si="39"/>
        <v>0</v>
      </c>
      <c r="AD185" s="663">
        <f t="shared" ca="1" si="39"/>
        <v>0</v>
      </c>
      <c r="AE185" s="663">
        <f t="shared" ca="1" si="39"/>
        <v>0</v>
      </c>
      <c r="AF185" s="663">
        <f t="shared" ca="1" si="39"/>
        <v>0</v>
      </c>
      <c r="AG185" s="663">
        <f t="shared" ca="1" si="39"/>
        <v>0</v>
      </c>
      <c r="AH185" s="663">
        <f t="shared" ca="1" si="39"/>
        <v>0</v>
      </c>
      <c r="AI185" s="663">
        <f t="shared" ca="1" si="39"/>
        <v>0</v>
      </c>
      <c r="AJ185" s="663">
        <f t="shared" ca="1" si="39"/>
        <v>0</v>
      </c>
      <c r="AK185" s="663">
        <f t="shared" ca="1" si="39"/>
        <v>0</v>
      </c>
      <c r="AL185" s="663">
        <f t="shared" ca="1" si="39"/>
        <v>0</v>
      </c>
      <c r="AM185" s="663">
        <f t="shared" ca="1" si="39"/>
        <v>0</v>
      </c>
      <c r="AN185" s="663">
        <f t="shared" ca="1" si="39"/>
        <v>0</v>
      </c>
      <c r="AO185" s="663">
        <f t="shared" ca="1" si="39"/>
        <v>0</v>
      </c>
      <c r="AP185" s="663">
        <f t="shared" ref="AP185:BN185" ca="1" si="40">INDEX($CA$49:$CC$105,MATCH(AP$179,$BZ$49:$BZ$105,0),MATCH($G182,$CA$48:$CC$48,0))</f>
        <v>0</v>
      </c>
      <c r="AQ185" s="663">
        <f t="shared" ca="1" si="40"/>
        <v>0</v>
      </c>
      <c r="AR185" s="663">
        <f t="shared" ca="1" si="40"/>
        <v>0</v>
      </c>
      <c r="AS185" s="663">
        <f t="shared" ca="1" si="40"/>
        <v>0</v>
      </c>
      <c r="AT185" s="663">
        <f t="shared" ca="1" si="40"/>
        <v>0</v>
      </c>
      <c r="AU185" s="663">
        <f t="shared" ca="1" si="40"/>
        <v>0</v>
      </c>
      <c r="AV185" s="663">
        <f t="shared" ca="1" si="40"/>
        <v>0</v>
      </c>
      <c r="AW185" s="663">
        <f t="shared" ca="1" si="40"/>
        <v>0</v>
      </c>
      <c r="AX185" s="663">
        <f t="shared" ca="1" si="40"/>
        <v>0</v>
      </c>
      <c r="AY185" s="663">
        <f t="shared" ca="1" si="40"/>
        <v>0</v>
      </c>
      <c r="AZ185" s="663">
        <f t="shared" ca="1" si="40"/>
        <v>0</v>
      </c>
      <c r="BA185" s="663">
        <f t="shared" ca="1" si="40"/>
        <v>0</v>
      </c>
      <c r="BB185" s="663">
        <f t="shared" ca="1" si="40"/>
        <v>0</v>
      </c>
      <c r="BC185" s="663">
        <f t="shared" ca="1" si="40"/>
        <v>0</v>
      </c>
      <c r="BD185" s="663">
        <f t="shared" ca="1" si="40"/>
        <v>0</v>
      </c>
      <c r="BE185" s="663">
        <f t="shared" ca="1" si="40"/>
        <v>0</v>
      </c>
      <c r="BF185" s="663">
        <f t="shared" ca="1" si="40"/>
        <v>0</v>
      </c>
      <c r="BG185" s="663">
        <f t="shared" ca="1" si="40"/>
        <v>0</v>
      </c>
      <c r="BH185" s="663">
        <f t="shared" ca="1" si="40"/>
        <v>0</v>
      </c>
      <c r="BI185" s="663">
        <f t="shared" ca="1" si="40"/>
        <v>0</v>
      </c>
      <c r="BJ185" s="663">
        <f t="shared" ca="1" si="40"/>
        <v>0</v>
      </c>
      <c r="BK185" s="663">
        <f t="shared" ca="1" si="40"/>
        <v>0</v>
      </c>
      <c r="BL185" s="663">
        <f t="shared" ca="1" si="40"/>
        <v>0</v>
      </c>
      <c r="BM185" s="663">
        <f t="shared" ca="1" si="40"/>
        <v>0</v>
      </c>
      <c r="BN185" s="664">
        <f t="shared" ca="1" si="40"/>
        <v>0</v>
      </c>
    </row>
    <row r="186" spans="1:66">
      <c r="A186" s="1366"/>
      <c r="B186" s="534"/>
      <c r="C186" s="845" t="s">
        <v>1011</v>
      </c>
      <c r="D186" s="846" t="s">
        <v>1020</v>
      </c>
      <c r="E186" s="847" t="s">
        <v>604</v>
      </c>
      <c r="F186" s="847" t="s">
        <v>609</v>
      </c>
      <c r="G186" s="847" t="s">
        <v>923</v>
      </c>
      <c r="H186" s="848" t="str">
        <f t="shared" si="34"/>
        <v>Other non-capitalised costs - High Confidence</v>
      </c>
      <c r="I186" s="847" t="s">
        <v>613</v>
      </c>
      <c r="J186" s="650">
        <f t="shared" ref="J186:S188" ca="1" si="41">IFERROR(SUMIFS(J$23:J$44,$E$23:$E$44,$E186,$G$23:$G$44,$G186)/SUMIFS(J$23:J$44,$E$23:$E$44,$E186),0)</f>
        <v>0</v>
      </c>
      <c r="K186" s="650">
        <f t="shared" ca="1" si="41"/>
        <v>0</v>
      </c>
      <c r="L186" s="650">
        <f t="shared" ca="1" si="41"/>
        <v>0</v>
      </c>
      <c r="M186" s="650">
        <f t="shared" ca="1" si="41"/>
        <v>0</v>
      </c>
      <c r="N186" s="650">
        <f t="shared" ca="1" si="41"/>
        <v>0</v>
      </c>
      <c r="O186" s="650">
        <f t="shared" ca="1" si="41"/>
        <v>0</v>
      </c>
      <c r="P186" s="650">
        <f t="shared" ca="1" si="41"/>
        <v>0</v>
      </c>
      <c r="Q186" s="650">
        <f t="shared" ca="1" si="41"/>
        <v>0</v>
      </c>
      <c r="R186" s="650">
        <f t="shared" ca="1" si="41"/>
        <v>0</v>
      </c>
      <c r="S186" s="650">
        <f t="shared" ca="1" si="41"/>
        <v>0</v>
      </c>
      <c r="T186" s="650">
        <f t="shared" ref="T186:AC188" ca="1" si="42">IFERROR(SUMIFS(T$23:T$44,$E$23:$E$44,$E186,$G$23:$G$44,$G186)/SUMIFS(T$23:T$44,$E$23:$E$44,$E186),0)</f>
        <v>0</v>
      </c>
      <c r="U186" s="650">
        <f t="shared" ca="1" si="42"/>
        <v>0</v>
      </c>
      <c r="V186" s="650">
        <f t="shared" ca="1" si="42"/>
        <v>0</v>
      </c>
      <c r="W186" s="650">
        <f t="shared" ca="1" si="42"/>
        <v>0</v>
      </c>
      <c r="X186" s="650">
        <f t="shared" ca="1" si="42"/>
        <v>0</v>
      </c>
      <c r="Y186" s="650">
        <f t="shared" ca="1" si="42"/>
        <v>0</v>
      </c>
      <c r="Z186" s="650">
        <f t="shared" ca="1" si="42"/>
        <v>0</v>
      </c>
      <c r="AA186" s="650">
        <f t="shared" ca="1" si="42"/>
        <v>0</v>
      </c>
      <c r="AB186" s="650">
        <f t="shared" ca="1" si="42"/>
        <v>0</v>
      </c>
      <c r="AC186" s="650">
        <f t="shared" ca="1" si="42"/>
        <v>0</v>
      </c>
      <c r="AD186" s="650">
        <f t="shared" ref="AD186:AM188" ca="1" si="43">IFERROR(SUMIFS(AD$23:AD$44,$E$23:$E$44,$E186,$G$23:$G$44,$G186)/SUMIFS(AD$23:AD$44,$E$23:$E$44,$E186),0)</f>
        <v>0</v>
      </c>
      <c r="AE186" s="650">
        <f t="shared" ca="1" si="43"/>
        <v>0</v>
      </c>
      <c r="AF186" s="650">
        <f t="shared" ca="1" si="43"/>
        <v>0</v>
      </c>
      <c r="AG186" s="650">
        <f t="shared" ca="1" si="43"/>
        <v>0</v>
      </c>
      <c r="AH186" s="650">
        <f t="shared" ca="1" si="43"/>
        <v>0</v>
      </c>
      <c r="AI186" s="650">
        <f t="shared" ca="1" si="43"/>
        <v>0</v>
      </c>
      <c r="AJ186" s="650">
        <f t="shared" ca="1" si="43"/>
        <v>0</v>
      </c>
      <c r="AK186" s="650">
        <f t="shared" ca="1" si="43"/>
        <v>0</v>
      </c>
      <c r="AL186" s="650">
        <f t="shared" ca="1" si="43"/>
        <v>0</v>
      </c>
      <c r="AM186" s="650">
        <f t="shared" ca="1" si="43"/>
        <v>0</v>
      </c>
      <c r="AN186" s="650">
        <f t="shared" ref="AN186:AW188" ca="1" si="44">IFERROR(SUMIFS(AN$23:AN$44,$E$23:$E$44,$E186,$G$23:$G$44,$G186)/SUMIFS(AN$23:AN$44,$E$23:$E$44,$E186),0)</f>
        <v>0</v>
      </c>
      <c r="AO186" s="650">
        <f t="shared" ca="1" si="44"/>
        <v>0</v>
      </c>
      <c r="AP186" s="650">
        <f t="shared" ca="1" si="44"/>
        <v>0</v>
      </c>
      <c r="AQ186" s="650">
        <f t="shared" ca="1" si="44"/>
        <v>0</v>
      </c>
      <c r="AR186" s="650">
        <f t="shared" ca="1" si="44"/>
        <v>0</v>
      </c>
      <c r="AS186" s="650">
        <f t="shared" ca="1" si="44"/>
        <v>0</v>
      </c>
      <c r="AT186" s="650">
        <f t="shared" ca="1" si="44"/>
        <v>0</v>
      </c>
      <c r="AU186" s="650">
        <f t="shared" ca="1" si="44"/>
        <v>0</v>
      </c>
      <c r="AV186" s="650">
        <f t="shared" ca="1" si="44"/>
        <v>0</v>
      </c>
      <c r="AW186" s="650">
        <f t="shared" ca="1" si="44"/>
        <v>0</v>
      </c>
      <c r="AX186" s="650">
        <f t="shared" ref="AX186:BG188" ca="1" si="45">IFERROR(SUMIFS(AX$23:AX$44,$E$23:$E$44,$E186,$G$23:$G$44,$G186)/SUMIFS(AX$23:AX$44,$E$23:$E$44,$E186),0)</f>
        <v>0</v>
      </c>
      <c r="AY186" s="650">
        <f t="shared" ca="1" si="45"/>
        <v>0</v>
      </c>
      <c r="AZ186" s="650">
        <f t="shared" ca="1" si="45"/>
        <v>0</v>
      </c>
      <c r="BA186" s="650">
        <f t="shared" ca="1" si="45"/>
        <v>0</v>
      </c>
      <c r="BB186" s="650">
        <f t="shared" ca="1" si="45"/>
        <v>0</v>
      </c>
      <c r="BC186" s="650">
        <f t="shared" ca="1" si="45"/>
        <v>0</v>
      </c>
      <c r="BD186" s="650">
        <f t="shared" ca="1" si="45"/>
        <v>0</v>
      </c>
      <c r="BE186" s="650">
        <f t="shared" ca="1" si="45"/>
        <v>0</v>
      </c>
      <c r="BF186" s="650">
        <f t="shared" ca="1" si="45"/>
        <v>0</v>
      </c>
      <c r="BG186" s="650">
        <f t="shared" ca="1" si="45"/>
        <v>0</v>
      </c>
      <c r="BH186" s="650">
        <f t="shared" ref="BH186:BN188" ca="1" si="46">IFERROR(SUMIFS(BH$23:BH$44,$E$23:$E$44,$E186,$G$23:$G$44,$G186)/SUMIFS(BH$23:BH$44,$E$23:$E$44,$E186),0)</f>
        <v>0</v>
      </c>
      <c r="BI186" s="650">
        <f t="shared" ca="1" si="46"/>
        <v>0</v>
      </c>
      <c r="BJ186" s="650">
        <f t="shared" ca="1" si="46"/>
        <v>0</v>
      </c>
      <c r="BK186" s="650">
        <f t="shared" ca="1" si="46"/>
        <v>0</v>
      </c>
      <c r="BL186" s="650">
        <f t="shared" ca="1" si="46"/>
        <v>0</v>
      </c>
      <c r="BM186" s="650">
        <f t="shared" ca="1" si="46"/>
        <v>0</v>
      </c>
      <c r="BN186" s="680">
        <f t="shared" ca="1" si="46"/>
        <v>0</v>
      </c>
    </row>
    <row r="187" spans="1:66">
      <c r="A187" s="1366"/>
      <c r="B187" s="534"/>
      <c r="C187" s="655" t="s">
        <v>1011</v>
      </c>
      <c r="D187" s="222" t="s">
        <v>1021</v>
      </c>
      <c r="E187" s="221" t="s">
        <v>604</v>
      </c>
      <c r="F187" s="221" t="s">
        <v>609</v>
      </c>
      <c r="G187" s="221" t="s">
        <v>512</v>
      </c>
      <c r="H187" s="523" t="str">
        <f t="shared" si="34"/>
        <v>Other non-capitalised costs - Medium Confidence</v>
      </c>
      <c r="I187" s="221" t="s">
        <v>613</v>
      </c>
      <c r="J187" s="587">
        <f t="shared" ca="1" si="41"/>
        <v>0</v>
      </c>
      <c r="K187" s="587">
        <f t="shared" ca="1" si="41"/>
        <v>0</v>
      </c>
      <c r="L187" s="587">
        <f t="shared" ca="1" si="41"/>
        <v>0</v>
      </c>
      <c r="M187" s="587">
        <f t="shared" ca="1" si="41"/>
        <v>0</v>
      </c>
      <c r="N187" s="587">
        <f t="shared" ca="1" si="41"/>
        <v>0</v>
      </c>
      <c r="O187" s="587">
        <f t="shared" ca="1" si="41"/>
        <v>0</v>
      </c>
      <c r="P187" s="587">
        <f t="shared" ca="1" si="41"/>
        <v>0</v>
      </c>
      <c r="Q187" s="587">
        <f t="shared" ca="1" si="41"/>
        <v>0</v>
      </c>
      <c r="R187" s="587">
        <f t="shared" ca="1" si="41"/>
        <v>0</v>
      </c>
      <c r="S187" s="587">
        <f t="shared" ca="1" si="41"/>
        <v>0</v>
      </c>
      <c r="T187" s="587">
        <f t="shared" ca="1" si="42"/>
        <v>0</v>
      </c>
      <c r="U187" s="587">
        <f t="shared" ca="1" si="42"/>
        <v>0</v>
      </c>
      <c r="V187" s="587">
        <f t="shared" ca="1" si="42"/>
        <v>0</v>
      </c>
      <c r="W187" s="587">
        <f t="shared" ca="1" si="42"/>
        <v>0</v>
      </c>
      <c r="X187" s="587">
        <f t="shared" ca="1" si="42"/>
        <v>0</v>
      </c>
      <c r="Y187" s="587">
        <f t="shared" ca="1" si="42"/>
        <v>0</v>
      </c>
      <c r="Z187" s="587">
        <f t="shared" ca="1" si="42"/>
        <v>0</v>
      </c>
      <c r="AA187" s="587">
        <f t="shared" ca="1" si="42"/>
        <v>0</v>
      </c>
      <c r="AB187" s="587">
        <f t="shared" ca="1" si="42"/>
        <v>0</v>
      </c>
      <c r="AC187" s="587">
        <f t="shared" ca="1" si="42"/>
        <v>0</v>
      </c>
      <c r="AD187" s="587">
        <f t="shared" ca="1" si="43"/>
        <v>0</v>
      </c>
      <c r="AE187" s="587">
        <f t="shared" ca="1" si="43"/>
        <v>0</v>
      </c>
      <c r="AF187" s="587">
        <f t="shared" ca="1" si="43"/>
        <v>0</v>
      </c>
      <c r="AG187" s="587">
        <f t="shared" ca="1" si="43"/>
        <v>0</v>
      </c>
      <c r="AH187" s="587">
        <f t="shared" ca="1" si="43"/>
        <v>0</v>
      </c>
      <c r="AI187" s="587">
        <f t="shared" ca="1" si="43"/>
        <v>0</v>
      </c>
      <c r="AJ187" s="587">
        <f t="shared" ca="1" si="43"/>
        <v>0</v>
      </c>
      <c r="AK187" s="587">
        <f t="shared" ca="1" si="43"/>
        <v>0</v>
      </c>
      <c r="AL187" s="587">
        <f t="shared" ca="1" si="43"/>
        <v>0</v>
      </c>
      <c r="AM187" s="587">
        <f t="shared" ca="1" si="43"/>
        <v>0</v>
      </c>
      <c r="AN187" s="587">
        <f t="shared" ca="1" si="44"/>
        <v>0</v>
      </c>
      <c r="AO187" s="587">
        <f t="shared" ca="1" si="44"/>
        <v>0</v>
      </c>
      <c r="AP187" s="587">
        <f t="shared" ca="1" si="44"/>
        <v>0</v>
      </c>
      <c r="AQ187" s="587">
        <f t="shared" ca="1" si="44"/>
        <v>0</v>
      </c>
      <c r="AR187" s="587">
        <f t="shared" ca="1" si="44"/>
        <v>0</v>
      </c>
      <c r="AS187" s="587">
        <f t="shared" ca="1" si="44"/>
        <v>0</v>
      </c>
      <c r="AT187" s="587">
        <f t="shared" ca="1" si="44"/>
        <v>0</v>
      </c>
      <c r="AU187" s="587">
        <f t="shared" ca="1" si="44"/>
        <v>0</v>
      </c>
      <c r="AV187" s="587">
        <f t="shared" ca="1" si="44"/>
        <v>0</v>
      </c>
      <c r="AW187" s="587">
        <f t="shared" ca="1" si="44"/>
        <v>0</v>
      </c>
      <c r="AX187" s="587">
        <f t="shared" ca="1" si="45"/>
        <v>0</v>
      </c>
      <c r="AY187" s="587">
        <f t="shared" ca="1" si="45"/>
        <v>0</v>
      </c>
      <c r="AZ187" s="587">
        <f t="shared" ca="1" si="45"/>
        <v>0</v>
      </c>
      <c r="BA187" s="587">
        <f t="shared" ca="1" si="45"/>
        <v>0</v>
      </c>
      <c r="BB187" s="587">
        <f t="shared" ca="1" si="45"/>
        <v>0</v>
      </c>
      <c r="BC187" s="587">
        <f t="shared" ca="1" si="45"/>
        <v>0</v>
      </c>
      <c r="BD187" s="587">
        <f t="shared" ca="1" si="45"/>
        <v>0</v>
      </c>
      <c r="BE187" s="587">
        <f t="shared" ca="1" si="45"/>
        <v>0</v>
      </c>
      <c r="BF187" s="587">
        <f t="shared" ca="1" si="45"/>
        <v>0</v>
      </c>
      <c r="BG187" s="587">
        <f t="shared" ca="1" si="45"/>
        <v>0</v>
      </c>
      <c r="BH187" s="587">
        <f t="shared" ca="1" si="46"/>
        <v>0</v>
      </c>
      <c r="BI187" s="587">
        <f t="shared" ca="1" si="46"/>
        <v>0</v>
      </c>
      <c r="BJ187" s="587">
        <f t="shared" ca="1" si="46"/>
        <v>0</v>
      </c>
      <c r="BK187" s="587">
        <f t="shared" ca="1" si="46"/>
        <v>0</v>
      </c>
      <c r="BL187" s="587">
        <f t="shared" ca="1" si="46"/>
        <v>0</v>
      </c>
      <c r="BM187" s="587">
        <f t="shared" ca="1" si="46"/>
        <v>0</v>
      </c>
      <c r="BN187" s="662">
        <f t="shared" ca="1" si="46"/>
        <v>0</v>
      </c>
    </row>
    <row r="188" spans="1:66" ht="13.5" thickBot="1">
      <c r="A188" s="1366"/>
      <c r="B188" s="534"/>
      <c r="C188" s="656" t="s">
        <v>1011</v>
      </c>
      <c r="D188" s="657" t="s">
        <v>1022</v>
      </c>
      <c r="E188" s="658" t="s">
        <v>604</v>
      </c>
      <c r="F188" s="658" t="s">
        <v>609</v>
      </c>
      <c r="G188" s="658" t="s">
        <v>605</v>
      </c>
      <c r="H188" s="659" t="str">
        <f t="shared" si="34"/>
        <v>Other non-capitalised costs - Low Confidence</v>
      </c>
      <c r="I188" s="658" t="s">
        <v>613</v>
      </c>
      <c r="J188" s="663">
        <f t="shared" ca="1" si="41"/>
        <v>1</v>
      </c>
      <c r="K188" s="663">
        <f t="shared" ca="1" si="41"/>
        <v>1</v>
      </c>
      <c r="L188" s="663">
        <f t="shared" ca="1" si="41"/>
        <v>1</v>
      </c>
      <c r="M188" s="663">
        <f t="shared" ca="1" si="41"/>
        <v>1</v>
      </c>
      <c r="N188" s="663">
        <f t="shared" ca="1" si="41"/>
        <v>1</v>
      </c>
      <c r="O188" s="663">
        <f t="shared" ca="1" si="41"/>
        <v>1</v>
      </c>
      <c r="P188" s="663">
        <f t="shared" ca="1" si="41"/>
        <v>1</v>
      </c>
      <c r="Q188" s="663">
        <f t="shared" ca="1" si="41"/>
        <v>1</v>
      </c>
      <c r="R188" s="663">
        <f t="shared" ca="1" si="41"/>
        <v>1</v>
      </c>
      <c r="S188" s="663">
        <f t="shared" ca="1" si="41"/>
        <v>1</v>
      </c>
      <c r="T188" s="663">
        <f t="shared" ca="1" si="42"/>
        <v>1</v>
      </c>
      <c r="U188" s="663">
        <f t="shared" ca="1" si="42"/>
        <v>1</v>
      </c>
      <c r="V188" s="663">
        <f t="shared" ca="1" si="42"/>
        <v>1</v>
      </c>
      <c r="W188" s="663">
        <f t="shared" ca="1" si="42"/>
        <v>1</v>
      </c>
      <c r="X188" s="663">
        <f t="shared" ca="1" si="42"/>
        <v>1</v>
      </c>
      <c r="Y188" s="663">
        <f t="shared" ca="1" si="42"/>
        <v>1</v>
      </c>
      <c r="Z188" s="663">
        <f t="shared" ca="1" si="42"/>
        <v>1</v>
      </c>
      <c r="AA188" s="663">
        <f t="shared" ca="1" si="42"/>
        <v>1</v>
      </c>
      <c r="AB188" s="663">
        <f t="shared" ca="1" si="42"/>
        <v>1</v>
      </c>
      <c r="AC188" s="663">
        <f t="shared" ca="1" si="42"/>
        <v>1</v>
      </c>
      <c r="AD188" s="663">
        <f t="shared" ca="1" si="43"/>
        <v>1</v>
      </c>
      <c r="AE188" s="663">
        <f t="shared" ca="1" si="43"/>
        <v>1</v>
      </c>
      <c r="AF188" s="663">
        <f t="shared" ca="1" si="43"/>
        <v>1</v>
      </c>
      <c r="AG188" s="663">
        <f t="shared" ca="1" si="43"/>
        <v>1</v>
      </c>
      <c r="AH188" s="663">
        <f t="shared" ca="1" si="43"/>
        <v>1</v>
      </c>
      <c r="AI188" s="663">
        <f t="shared" ca="1" si="43"/>
        <v>1</v>
      </c>
      <c r="AJ188" s="663">
        <f t="shared" ca="1" si="43"/>
        <v>1</v>
      </c>
      <c r="AK188" s="663">
        <f t="shared" ca="1" si="43"/>
        <v>1</v>
      </c>
      <c r="AL188" s="663">
        <f t="shared" ca="1" si="43"/>
        <v>1</v>
      </c>
      <c r="AM188" s="663">
        <f t="shared" ca="1" si="43"/>
        <v>1</v>
      </c>
      <c r="AN188" s="663">
        <f t="shared" ca="1" si="44"/>
        <v>1</v>
      </c>
      <c r="AO188" s="663">
        <f t="shared" ca="1" si="44"/>
        <v>1</v>
      </c>
      <c r="AP188" s="663">
        <f t="shared" ca="1" si="44"/>
        <v>1</v>
      </c>
      <c r="AQ188" s="663">
        <f t="shared" ca="1" si="44"/>
        <v>1</v>
      </c>
      <c r="AR188" s="663">
        <f t="shared" ca="1" si="44"/>
        <v>1</v>
      </c>
      <c r="AS188" s="663">
        <f t="shared" ca="1" si="44"/>
        <v>1</v>
      </c>
      <c r="AT188" s="663">
        <f t="shared" ca="1" si="44"/>
        <v>1</v>
      </c>
      <c r="AU188" s="663">
        <f t="shared" ca="1" si="44"/>
        <v>1</v>
      </c>
      <c r="AV188" s="663">
        <f t="shared" ca="1" si="44"/>
        <v>1</v>
      </c>
      <c r="AW188" s="663">
        <f t="shared" ca="1" si="44"/>
        <v>1</v>
      </c>
      <c r="AX188" s="663">
        <f t="shared" ca="1" si="45"/>
        <v>1</v>
      </c>
      <c r="AY188" s="663">
        <f t="shared" ca="1" si="45"/>
        <v>1</v>
      </c>
      <c r="AZ188" s="663">
        <f t="shared" ca="1" si="45"/>
        <v>1</v>
      </c>
      <c r="BA188" s="663">
        <f t="shared" ca="1" si="45"/>
        <v>1</v>
      </c>
      <c r="BB188" s="663">
        <f t="shared" ca="1" si="45"/>
        <v>1</v>
      </c>
      <c r="BC188" s="663">
        <f t="shared" ca="1" si="45"/>
        <v>1</v>
      </c>
      <c r="BD188" s="663">
        <f t="shared" ca="1" si="45"/>
        <v>1</v>
      </c>
      <c r="BE188" s="663">
        <f t="shared" ca="1" si="45"/>
        <v>1</v>
      </c>
      <c r="BF188" s="663">
        <f t="shared" ca="1" si="45"/>
        <v>1</v>
      </c>
      <c r="BG188" s="663">
        <f t="shared" ca="1" si="45"/>
        <v>1</v>
      </c>
      <c r="BH188" s="663">
        <f t="shared" ca="1" si="46"/>
        <v>1</v>
      </c>
      <c r="BI188" s="663">
        <f t="shared" ca="1" si="46"/>
        <v>1</v>
      </c>
      <c r="BJ188" s="663">
        <f t="shared" ca="1" si="46"/>
        <v>1</v>
      </c>
      <c r="BK188" s="663">
        <f t="shared" ca="1" si="46"/>
        <v>1</v>
      </c>
      <c r="BL188" s="663">
        <f t="shared" ca="1" si="46"/>
        <v>1</v>
      </c>
      <c r="BM188" s="663">
        <f t="shared" ca="1" si="46"/>
        <v>1</v>
      </c>
      <c r="BN188" s="664">
        <f t="shared" ca="1" si="46"/>
        <v>1</v>
      </c>
    </row>
    <row r="189" spans="1:66" ht="13.5" thickBot="1">
      <c r="A189" s="1366"/>
      <c r="B189" s="534"/>
      <c r="C189" s="177"/>
      <c r="D189" s="490"/>
      <c r="E189" s="177"/>
      <c r="F189" s="177"/>
      <c r="G189" s="177"/>
      <c r="H189" s="177"/>
      <c r="I189" s="177"/>
      <c r="J189" s="491"/>
      <c r="K189" s="491"/>
      <c r="L189" s="491"/>
      <c r="M189" s="491"/>
      <c r="N189" s="491"/>
      <c r="O189" s="491"/>
      <c r="P189" s="491"/>
      <c r="Q189" s="491"/>
      <c r="R189" s="491"/>
      <c r="S189" s="491"/>
      <c r="T189" s="491"/>
      <c r="U189" s="491"/>
      <c r="V189" s="491"/>
      <c r="W189" s="491"/>
      <c r="X189" s="491"/>
      <c r="Y189" s="491"/>
      <c r="Z189" s="491"/>
      <c r="AA189" s="491"/>
      <c r="AB189" s="491"/>
      <c r="AC189" s="491"/>
      <c r="AD189" s="491"/>
      <c r="AE189" s="491"/>
      <c r="AF189" s="491"/>
      <c r="AG189" s="491"/>
      <c r="AH189" s="491"/>
      <c r="AI189" s="491"/>
      <c r="AJ189" s="491"/>
      <c r="AK189" s="491"/>
      <c r="AL189" s="491"/>
      <c r="AM189" s="491"/>
      <c r="AN189" s="491"/>
      <c r="AO189" s="491"/>
      <c r="AP189" s="491"/>
      <c r="AQ189" s="491"/>
      <c r="AR189" s="491"/>
      <c r="AS189" s="491"/>
      <c r="AT189" s="491"/>
      <c r="AU189" s="491"/>
      <c r="AV189" s="491"/>
      <c r="AW189" s="491"/>
      <c r="AX189" s="491"/>
      <c r="AY189" s="491"/>
      <c r="AZ189" s="491"/>
      <c r="BA189" s="491"/>
      <c r="BB189" s="491"/>
      <c r="BC189" s="491"/>
      <c r="BD189" s="491"/>
      <c r="BE189" s="491"/>
      <c r="BF189" s="491"/>
      <c r="BG189" s="491"/>
      <c r="BH189" s="491"/>
      <c r="BI189" s="491"/>
      <c r="BJ189" s="491"/>
      <c r="BK189" s="491"/>
      <c r="BL189" s="491"/>
      <c r="BM189" s="491"/>
      <c r="BN189" s="491"/>
    </row>
    <row r="190" spans="1:66" ht="13.5" thickBot="1">
      <c r="A190" s="1366"/>
      <c r="B190" s="534"/>
      <c r="C190" s="806" t="s">
        <v>277</v>
      </c>
      <c r="D190" s="674" t="s">
        <v>141</v>
      </c>
      <c r="E190" s="813" t="s">
        <v>600</v>
      </c>
      <c r="F190" s="674" t="s">
        <v>634</v>
      </c>
      <c r="G190" s="674" t="s">
        <v>504</v>
      </c>
      <c r="H190" s="674" t="s">
        <v>1010</v>
      </c>
      <c r="I190" s="674" t="s">
        <v>506</v>
      </c>
      <c r="J190" s="674">
        <v>2024</v>
      </c>
      <c r="K190" s="674">
        <v>2025</v>
      </c>
      <c r="L190" s="674">
        <v>2026</v>
      </c>
      <c r="M190" s="674">
        <v>2027</v>
      </c>
      <c r="N190" s="674">
        <v>2028</v>
      </c>
      <c r="O190" s="674">
        <v>2029</v>
      </c>
      <c r="P190" s="674">
        <v>2030</v>
      </c>
      <c r="Q190" s="674">
        <v>2031</v>
      </c>
      <c r="R190" s="674">
        <v>2032</v>
      </c>
      <c r="S190" s="674">
        <v>2033</v>
      </c>
      <c r="T190" s="674">
        <v>2034</v>
      </c>
      <c r="U190" s="674">
        <v>2035</v>
      </c>
      <c r="V190" s="674">
        <v>2036</v>
      </c>
      <c r="W190" s="674">
        <v>2037</v>
      </c>
      <c r="X190" s="674">
        <v>2038</v>
      </c>
      <c r="Y190" s="674">
        <v>2039</v>
      </c>
      <c r="Z190" s="674">
        <v>2040</v>
      </c>
      <c r="AA190" s="674">
        <v>2041</v>
      </c>
      <c r="AB190" s="674">
        <v>2042</v>
      </c>
      <c r="AC190" s="674">
        <v>2043</v>
      </c>
      <c r="AD190" s="674">
        <v>2044</v>
      </c>
      <c r="AE190" s="674">
        <v>2045</v>
      </c>
      <c r="AF190" s="674">
        <v>2046</v>
      </c>
      <c r="AG190" s="674">
        <v>2047</v>
      </c>
      <c r="AH190" s="674">
        <v>2048</v>
      </c>
      <c r="AI190" s="674">
        <v>2049</v>
      </c>
      <c r="AJ190" s="674">
        <v>2050</v>
      </c>
      <c r="AK190" s="674">
        <v>2051</v>
      </c>
      <c r="AL190" s="674">
        <v>2052</v>
      </c>
      <c r="AM190" s="674">
        <v>2053</v>
      </c>
      <c r="AN190" s="674">
        <v>2054</v>
      </c>
      <c r="AO190" s="674">
        <v>2055</v>
      </c>
      <c r="AP190" s="674">
        <v>2056</v>
      </c>
      <c r="AQ190" s="674">
        <v>2057</v>
      </c>
      <c r="AR190" s="674">
        <v>2058</v>
      </c>
      <c r="AS190" s="674">
        <v>2059</v>
      </c>
      <c r="AT190" s="674">
        <v>2060</v>
      </c>
      <c r="AU190" s="674">
        <v>2061</v>
      </c>
      <c r="AV190" s="674">
        <v>2062</v>
      </c>
      <c r="AW190" s="674">
        <v>2063</v>
      </c>
      <c r="AX190" s="674">
        <v>2064</v>
      </c>
      <c r="AY190" s="674">
        <v>2065</v>
      </c>
      <c r="AZ190" s="674">
        <v>2066</v>
      </c>
      <c r="BA190" s="674">
        <v>2067</v>
      </c>
      <c r="BB190" s="674">
        <v>2068</v>
      </c>
      <c r="BC190" s="674">
        <v>2069</v>
      </c>
      <c r="BD190" s="674">
        <v>2070</v>
      </c>
      <c r="BE190" s="674">
        <v>2071</v>
      </c>
      <c r="BF190" s="674">
        <v>2072</v>
      </c>
      <c r="BG190" s="674">
        <v>2073</v>
      </c>
      <c r="BH190" s="674">
        <v>2074</v>
      </c>
      <c r="BI190" s="674">
        <v>2075</v>
      </c>
      <c r="BJ190" s="674">
        <v>2076</v>
      </c>
      <c r="BK190" s="674">
        <v>2077</v>
      </c>
      <c r="BL190" s="674">
        <v>2078</v>
      </c>
      <c r="BM190" s="674">
        <v>2079</v>
      </c>
      <c r="BN190" s="814">
        <v>2080</v>
      </c>
    </row>
    <row r="191" spans="1:66">
      <c r="A191" s="1366"/>
      <c r="B191" s="534"/>
      <c r="C191" s="651" t="s">
        <v>986</v>
      </c>
      <c r="D191" s="653" t="s">
        <v>1023</v>
      </c>
      <c r="E191" s="671" t="s">
        <v>623</v>
      </c>
      <c r="F191" s="653" t="s">
        <v>609</v>
      </c>
      <c r="G191" s="653" t="s">
        <v>923</v>
      </c>
      <c r="H191" s="654" t="str">
        <f>_xlfn.CONCAT(C191," - ",G191, " Confidence" )</f>
        <v>Environmental - High Confidence</v>
      </c>
      <c r="I191" s="653" t="s">
        <v>613</v>
      </c>
      <c r="J191" s="675">
        <f t="shared" ref="J191:S193" ca="1" si="47">IFERROR(SUMIFS(J$111:J$129,$G$111:$G$129,$G191)/J$130,0)</f>
        <v>0</v>
      </c>
      <c r="K191" s="675">
        <f t="shared" ca="1" si="47"/>
        <v>0</v>
      </c>
      <c r="L191" s="675">
        <f t="shared" ca="1" si="47"/>
        <v>0</v>
      </c>
      <c r="M191" s="675">
        <f t="shared" ca="1" si="47"/>
        <v>0</v>
      </c>
      <c r="N191" s="675">
        <f t="shared" ca="1" si="47"/>
        <v>0</v>
      </c>
      <c r="O191" s="675">
        <f t="shared" ca="1" si="47"/>
        <v>0</v>
      </c>
      <c r="P191" s="675">
        <f t="shared" ca="1" si="47"/>
        <v>0</v>
      </c>
      <c r="Q191" s="675">
        <f t="shared" ca="1" si="47"/>
        <v>0</v>
      </c>
      <c r="R191" s="675">
        <f t="shared" ca="1" si="47"/>
        <v>0</v>
      </c>
      <c r="S191" s="675">
        <f t="shared" ca="1" si="47"/>
        <v>0</v>
      </c>
      <c r="T191" s="675">
        <f t="shared" ref="T191:AC193" ca="1" si="48">IFERROR(SUMIFS(T$111:T$129,$G$111:$G$129,$G191)/T$130,0)</f>
        <v>0</v>
      </c>
      <c r="U191" s="675">
        <f t="shared" ca="1" si="48"/>
        <v>0</v>
      </c>
      <c r="V191" s="675">
        <f t="shared" ca="1" si="48"/>
        <v>0</v>
      </c>
      <c r="W191" s="675">
        <f t="shared" ca="1" si="48"/>
        <v>0</v>
      </c>
      <c r="X191" s="675">
        <f t="shared" ca="1" si="48"/>
        <v>0</v>
      </c>
      <c r="Y191" s="675">
        <f t="shared" ca="1" si="48"/>
        <v>0</v>
      </c>
      <c r="Z191" s="675">
        <f t="shared" ca="1" si="48"/>
        <v>0</v>
      </c>
      <c r="AA191" s="675">
        <f t="shared" ca="1" si="48"/>
        <v>0</v>
      </c>
      <c r="AB191" s="675">
        <f t="shared" ca="1" si="48"/>
        <v>0</v>
      </c>
      <c r="AC191" s="675">
        <f t="shared" ca="1" si="48"/>
        <v>0</v>
      </c>
      <c r="AD191" s="675">
        <f t="shared" ref="AD191:AM193" ca="1" si="49">IFERROR(SUMIFS(AD$111:AD$129,$G$111:$G$129,$G191)/AD$130,0)</f>
        <v>0</v>
      </c>
      <c r="AE191" s="675">
        <f t="shared" ca="1" si="49"/>
        <v>0</v>
      </c>
      <c r="AF191" s="675">
        <f t="shared" ca="1" si="49"/>
        <v>0</v>
      </c>
      <c r="AG191" s="675">
        <f t="shared" ca="1" si="49"/>
        <v>0</v>
      </c>
      <c r="AH191" s="675">
        <f t="shared" ca="1" si="49"/>
        <v>0</v>
      </c>
      <c r="AI191" s="675">
        <f t="shared" ca="1" si="49"/>
        <v>0</v>
      </c>
      <c r="AJ191" s="675">
        <f t="shared" ca="1" si="49"/>
        <v>0</v>
      </c>
      <c r="AK191" s="675">
        <f t="shared" ca="1" si="49"/>
        <v>0</v>
      </c>
      <c r="AL191" s="675">
        <f t="shared" ca="1" si="49"/>
        <v>0</v>
      </c>
      <c r="AM191" s="675">
        <f t="shared" ca="1" si="49"/>
        <v>0</v>
      </c>
      <c r="AN191" s="675">
        <f t="shared" ref="AN191:AW193" ca="1" si="50">IFERROR(SUMIFS(AN$111:AN$129,$G$111:$G$129,$G191)/AN$130,0)</f>
        <v>0</v>
      </c>
      <c r="AO191" s="675">
        <f t="shared" ca="1" si="50"/>
        <v>0</v>
      </c>
      <c r="AP191" s="675">
        <f t="shared" ca="1" si="50"/>
        <v>0</v>
      </c>
      <c r="AQ191" s="675">
        <f t="shared" ca="1" si="50"/>
        <v>0</v>
      </c>
      <c r="AR191" s="675">
        <f t="shared" ca="1" si="50"/>
        <v>0</v>
      </c>
      <c r="AS191" s="675">
        <f t="shared" ca="1" si="50"/>
        <v>0</v>
      </c>
      <c r="AT191" s="675">
        <f t="shared" ca="1" si="50"/>
        <v>0</v>
      </c>
      <c r="AU191" s="675">
        <f t="shared" ca="1" si="50"/>
        <v>0</v>
      </c>
      <c r="AV191" s="675">
        <f t="shared" ca="1" si="50"/>
        <v>0</v>
      </c>
      <c r="AW191" s="675">
        <f t="shared" ca="1" si="50"/>
        <v>0</v>
      </c>
      <c r="AX191" s="675">
        <f t="shared" ref="AX191:BG193" ca="1" si="51">IFERROR(SUMIFS(AX$111:AX$129,$G$111:$G$129,$G191)/AX$130,0)</f>
        <v>0</v>
      </c>
      <c r="AY191" s="675">
        <f t="shared" ca="1" si="51"/>
        <v>0</v>
      </c>
      <c r="AZ191" s="675">
        <f t="shared" ca="1" si="51"/>
        <v>0</v>
      </c>
      <c r="BA191" s="675">
        <f t="shared" ca="1" si="51"/>
        <v>0</v>
      </c>
      <c r="BB191" s="675">
        <f t="shared" ca="1" si="51"/>
        <v>0</v>
      </c>
      <c r="BC191" s="675">
        <f t="shared" ca="1" si="51"/>
        <v>0</v>
      </c>
      <c r="BD191" s="675">
        <f t="shared" ca="1" si="51"/>
        <v>0</v>
      </c>
      <c r="BE191" s="675">
        <f t="shared" ca="1" si="51"/>
        <v>0</v>
      </c>
      <c r="BF191" s="675">
        <f t="shared" ca="1" si="51"/>
        <v>0</v>
      </c>
      <c r="BG191" s="675">
        <f t="shared" ca="1" si="51"/>
        <v>0</v>
      </c>
      <c r="BH191" s="675">
        <f t="shared" ref="BH191:BN193" ca="1" si="52">IFERROR(SUMIFS(BH$111:BH$129,$G$111:$G$129,$G191)/BH$130,0)</f>
        <v>0</v>
      </c>
      <c r="BI191" s="675">
        <f t="shared" ca="1" si="52"/>
        <v>0</v>
      </c>
      <c r="BJ191" s="675">
        <f t="shared" ca="1" si="52"/>
        <v>0</v>
      </c>
      <c r="BK191" s="675">
        <f t="shared" ca="1" si="52"/>
        <v>0</v>
      </c>
      <c r="BL191" s="675">
        <f t="shared" ca="1" si="52"/>
        <v>0</v>
      </c>
      <c r="BM191" s="675">
        <f t="shared" ca="1" si="52"/>
        <v>0</v>
      </c>
      <c r="BN191" s="676">
        <f t="shared" ca="1" si="52"/>
        <v>0</v>
      </c>
    </row>
    <row r="192" spans="1:66">
      <c r="A192" s="1366"/>
      <c r="B192" s="534"/>
      <c r="C192" s="655" t="s">
        <v>986</v>
      </c>
      <c r="D192" s="221" t="s">
        <v>1023</v>
      </c>
      <c r="E192" s="672" t="s">
        <v>623</v>
      </c>
      <c r="F192" s="221" t="s">
        <v>609</v>
      </c>
      <c r="G192" s="221" t="s">
        <v>512</v>
      </c>
      <c r="H192" s="523" t="str">
        <f t="shared" ref="H192:H193" si="53">_xlfn.CONCAT(C192," - ",G192, " Confidence" )</f>
        <v>Environmental - Medium Confidence</v>
      </c>
      <c r="I192" s="221" t="s">
        <v>613</v>
      </c>
      <c r="J192" s="677">
        <f t="shared" ca="1" si="47"/>
        <v>0</v>
      </c>
      <c r="K192" s="677">
        <f t="shared" ca="1" si="47"/>
        <v>0</v>
      </c>
      <c r="L192" s="677">
        <f t="shared" ca="1" si="47"/>
        <v>0</v>
      </c>
      <c r="M192" s="650">
        <f t="shared" ca="1" si="47"/>
        <v>0</v>
      </c>
      <c r="N192" s="650">
        <f t="shared" ca="1" si="47"/>
        <v>0</v>
      </c>
      <c r="O192" s="650">
        <f t="shared" ca="1" si="47"/>
        <v>1</v>
      </c>
      <c r="P192" s="650">
        <f t="shared" ca="1" si="47"/>
        <v>1</v>
      </c>
      <c r="Q192" s="650">
        <f t="shared" ca="1" si="47"/>
        <v>1</v>
      </c>
      <c r="R192" s="650">
        <f t="shared" ca="1" si="47"/>
        <v>1</v>
      </c>
      <c r="S192" s="650">
        <f t="shared" ca="1" si="47"/>
        <v>1</v>
      </c>
      <c r="T192" s="650">
        <f t="shared" ca="1" si="48"/>
        <v>1</v>
      </c>
      <c r="U192" s="650">
        <f t="shared" ca="1" si="48"/>
        <v>1</v>
      </c>
      <c r="V192" s="650">
        <f t="shared" ca="1" si="48"/>
        <v>1</v>
      </c>
      <c r="W192" s="650">
        <f t="shared" ca="1" si="48"/>
        <v>1</v>
      </c>
      <c r="X192" s="650">
        <f t="shared" ca="1" si="48"/>
        <v>1</v>
      </c>
      <c r="Y192" s="650">
        <f t="shared" ca="1" si="48"/>
        <v>1</v>
      </c>
      <c r="Z192" s="650">
        <f t="shared" ca="1" si="48"/>
        <v>1</v>
      </c>
      <c r="AA192" s="650">
        <f t="shared" ca="1" si="48"/>
        <v>1</v>
      </c>
      <c r="AB192" s="650">
        <f t="shared" ca="1" si="48"/>
        <v>1</v>
      </c>
      <c r="AC192" s="650">
        <f t="shared" ca="1" si="48"/>
        <v>1</v>
      </c>
      <c r="AD192" s="650">
        <f t="shared" ca="1" si="49"/>
        <v>1</v>
      </c>
      <c r="AE192" s="650">
        <f t="shared" ca="1" si="49"/>
        <v>1</v>
      </c>
      <c r="AF192" s="650">
        <f t="shared" ca="1" si="49"/>
        <v>1</v>
      </c>
      <c r="AG192" s="650">
        <f t="shared" ca="1" si="49"/>
        <v>1</v>
      </c>
      <c r="AH192" s="650">
        <f t="shared" ca="1" si="49"/>
        <v>1</v>
      </c>
      <c r="AI192" s="650">
        <f t="shared" ca="1" si="49"/>
        <v>1</v>
      </c>
      <c r="AJ192" s="650">
        <f t="shared" ca="1" si="49"/>
        <v>1</v>
      </c>
      <c r="AK192" s="650">
        <f t="shared" ca="1" si="49"/>
        <v>1</v>
      </c>
      <c r="AL192" s="650">
        <f t="shared" ca="1" si="49"/>
        <v>1</v>
      </c>
      <c r="AM192" s="650">
        <f t="shared" ca="1" si="49"/>
        <v>1</v>
      </c>
      <c r="AN192" s="650">
        <f t="shared" ca="1" si="50"/>
        <v>1</v>
      </c>
      <c r="AO192" s="650">
        <f t="shared" ca="1" si="50"/>
        <v>1</v>
      </c>
      <c r="AP192" s="650">
        <f t="shared" ca="1" si="50"/>
        <v>1</v>
      </c>
      <c r="AQ192" s="650">
        <f t="shared" ca="1" si="50"/>
        <v>1</v>
      </c>
      <c r="AR192" s="650">
        <f t="shared" ca="1" si="50"/>
        <v>1</v>
      </c>
      <c r="AS192" s="650">
        <f t="shared" ca="1" si="50"/>
        <v>1</v>
      </c>
      <c r="AT192" s="650">
        <f t="shared" ca="1" si="50"/>
        <v>1</v>
      </c>
      <c r="AU192" s="650">
        <f t="shared" ca="1" si="50"/>
        <v>1</v>
      </c>
      <c r="AV192" s="650">
        <f t="shared" ca="1" si="50"/>
        <v>1</v>
      </c>
      <c r="AW192" s="650">
        <f t="shared" ca="1" si="50"/>
        <v>1</v>
      </c>
      <c r="AX192" s="650">
        <f t="shared" ca="1" si="51"/>
        <v>1</v>
      </c>
      <c r="AY192" s="650">
        <f t="shared" ca="1" si="51"/>
        <v>1</v>
      </c>
      <c r="AZ192" s="650">
        <f t="shared" ca="1" si="51"/>
        <v>1</v>
      </c>
      <c r="BA192" s="650">
        <f t="shared" ca="1" si="51"/>
        <v>1</v>
      </c>
      <c r="BB192" s="650">
        <f t="shared" ca="1" si="51"/>
        <v>1</v>
      </c>
      <c r="BC192" s="650">
        <f t="shared" ca="1" si="51"/>
        <v>1</v>
      </c>
      <c r="BD192" s="650">
        <f t="shared" ca="1" si="51"/>
        <v>1</v>
      </c>
      <c r="BE192" s="650">
        <f t="shared" ca="1" si="51"/>
        <v>1</v>
      </c>
      <c r="BF192" s="650">
        <f t="shared" ca="1" si="51"/>
        <v>1</v>
      </c>
      <c r="BG192" s="650">
        <f t="shared" ca="1" si="51"/>
        <v>1</v>
      </c>
      <c r="BH192" s="650">
        <f t="shared" ca="1" si="52"/>
        <v>1</v>
      </c>
      <c r="BI192" s="650">
        <f t="shared" ca="1" si="52"/>
        <v>1</v>
      </c>
      <c r="BJ192" s="650">
        <f t="shared" ca="1" si="52"/>
        <v>1</v>
      </c>
      <c r="BK192" s="650">
        <f t="shared" ca="1" si="52"/>
        <v>1</v>
      </c>
      <c r="BL192" s="650">
        <f t="shared" ca="1" si="52"/>
        <v>1</v>
      </c>
      <c r="BM192" s="650">
        <f t="shared" ca="1" si="52"/>
        <v>1</v>
      </c>
      <c r="BN192" s="680">
        <f t="shared" ca="1" si="52"/>
        <v>1</v>
      </c>
    </row>
    <row r="193" spans="1:66" ht="13.5" thickBot="1">
      <c r="A193" s="1366"/>
      <c r="B193" s="534"/>
      <c r="C193" s="656" t="s">
        <v>986</v>
      </c>
      <c r="D193" s="658" t="s">
        <v>1023</v>
      </c>
      <c r="E193" s="673" t="s">
        <v>623</v>
      </c>
      <c r="F193" s="658" t="s">
        <v>609</v>
      </c>
      <c r="G193" s="658" t="s">
        <v>605</v>
      </c>
      <c r="H193" s="659" t="str">
        <f t="shared" si="53"/>
        <v>Environmental - Low Confidence</v>
      </c>
      <c r="I193" s="658" t="s">
        <v>613</v>
      </c>
      <c r="J193" s="678">
        <f t="shared" ca="1" si="47"/>
        <v>0</v>
      </c>
      <c r="K193" s="678">
        <f t="shared" ca="1" si="47"/>
        <v>0</v>
      </c>
      <c r="L193" s="678">
        <f t="shared" ca="1" si="47"/>
        <v>0</v>
      </c>
      <c r="M193" s="678">
        <f t="shared" ca="1" si="47"/>
        <v>0</v>
      </c>
      <c r="N193" s="678">
        <f t="shared" ca="1" si="47"/>
        <v>0</v>
      </c>
      <c r="O193" s="678">
        <f t="shared" ca="1" si="47"/>
        <v>0</v>
      </c>
      <c r="P193" s="678">
        <f t="shared" ca="1" si="47"/>
        <v>0</v>
      </c>
      <c r="Q193" s="678">
        <f t="shared" ca="1" si="47"/>
        <v>0</v>
      </c>
      <c r="R193" s="678">
        <f t="shared" ca="1" si="47"/>
        <v>0</v>
      </c>
      <c r="S193" s="678">
        <f t="shared" ca="1" si="47"/>
        <v>0</v>
      </c>
      <c r="T193" s="678">
        <f t="shared" ca="1" si="48"/>
        <v>0</v>
      </c>
      <c r="U193" s="678">
        <f t="shared" ca="1" si="48"/>
        <v>0</v>
      </c>
      <c r="V193" s="678">
        <f t="shared" ca="1" si="48"/>
        <v>0</v>
      </c>
      <c r="W193" s="678">
        <f t="shared" ca="1" si="48"/>
        <v>0</v>
      </c>
      <c r="X193" s="678">
        <f t="shared" ca="1" si="48"/>
        <v>0</v>
      </c>
      <c r="Y193" s="678">
        <f t="shared" ca="1" si="48"/>
        <v>0</v>
      </c>
      <c r="Z193" s="678">
        <f t="shared" ca="1" si="48"/>
        <v>0</v>
      </c>
      <c r="AA193" s="678">
        <f t="shared" ca="1" si="48"/>
        <v>0</v>
      </c>
      <c r="AB193" s="678">
        <f t="shared" ca="1" si="48"/>
        <v>0</v>
      </c>
      <c r="AC193" s="678">
        <f t="shared" ca="1" si="48"/>
        <v>0</v>
      </c>
      <c r="AD193" s="678">
        <f t="shared" ca="1" si="49"/>
        <v>0</v>
      </c>
      <c r="AE193" s="678">
        <f t="shared" ca="1" si="49"/>
        <v>0</v>
      </c>
      <c r="AF193" s="678">
        <f t="shared" ca="1" si="49"/>
        <v>0</v>
      </c>
      <c r="AG193" s="678">
        <f t="shared" ca="1" si="49"/>
        <v>0</v>
      </c>
      <c r="AH193" s="678">
        <f t="shared" ca="1" si="49"/>
        <v>0</v>
      </c>
      <c r="AI193" s="678">
        <f t="shared" ca="1" si="49"/>
        <v>0</v>
      </c>
      <c r="AJ193" s="678">
        <f t="shared" ca="1" si="49"/>
        <v>0</v>
      </c>
      <c r="AK193" s="678">
        <f t="shared" ca="1" si="49"/>
        <v>0</v>
      </c>
      <c r="AL193" s="678">
        <f t="shared" ca="1" si="49"/>
        <v>0</v>
      </c>
      <c r="AM193" s="678">
        <f t="shared" ca="1" si="49"/>
        <v>0</v>
      </c>
      <c r="AN193" s="678">
        <f t="shared" ca="1" si="50"/>
        <v>0</v>
      </c>
      <c r="AO193" s="678">
        <f t="shared" ca="1" si="50"/>
        <v>0</v>
      </c>
      <c r="AP193" s="678">
        <f t="shared" ca="1" si="50"/>
        <v>0</v>
      </c>
      <c r="AQ193" s="678">
        <f t="shared" ca="1" si="50"/>
        <v>0</v>
      </c>
      <c r="AR193" s="678">
        <f t="shared" ca="1" si="50"/>
        <v>0</v>
      </c>
      <c r="AS193" s="678">
        <f t="shared" ca="1" si="50"/>
        <v>0</v>
      </c>
      <c r="AT193" s="678">
        <f t="shared" ca="1" si="50"/>
        <v>0</v>
      </c>
      <c r="AU193" s="678">
        <f t="shared" ca="1" si="50"/>
        <v>0</v>
      </c>
      <c r="AV193" s="678">
        <f t="shared" ca="1" si="50"/>
        <v>0</v>
      </c>
      <c r="AW193" s="678">
        <f t="shared" ca="1" si="50"/>
        <v>0</v>
      </c>
      <c r="AX193" s="678">
        <f t="shared" ca="1" si="51"/>
        <v>0</v>
      </c>
      <c r="AY193" s="678">
        <f t="shared" ca="1" si="51"/>
        <v>0</v>
      </c>
      <c r="AZ193" s="678">
        <f t="shared" ca="1" si="51"/>
        <v>0</v>
      </c>
      <c r="BA193" s="678">
        <f t="shared" ca="1" si="51"/>
        <v>0</v>
      </c>
      <c r="BB193" s="678">
        <f t="shared" ca="1" si="51"/>
        <v>0</v>
      </c>
      <c r="BC193" s="678">
        <f t="shared" ca="1" si="51"/>
        <v>0</v>
      </c>
      <c r="BD193" s="678">
        <f t="shared" ca="1" si="51"/>
        <v>0</v>
      </c>
      <c r="BE193" s="678">
        <f t="shared" ca="1" si="51"/>
        <v>0</v>
      </c>
      <c r="BF193" s="678">
        <f t="shared" ca="1" si="51"/>
        <v>0</v>
      </c>
      <c r="BG193" s="678">
        <f t="shared" ca="1" si="51"/>
        <v>0</v>
      </c>
      <c r="BH193" s="678">
        <f t="shared" ca="1" si="52"/>
        <v>0</v>
      </c>
      <c r="BI193" s="678">
        <f t="shared" ca="1" si="52"/>
        <v>0</v>
      </c>
      <c r="BJ193" s="678">
        <f t="shared" ca="1" si="52"/>
        <v>0</v>
      </c>
      <c r="BK193" s="678">
        <f t="shared" ca="1" si="52"/>
        <v>0</v>
      </c>
      <c r="BL193" s="678">
        <f t="shared" ca="1" si="52"/>
        <v>0</v>
      </c>
      <c r="BM193" s="678">
        <f t="shared" ca="1" si="52"/>
        <v>0</v>
      </c>
      <c r="BN193" s="679">
        <f t="shared" ca="1" si="52"/>
        <v>0</v>
      </c>
    </row>
    <row r="194" spans="1:66" ht="13.5" thickBot="1">
      <c r="A194" s="1366"/>
      <c r="B194" s="534"/>
      <c r="C194" s="177"/>
      <c r="D194" s="177"/>
      <c r="E194" s="177"/>
      <c r="F194" s="177"/>
      <c r="G194" s="177"/>
      <c r="H194" s="177"/>
      <c r="I194" s="177"/>
      <c r="J194" s="491"/>
      <c r="K194" s="491"/>
      <c r="L194" s="491"/>
      <c r="M194" s="491"/>
      <c r="N194" s="491"/>
      <c r="O194" s="491"/>
      <c r="P194" s="491"/>
      <c r="Q194" s="491"/>
      <c r="R194" s="491"/>
      <c r="S194" s="491"/>
      <c r="T194" s="491"/>
      <c r="U194" s="491"/>
      <c r="V194" s="491"/>
      <c r="W194" s="491"/>
      <c r="X194" s="491"/>
      <c r="Y194" s="491"/>
      <c r="Z194" s="491"/>
      <c r="AA194" s="491"/>
      <c r="AB194" s="491"/>
      <c r="AC194" s="491"/>
      <c r="AD194" s="491"/>
      <c r="AE194" s="491"/>
      <c r="AF194" s="491"/>
      <c r="AG194" s="491"/>
      <c r="AH194" s="491"/>
      <c r="AI194" s="491"/>
      <c r="AJ194" s="491"/>
      <c r="AK194" s="491"/>
      <c r="AL194" s="491"/>
      <c r="AM194" s="491"/>
      <c r="AN194" s="491"/>
      <c r="AO194" s="491"/>
      <c r="AP194" s="491"/>
      <c r="AQ194" s="491"/>
      <c r="AR194" s="491"/>
      <c r="AS194" s="491"/>
      <c r="AT194" s="491"/>
      <c r="AU194" s="491"/>
      <c r="AV194" s="491"/>
      <c r="AW194" s="491"/>
      <c r="AX194" s="491"/>
      <c r="AY194" s="491"/>
      <c r="AZ194" s="491"/>
      <c r="BA194" s="491"/>
      <c r="BB194" s="491"/>
      <c r="BC194" s="491"/>
      <c r="BD194" s="491"/>
      <c r="BE194" s="491"/>
      <c r="BF194" s="491"/>
      <c r="BG194" s="491"/>
      <c r="BH194" s="491"/>
      <c r="BI194" s="491"/>
      <c r="BJ194" s="491"/>
      <c r="BK194" s="491"/>
      <c r="BL194" s="491"/>
      <c r="BM194" s="491"/>
      <c r="BN194" s="491"/>
    </row>
    <row r="195" spans="1:66" ht="13.5" thickBot="1">
      <c r="A195" s="1366"/>
      <c r="B195" s="534"/>
      <c r="C195" s="665" t="s">
        <v>277</v>
      </c>
      <c r="D195" s="666" t="s">
        <v>141</v>
      </c>
      <c r="E195" s="807" t="s">
        <v>600</v>
      </c>
      <c r="F195" s="666" t="s">
        <v>634</v>
      </c>
      <c r="G195" s="666" t="s">
        <v>504</v>
      </c>
      <c r="H195" s="666" t="s">
        <v>1010</v>
      </c>
      <c r="I195" s="666" t="s">
        <v>506</v>
      </c>
      <c r="J195" s="666">
        <v>2024</v>
      </c>
      <c r="K195" s="666">
        <v>2025</v>
      </c>
      <c r="L195" s="666">
        <v>2026</v>
      </c>
      <c r="M195" s="666">
        <v>2027</v>
      </c>
      <c r="N195" s="666">
        <v>2028</v>
      </c>
      <c r="O195" s="666">
        <v>2029</v>
      </c>
      <c r="P195" s="666">
        <v>2030</v>
      </c>
      <c r="Q195" s="666">
        <v>2031</v>
      </c>
      <c r="R195" s="666">
        <v>2032</v>
      </c>
      <c r="S195" s="666">
        <v>2033</v>
      </c>
      <c r="T195" s="666">
        <v>2034</v>
      </c>
      <c r="U195" s="666">
        <v>2035</v>
      </c>
      <c r="V195" s="666">
        <v>2036</v>
      </c>
      <c r="W195" s="666">
        <v>2037</v>
      </c>
      <c r="X195" s="666">
        <v>2038</v>
      </c>
      <c r="Y195" s="666">
        <v>2039</v>
      </c>
      <c r="Z195" s="666">
        <v>2040</v>
      </c>
      <c r="AA195" s="666">
        <v>2041</v>
      </c>
      <c r="AB195" s="666">
        <v>2042</v>
      </c>
      <c r="AC195" s="666">
        <v>2043</v>
      </c>
      <c r="AD195" s="666">
        <v>2044</v>
      </c>
      <c r="AE195" s="666">
        <v>2045</v>
      </c>
      <c r="AF195" s="666">
        <v>2046</v>
      </c>
      <c r="AG195" s="666">
        <v>2047</v>
      </c>
      <c r="AH195" s="666">
        <v>2048</v>
      </c>
      <c r="AI195" s="666">
        <v>2049</v>
      </c>
      <c r="AJ195" s="666">
        <v>2050</v>
      </c>
      <c r="AK195" s="666">
        <v>2051</v>
      </c>
      <c r="AL195" s="666">
        <v>2052</v>
      </c>
      <c r="AM195" s="666">
        <v>2053</v>
      </c>
      <c r="AN195" s="666">
        <v>2054</v>
      </c>
      <c r="AO195" s="666">
        <v>2055</v>
      </c>
      <c r="AP195" s="666">
        <v>2056</v>
      </c>
      <c r="AQ195" s="666">
        <v>2057</v>
      </c>
      <c r="AR195" s="666">
        <v>2058</v>
      </c>
      <c r="AS195" s="666">
        <v>2059</v>
      </c>
      <c r="AT195" s="666">
        <v>2060</v>
      </c>
      <c r="AU195" s="666">
        <v>2061</v>
      </c>
      <c r="AV195" s="666">
        <v>2062</v>
      </c>
      <c r="AW195" s="666">
        <v>2063</v>
      </c>
      <c r="AX195" s="666">
        <v>2064</v>
      </c>
      <c r="AY195" s="666">
        <v>2065</v>
      </c>
      <c r="AZ195" s="666">
        <v>2066</v>
      </c>
      <c r="BA195" s="666">
        <v>2067</v>
      </c>
      <c r="BB195" s="666">
        <v>2068</v>
      </c>
      <c r="BC195" s="666">
        <v>2069</v>
      </c>
      <c r="BD195" s="666">
        <v>2070</v>
      </c>
      <c r="BE195" s="666">
        <v>2071</v>
      </c>
      <c r="BF195" s="666">
        <v>2072</v>
      </c>
      <c r="BG195" s="666">
        <v>2073</v>
      </c>
      <c r="BH195" s="666">
        <v>2074</v>
      </c>
      <c r="BI195" s="666">
        <v>2075</v>
      </c>
      <c r="BJ195" s="666">
        <v>2076</v>
      </c>
      <c r="BK195" s="666">
        <v>2077</v>
      </c>
      <c r="BL195" s="666">
        <v>2078</v>
      </c>
      <c r="BM195" s="666">
        <v>2079</v>
      </c>
      <c r="BN195" s="668">
        <v>2080</v>
      </c>
    </row>
    <row r="196" spans="1:66">
      <c r="A196" s="1366"/>
      <c r="B196" s="534"/>
      <c r="C196" s="651" t="s">
        <v>988</v>
      </c>
      <c r="D196" s="653" t="s">
        <v>1023</v>
      </c>
      <c r="E196" s="815" t="s">
        <v>623</v>
      </c>
      <c r="F196" s="653" t="s">
        <v>609</v>
      </c>
      <c r="G196" s="671" t="s">
        <v>923</v>
      </c>
      <c r="H196" s="654" t="str">
        <f>_xlfn.CONCAT(C196," - ",G196, " Confidence" )</f>
        <v>Societal - Non-Safety - High Confidence</v>
      </c>
      <c r="I196" s="653" t="s">
        <v>613</v>
      </c>
      <c r="J196" s="660">
        <f ca="1">IFERROR(SUMIFS(J$131:J$144,$C$131:$C$144,$C196,$G$131:$G$144,$G196)/SUMIFS(J$131:J$144,$C$131:$C$144,$C196),0)</f>
        <v>0</v>
      </c>
      <c r="K196" s="660">
        <f t="shared" ref="K196:BN200" ca="1" si="54">IFERROR(SUMIFS(K$131:K$144,$C$131:$C$144,$C196,$G$131:$G$144,$G196)/SUMIFS(K$131:K$144,$C$131:$C$144,$C196),0)</f>
        <v>0</v>
      </c>
      <c r="L196" s="660">
        <f t="shared" ca="1" si="54"/>
        <v>0</v>
      </c>
      <c r="M196" s="660">
        <f t="shared" ca="1" si="54"/>
        <v>0</v>
      </c>
      <c r="N196" s="660">
        <f t="shared" ca="1" si="54"/>
        <v>0</v>
      </c>
      <c r="O196" s="660">
        <f t="shared" ca="1" si="54"/>
        <v>0</v>
      </c>
      <c r="P196" s="660">
        <f t="shared" ca="1" si="54"/>
        <v>0</v>
      </c>
      <c r="Q196" s="660">
        <f t="shared" ca="1" si="54"/>
        <v>0</v>
      </c>
      <c r="R196" s="660">
        <f t="shared" ca="1" si="54"/>
        <v>0</v>
      </c>
      <c r="S196" s="660">
        <f t="shared" ca="1" si="54"/>
        <v>0</v>
      </c>
      <c r="T196" s="660">
        <f t="shared" ca="1" si="54"/>
        <v>0</v>
      </c>
      <c r="U196" s="660">
        <f t="shared" ca="1" si="54"/>
        <v>0</v>
      </c>
      <c r="V196" s="660">
        <f t="shared" ca="1" si="54"/>
        <v>0</v>
      </c>
      <c r="W196" s="660">
        <f t="shared" ca="1" si="54"/>
        <v>0</v>
      </c>
      <c r="X196" s="660">
        <f t="shared" ca="1" si="54"/>
        <v>0</v>
      </c>
      <c r="Y196" s="660">
        <f t="shared" ca="1" si="54"/>
        <v>0</v>
      </c>
      <c r="Z196" s="660">
        <f t="shared" ca="1" si="54"/>
        <v>0</v>
      </c>
      <c r="AA196" s="660">
        <f t="shared" ca="1" si="54"/>
        <v>0</v>
      </c>
      <c r="AB196" s="660">
        <f t="shared" ca="1" si="54"/>
        <v>0</v>
      </c>
      <c r="AC196" s="660">
        <f t="shared" ca="1" si="54"/>
        <v>0</v>
      </c>
      <c r="AD196" s="660">
        <f t="shared" ca="1" si="54"/>
        <v>0</v>
      </c>
      <c r="AE196" s="660">
        <f t="shared" ca="1" si="54"/>
        <v>0</v>
      </c>
      <c r="AF196" s="660">
        <f t="shared" ca="1" si="54"/>
        <v>0</v>
      </c>
      <c r="AG196" s="660">
        <f t="shared" ca="1" si="54"/>
        <v>0</v>
      </c>
      <c r="AH196" s="660">
        <f t="shared" ca="1" si="54"/>
        <v>0</v>
      </c>
      <c r="AI196" s="660">
        <f t="shared" ca="1" si="54"/>
        <v>0</v>
      </c>
      <c r="AJ196" s="660">
        <f t="shared" ca="1" si="54"/>
        <v>0</v>
      </c>
      <c r="AK196" s="660">
        <f t="shared" ca="1" si="54"/>
        <v>0</v>
      </c>
      <c r="AL196" s="660">
        <f t="shared" ca="1" si="54"/>
        <v>0</v>
      </c>
      <c r="AM196" s="660">
        <f t="shared" ca="1" si="54"/>
        <v>0</v>
      </c>
      <c r="AN196" s="660">
        <f t="shared" ca="1" si="54"/>
        <v>0</v>
      </c>
      <c r="AO196" s="660">
        <f t="shared" ca="1" si="54"/>
        <v>0</v>
      </c>
      <c r="AP196" s="660">
        <f t="shared" ca="1" si="54"/>
        <v>0</v>
      </c>
      <c r="AQ196" s="660">
        <f t="shared" ca="1" si="54"/>
        <v>0</v>
      </c>
      <c r="AR196" s="660">
        <f t="shared" ca="1" si="54"/>
        <v>0</v>
      </c>
      <c r="AS196" s="660">
        <f t="shared" ca="1" si="54"/>
        <v>0</v>
      </c>
      <c r="AT196" s="660">
        <f t="shared" ca="1" si="54"/>
        <v>0</v>
      </c>
      <c r="AU196" s="660">
        <f t="shared" ca="1" si="54"/>
        <v>0</v>
      </c>
      <c r="AV196" s="660">
        <f t="shared" ca="1" si="54"/>
        <v>0</v>
      </c>
      <c r="AW196" s="660">
        <f t="shared" ca="1" si="54"/>
        <v>0</v>
      </c>
      <c r="AX196" s="660">
        <f t="shared" ca="1" si="54"/>
        <v>0</v>
      </c>
      <c r="AY196" s="660">
        <f t="shared" ca="1" si="54"/>
        <v>0</v>
      </c>
      <c r="AZ196" s="660">
        <f t="shared" ca="1" si="54"/>
        <v>0</v>
      </c>
      <c r="BA196" s="660">
        <f t="shared" ca="1" si="54"/>
        <v>0</v>
      </c>
      <c r="BB196" s="660">
        <f t="shared" ca="1" si="54"/>
        <v>0</v>
      </c>
      <c r="BC196" s="660">
        <f t="shared" ca="1" si="54"/>
        <v>0</v>
      </c>
      <c r="BD196" s="660">
        <f t="shared" ca="1" si="54"/>
        <v>0</v>
      </c>
      <c r="BE196" s="660">
        <f t="shared" ca="1" si="54"/>
        <v>0</v>
      </c>
      <c r="BF196" s="660">
        <f t="shared" ca="1" si="54"/>
        <v>0</v>
      </c>
      <c r="BG196" s="660">
        <f t="shared" ca="1" si="54"/>
        <v>0</v>
      </c>
      <c r="BH196" s="660">
        <f t="shared" ca="1" si="54"/>
        <v>0</v>
      </c>
      <c r="BI196" s="660">
        <f t="shared" ca="1" si="54"/>
        <v>0</v>
      </c>
      <c r="BJ196" s="660">
        <f t="shared" ca="1" si="54"/>
        <v>0</v>
      </c>
      <c r="BK196" s="660">
        <f t="shared" ca="1" si="54"/>
        <v>0</v>
      </c>
      <c r="BL196" s="660">
        <f t="shared" ca="1" si="54"/>
        <v>0</v>
      </c>
      <c r="BM196" s="660">
        <f t="shared" ca="1" si="54"/>
        <v>0</v>
      </c>
      <c r="BN196" s="661">
        <f t="shared" ca="1" si="54"/>
        <v>0</v>
      </c>
    </row>
    <row r="197" spans="1:66">
      <c r="A197" s="1366"/>
      <c r="B197" s="534"/>
      <c r="C197" s="655" t="s">
        <v>988</v>
      </c>
      <c r="D197" s="221" t="s">
        <v>1023</v>
      </c>
      <c r="E197" s="808" t="s">
        <v>623</v>
      </c>
      <c r="F197" s="221" t="s">
        <v>609</v>
      </c>
      <c r="G197" s="672" t="s">
        <v>512</v>
      </c>
      <c r="H197" s="523" t="str">
        <f t="shared" ref="H197:H198" si="55">_xlfn.CONCAT(C197," - ",G197, " Confidence" )</f>
        <v>Societal - Non-Safety - Medium Confidence</v>
      </c>
      <c r="I197" s="221" t="s">
        <v>613</v>
      </c>
      <c r="J197" s="650">
        <f t="shared" ref="J197:Y201" ca="1" si="56">IFERROR(SUMIFS(J$131:J$144,$C$131:$C$144,$C197,$G$131:$G$144,$G197)/SUMIFS(J$131:J$144,$C$131:$C$144,$C197),0)</f>
        <v>0</v>
      </c>
      <c r="K197" s="650">
        <f t="shared" ca="1" si="56"/>
        <v>0</v>
      </c>
      <c r="L197" s="650">
        <f t="shared" ca="1" si="56"/>
        <v>0</v>
      </c>
      <c r="M197" s="650">
        <f t="shared" ca="1" si="56"/>
        <v>0</v>
      </c>
      <c r="N197" s="650">
        <f t="shared" ca="1" si="56"/>
        <v>0</v>
      </c>
      <c r="O197" s="650">
        <f t="shared" ca="1" si="56"/>
        <v>0</v>
      </c>
      <c r="P197" s="650">
        <f t="shared" ca="1" si="56"/>
        <v>0</v>
      </c>
      <c r="Q197" s="650">
        <f t="shared" ca="1" si="56"/>
        <v>0</v>
      </c>
      <c r="R197" s="650">
        <f t="shared" ca="1" si="56"/>
        <v>0</v>
      </c>
      <c r="S197" s="650">
        <f t="shared" ca="1" si="56"/>
        <v>0</v>
      </c>
      <c r="T197" s="650">
        <f t="shared" ca="1" si="56"/>
        <v>0</v>
      </c>
      <c r="U197" s="650">
        <f t="shared" ca="1" si="56"/>
        <v>0</v>
      </c>
      <c r="V197" s="650">
        <f t="shared" ca="1" si="56"/>
        <v>0</v>
      </c>
      <c r="W197" s="650">
        <f t="shared" ca="1" si="56"/>
        <v>0</v>
      </c>
      <c r="X197" s="650">
        <f t="shared" ca="1" si="56"/>
        <v>0</v>
      </c>
      <c r="Y197" s="650">
        <f t="shared" ca="1" si="56"/>
        <v>0</v>
      </c>
      <c r="Z197" s="650">
        <f t="shared" ca="1" si="54"/>
        <v>0</v>
      </c>
      <c r="AA197" s="650">
        <f t="shared" ca="1" si="54"/>
        <v>0</v>
      </c>
      <c r="AB197" s="650">
        <f t="shared" ca="1" si="54"/>
        <v>0</v>
      </c>
      <c r="AC197" s="650">
        <f t="shared" ca="1" si="54"/>
        <v>0</v>
      </c>
      <c r="AD197" s="650">
        <f t="shared" ca="1" si="54"/>
        <v>0</v>
      </c>
      <c r="AE197" s="650">
        <f t="shared" ca="1" si="54"/>
        <v>0</v>
      </c>
      <c r="AF197" s="650">
        <f t="shared" ca="1" si="54"/>
        <v>0</v>
      </c>
      <c r="AG197" s="650">
        <f t="shared" ca="1" si="54"/>
        <v>0</v>
      </c>
      <c r="AH197" s="650">
        <f t="shared" ca="1" si="54"/>
        <v>0</v>
      </c>
      <c r="AI197" s="650">
        <f t="shared" ca="1" si="54"/>
        <v>0</v>
      </c>
      <c r="AJ197" s="650">
        <f t="shared" ca="1" si="54"/>
        <v>0</v>
      </c>
      <c r="AK197" s="650">
        <f t="shared" ca="1" si="54"/>
        <v>0</v>
      </c>
      <c r="AL197" s="650">
        <f t="shared" ca="1" si="54"/>
        <v>0</v>
      </c>
      <c r="AM197" s="650">
        <f t="shared" ca="1" si="54"/>
        <v>0</v>
      </c>
      <c r="AN197" s="650">
        <f t="shared" ca="1" si="54"/>
        <v>0</v>
      </c>
      <c r="AO197" s="650">
        <f t="shared" ca="1" si="54"/>
        <v>0</v>
      </c>
      <c r="AP197" s="650">
        <f t="shared" ca="1" si="54"/>
        <v>0</v>
      </c>
      <c r="AQ197" s="650">
        <f t="shared" ca="1" si="54"/>
        <v>0</v>
      </c>
      <c r="AR197" s="650">
        <f t="shared" ca="1" si="54"/>
        <v>0</v>
      </c>
      <c r="AS197" s="650">
        <f t="shared" ca="1" si="54"/>
        <v>0</v>
      </c>
      <c r="AT197" s="650">
        <f t="shared" ca="1" si="54"/>
        <v>0</v>
      </c>
      <c r="AU197" s="650">
        <f t="shared" ca="1" si="54"/>
        <v>0</v>
      </c>
      <c r="AV197" s="650">
        <f t="shared" ca="1" si="54"/>
        <v>0</v>
      </c>
      <c r="AW197" s="650">
        <f t="shared" ca="1" si="54"/>
        <v>0</v>
      </c>
      <c r="AX197" s="650">
        <f t="shared" ca="1" si="54"/>
        <v>0</v>
      </c>
      <c r="AY197" s="650">
        <f t="shared" ca="1" si="54"/>
        <v>0</v>
      </c>
      <c r="AZ197" s="650">
        <f t="shared" ca="1" si="54"/>
        <v>0</v>
      </c>
      <c r="BA197" s="650">
        <f t="shared" ca="1" si="54"/>
        <v>0</v>
      </c>
      <c r="BB197" s="650">
        <f t="shared" ca="1" si="54"/>
        <v>0</v>
      </c>
      <c r="BC197" s="650">
        <f t="shared" ca="1" si="54"/>
        <v>0</v>
      </c>
      <c r="BD197" s="650">
        <f t="shared" ca="1" si="54"/>
        <v>0</v>
      </c>
      <c r="BE197" s="650">
        <f t="shared" ca="1" si="54"/>
        <v>0</v>
      </c>
      <c r="BF197" s="650">
        <f t="shared" ca="1" si="54"/>
        <v>0</v>
      </c>
      <c r="BG197" s="650">
        <f t="shared" ca="1" si="54"/>
        <v>0</v>
      </c>
      <c r="BH197" s="650">
        <f t="shared" ca="1" si="54"/>
        <v>0</v>
      </c>
      <c r="BI197" s="650">
        <f t="shared" ca="1" si="54"/>
        <v>0</v>
      </c>
      <c r="BJ197" s="650">
        <f t="shared" ca="1" si="54"/>
        <v>0</v>
      </c>
      <c r="BK197" s="650">
        <f t="shared" ca="1" si="54"/>
        <v>0</v>
      </c>
      <c r="BL197" s="650">
        <f t="shared" ca="1" si="54"/>
        <v>0</v>
      </c>
      <c r="BM197" s="650">
        <f t="shared" ca="1" si="54"/>
        <v>0</v>
      </c>
      <c r="BN197" s="680">
        <f t="shared" ca="1" si="54"/>
        <v>0</v>
      </c>
    </row>
    <row r="198" spans="1:66">
      <c r="A198" s="1366"/>
      <c r="B198" s="534"/>
      <c r="C198" s="655" t="s">
        <v>988</v>
      </c>
      <c r="D198" s="221" t="s">
        <v>1023</v>
      </c>
      <c r="E198" s="808" t="s">
        <v>623</v>
      </c>
      <c r="F198" s="221" t="s">
        <v>609</v>
      </c>
      <c r="G198" s="672" t="s">
        <v>605</v>
      </c>
      <c r="H198" s="523" t="str">
        <f t="shared" si="55"/>
        <v>Societal - Non-Safety - Low Confidence</v>
      </c>
      <c r="I198" s="221" t="s">
        <v>613</v>
      </c>
      <c r="J198" s="650">
        <f ca="1">IFERROR(SUMIFS(J$131:J$144,$C$131:$C$144,$C198,$G$131:$G$144,$G198)/SUMIFS(J$131:J$144,$C$131:$C$144,$C198),0)</f>
        <v>0</v>
      </c>
      <c r="K198" s="650">
        <f t="shared" ca="1" si="54"/>
        <v>0</v>
      </c>
      <c r="L198" s="650">
        <f t="shared" ca="1" si="54"/>
        <v>0</v>
      </c>
      <c r="M198" s="650">
        <f t="shared" ca="1" si="54"/>
        <v>0</v>
      </c>
      <c r="N198" s="650">
        <f t="shared" ca="1" si="54"/>
        <v>0</v>
      </c>
      <c r="O198" s="650">
        <f t="shared" ca="1" si="54"/>
        <v>1</v>
      </c>
      <c r="P198" s="650">
        <f t="shared" ca="1" si="54"/>
        <v>1</v>
      </c>
      <c r="Q198" s="650">
        <f t="shared" ca="1" si="54"/>
        <v>1</v>
      </c>
      <c r="R198" s="650">
        <f t="shared" ca="1" si="54"/>
        <v>1</v>
      </c>
      <c r="S198" s="650">
        <f t="shared" ca="1" si="54"/>
        <v>1</v>
      </c>
      <c r="T198" s="650">
        <f t="shared" ca="1" si="54"/>
        <v>1</v>
      </c>
      <c r="U198" s="650">
        <f t="shared" ca="1" si="54"/>
        <v>1</v>
      </c>
      <c r="V198" s="650">
        <f t="shared" ca="1" si="54"/>
        <v>1</v>
      </c>
      <c r="W198" s="650">
        <f t="shared" ca="1" si="54"/>
        <v>1</v>
      </c>
      <c r="X198" s="650">
        <f t="shared" ca="1" si="54"/>
        <v>1</v>
      </c>
      <c r="Y198" s="650">
        <f t="shared" ca="1" si="54"/>
        <v>1</v>
      </c>
      <c r="Z198" s="650">
        <f t="shared" ca="1" si="54"/>
        <v>1</v>
      </c>
      <c r="AA198" s="650">
        <f t="shared" ca="1" si="54"/>
        <v>1</v>
      </c>
      <c r="AB198" s="650">
        <f t="shared" ca="1" si="54"/>
        <v>1</v>
      </c>
      <c r="AC198" s="650">
        <f t="shared" ca="1" si="54"/>
        <v>1</v>
      </c>
      <c r="AD198" s="650">
        <f t="shared" ca="1" si="54"/>
        <v>1</v>
      </c>
      <c r="AE198" s="650">
        <f t="shared" ca="1" si="54"/>
        <v>1</v>
      </c>
      <c r="AF198" s="650">
        <f t="shared" ca="1" si="54"/>
        <v>1</v>
      </c>
      <c r="AG198" s="650">
        <f t="shared" ca="1" si="54"/>
        <v>1</v>
      </c>
      <c r="AH198" s="650">
        <f t="shared" ca="1" si="54"/>
        <v>1</v>
      </c>
      <c r="AI198" s="650">
        <f t="shared" ca="1" si="54"/>
        <v>1</v>
      </c>
      <c r="AJ198" s="650">
        <f t="shared" ca="1" si="54"/>
        <v>1</v>
      </c>
      <c r="AK198" s="650">
        <f t="shared" ca="1" si="54"/>
        <v>1</v>
      </c>
      <c r="AL198" s="650">
        <f t="shared" ca="1" si="54"/>
        <v>1</v>
      </c>
      <c r="AM198" s="650">
        <f t="shared" ca="1" si="54"/>
        <v>1</v>
      </c>
      <c r="AN198" s="650">
        <f t="shared" ca="1" si="54"/>
        <v>1</v>
      </c>
      <c r="AO198" s="650">
        <f t="shared" ca="1" si="54"/>
        <v>1</v>
      </c>
      <c r="AP198" s="650">
        <f t="shared" ca="1" si="54"/>
        <v>1</v>
      </c>
      <c r="AQ198" s="650">
        <f t="shared" ca="1" si="54"/>
        <v>1</v>
      </c>
      <c r="AR198" s="650">
        <f t="shared" ca="1" si="54"/>
        <v>1</v>
      </c>
      <c r="AS198" s="650">
        <f t="shared" ca="1" si="54"/>
        <v>1</v>
      </c>
      <c r="AT198" s="650">
        <f t="shared" ca="1" si="54"/>
        <v>1</v>
      </c>
      <c r="AU198" s="650">
        <f t="shared" ca="1" si="54"/>
        <v>1</v>
      </c>
      <c r="AV198" s="650">
        <f t="shared" ca="1" si="54"/>
        <v>1</v>
      </c>
      <c r="AW198" s="650">
        <f t="shared" ca="1" si="54"/>
        <v>1</v>
      </c>
      <c r="AX198" s="650">
        <f t="shared" ca="1" si="54"/>
        <v>1</v>
      </c>
      <c r="AY198" s="650">
        <f t="shared" ca="1" si="54"/>
        <v>1</v>
      </c>
      <c r="AZ198" s="650">
        <f t="shared" ca="1" si="54"/>
        <v>1</v>
      </c>
      <c r="BA198" s="650">
        <f t="shared" ca="1" si="54"/>
        <v>1</v>
      </c>
      <c r="BB198" s="650">
        <f t="shared" ca="1" si="54"/>
        <v>1</v>
      </c>
      <c r="BC198" s="650">
        <f t="shared" ca="1" si="54"/>
        <v>1</v>
      </c>
      <c r="BD198" s="650">
        <f t="shared" ca="1" si="54"/>
        <v>1</v>
      </c>
      <c r="BE198" s="650">
        <f t="shared" ca="1" si="54"/>
        <v>1</v>
      </c>
      <c r="BF198" s="650">
        <f t="shared" ca="1" si="54"/>
        <v>1</v>
      </c>
      <c r="BG198" s="650">
        <f t="shared" ca="1" si="54"/>
        <v>1</v>
      </c>
      <c r="BH198" s="650">
        <f t="shared" ca="1" si="54"/>
        <v>1</v>
      </c>
      <c r="BI198" s="650">
        <f t="shared" ca="1" si="54"/>
        <v>1</v>
      </c>
      <c r="BJ198" s="650">
        <f t="shared" ca="1" si="54"/>
        <v>1</v>
      </c>
      <c r="BK198" s="650">
        <f t="shared" ca="1" si="54"/>
        <v>1</v>
      </c>
      <c r="BL198" s="650">
        <f t="shared" ca="1" si="54"/>
        <v>1</v>
      </c>
      <c r="BM198" s="650">
        <f t="shared" ca="1" si="54"/>
        <v>1</v>
      </c>
      <c r="BN198" s="680">
        <f t="shared" ca="1" si="54"/>
        <v>1</v>
      </c>
    </row>
    <row r="199" spans="1:66">
      <c r="A199" s="1366"/>
      <c r="B199" s="534"/>
      <c r="C199" s="655" t="s">
        <v>991</v>
      </c>
      <c r="D199" s="221" t="s">
        <v>1023</v>
      </c>
      <c r="E199" s="808" t="s">
        <v>623</v>
      </c>
      <c r="F199" s="221" t="s">
        <v>609</v>
      </c>
      <c r="G199" s="438" t="s">
        <v>923</v>
      </c>
      <c r="H199" s="523" t="str">
        <f>_xlfn.CONCAT(C199," - ",G199, " Confidence" )</f>
        <v>Societal - Safety - High Confidence</v>
      </c>
      <c r="I199" s="221" t="s">
        <v>613</v>
      </c>
      <c r="J199" s="650">
        <f t="shared" ca="1" si="56"/>
        <v>0</v>
      </c>
      <c r="K199" s="650">
        <f t="shared" ca="1" si="54"/>
        <v>0</v>
      </c>
      <c r="L199" s="650">
        <f t="shared" ca="1" si="54"/>
        <v>0</v>
      </c>
      <c r="M199" s="650">
        <f t="shared" ca="1" si="54"/>
        <v>0</v>
      </c>
      <c r="N199" s="650">
        <f t="shared" ca="1" si="54"/>
        <v>0</v>
      </c>
      <c r="O199" s="650">
        <f ca="1">IFERROR(SUMIFS(O$131:O$144,$C$131:$C$144,$C199,$G$131:$G$144,$G199)/SUMIFS(O$131:O$144,$C$131:$C$144,$C199),0)</f>
        <v>0</v>
      </c>
      <c r="P199" s="650">
        <f t="shared" ca="1" si="54"/>
        <v>0</v>
      </c>
      <c r="Q199" s="650">
        <f t="shared" ca="1" si="54"/>
        <v>0</v>
      </c>
      <c r="R199" s="650">
        <f t="shared" ca="1" si="54"/>
        <v>0</v>
      </c>
      <c r="S199" s="650">
        <f t="shared" ca="1" si="54"/>
        <v>0</v>
      </c>
      <c r="T199" s="650">
        <f t="shared" ca="1" si="54"/>
        <v>0</v>
      </c>
      <c r="U199" s="650">
        <f t="shared" ca="1" si="54"/>
        <v>0</v>
      </c>
      <c r="V199" s="650">
        <f t="shared" ca="1" si="54"/>
        <v>0</v>
      </c>
      <c r="W199" s="650">
        <f t="shared" ca="1" si="54"/>
        <v>0</v>
      </c>
      <c r="X199" s="650">
        <f t="shared" ca="1" si="54"/>
        <v>0</v>
      </c>
      <c r="Y199" s="650">
        <f t="shared" ca="1" si="54"/>
        <v>0</v>
      </c>
      <c r="Z199" s="650">
        <f t="shared" ca="1" si="54"/>
        <v>0</v>
      </c>
      <c r="AA199" s="650">
        <f t="shared" ca="1" si="54"/>
        <v>0</v>
      </c>
      <c r="AB199" s="650">
        <f t="shared" ca="1" si="54"/>
        <v>0</v>
      </c>
      <c r="AC199" s="650">
        <f t="shared" ca="1" si="54"/>
        <v>0</v>
      </c>
      <c r="AD199" s="650">
        <f t="shared" ca="1" si="54"/>
        <v>0</v>
      </c>
      <c r="AE199" s="650">
        <f t="shared" ca="1" si="54"/>
        <v>0</v>
      </c>
      <c r="AF199" s="650">
        <f t="shared" ca="1" si="54"/>
        <v>0</v>
      </c>
      <c r="AG199" s="650">
        <f t="shared" ca="1" si="54"/>
        <v>0</v>
      </c>
      <c r="AH199" s="650">
        <f t="shared" ca="1" si="54"/>
        <v>0</v>
      </c>
      <c r="AI199" s="650">
        <f t="shared" ca="1" si="54"/>
        <v>0</v>
      </c>
      <c r="AJ199" s="650">
        <f t="shared" ca="1" si="54"/>
        <v>0</v>
      </c>
      <c r="AK199" s="650">
        <f t="shared" ca="1" si="54"/>
        <v>0</v>
      </c>
      <c r="AL199" s="650">
        <f t="shared" ca="1" si="54"/>
        <v>0</v>
      </c>
      <c r="AM199" s="650">
        <f t="shared" ca="1" si="54"/>
        <v>0</v>
      </c>
      <c r="AN199" s="650">
        <f t="shared" ca="1" si="54"/>
        <v>0</v>
      </c>
      <c r="AO199" s="650">
        <f t="shared" ca="1" si="54"/>
        <v>0</v>
      </c>
      <c r="AP199" s="650">
        <f t="shared" ca="1" si="54"/>
        <v>0</v>
      </c>
      <c r="AQ199" s="650">
        <f t="shared" ca="1" si="54"/>
        <v>0</v>
      </c>
      <c r="AR199" s="650">
        <f t="shared" ca="1" si="54"/>
        <v>0</v>
      </c>
      <c r="AS199" s="650">
        <f t="shared" ca="1" si="54"/>
        <v>0</v>
      </c>
      <c r="AT199" s="650">
        <f t="shared" ca="1" si="54"/>
        <v>0</v>
      </c>
      <c r="AU199" s="650">
        <f t="shared" ca="1" si="54"/>
        <v>0</v>
      </c>
      <c r="AV199" s="650">
        <f t="shared" ca="1" si="54"/>
        <v>0</v>
      </c>
      <c r="AW199" s="650">
        <f t="shared" ca="1" si="54"/>
        <v>0</v>
      </c>
      <c r="AX199" s="650">
        <f t="shared" ca="1" si="54"/>
        <v>0</v>
      </c>
      <c r="AY199" s="650">
        <f t="shared" ca="1" si="54"/>
        <v>0</v>
      </c>
      <c r="AZ199" s="650">
        <f t="shared" ca="1" si="54"/>
        <v>0</v>
      </c>
      <c r="BA199" s="650">
        <f t="shared" ca="1" si="54"/>
        <v>0</v>
      </c>
      <c r="BB199" s="650">
        <f t="shared" ca="1" si="54"/>
        <v>0</v>
      </c>
      <c r="BC199" s="650">
        <f t="shared" ca="1" si="54"/>
        <v>0</v>
      </c>
      <c r="BD199" s="650">
        <f t="shared" ca="1" si="54"/>
        <v>0</v>
      </c>
      <c r="BE199" s="650">
        <f t="shared" ca="1" si="54"/>
        <v>0</v>
      </c>
      <c r="BF199" s="650">
        <f t="shared" ca="1" si="54"/>
        <v>0</v>
      </c>
      <c r="BG199" s="650">
        <f t="shared" ca="1" si="54"/>
        <v>0</v>
      </c>
      <c r="BH199" s="650">
        <f t="shared" ca="1" si="54"/>
        <v>0</v>
      </c>
      <c r="BI199" s="650">
        <f t="shared" ca="1" si="54"/>
        <v>0</v>
      </c>
      <c r="BJ199" s="650">
        <f t="shared" ca="1" si="54"/>
        <v>0</v>
      </c>
      <c r="BK199" s="650">
        <f t="shared" ca="1" si="54"/>
        <v>0</v>
      </c>
      <c r="BL199" s="650">
        <f t="shared" ca="1" si="54"/>
        <v>0</v>
      </c>
      <c r="BM199" s="650">
        <f t="shared" ca="1" si="54"/>
        <v>0</v>
      </c>
      <c r="BN199" s="680">
        <f t="shared" ca="1" si="54"/>
        <v>0</v>
      </c>
    </row>
    <row r="200" spans="1:66">
      <c r="A200" s="1366"/>
      <c r="B200" s="534"/>
      <c r="C200" s="655" t="s">
        <v>991</v>
      </c>
      <c r="D200" s="221" t="s">
        <v>1023</v>
      </c>
      <c r="E200" s="808" t="s">
        <v>623</v>
      </c>
      <c r="F200" s="221" t="s">
        <v>609</v>
      </c>
      <c r="G200" s="672" t="s">
        <v>512</v>
      </c>
      <c r="H200" s="523" t="str">
        <f t="shared" ref="H200:H201" si="57">_xlfn.CONCAT(C200," - ",G200, " Confidence" )</f>
        <v>Societal - Safety - Medium Confidence</v>
      </c>
      <c r="I200" s="221" t="s">
        <v>613</v>
      </c>
      <c r="J200" s="650">
        <f t="shared" ca="1" si="56"/>
        <v>0</v>
      </c>
      <c r="K200" s="650">
        <f t="shared" ca="1" si="54"/>
        <v>0</v>
      </c>
      <c r="L200" s="650">
        <f t="shared" ca="1" si="54"/>
        <v>0</v>
      </c>
      <c r="M200" s="650">
        <f t="shared" ca="1" si="54"/>
        <v>0</v>
      </c>
      <c r="N200" s="650">
        <f t="shared" ca="1" si="54"/>
        <v>0</v>
      </c>
      <c r="O200" s="650">
        <f t="shared" ca="1" si="54"/>
        <v>0</v>
      </c>
      <c r="P200" s="650">
        <f t="shared" ca="1" si="54"/>
        <v>0</v>
      </c>
      <c r="Q200" s="650">
        <f t="shared" ca="1" si="54"/>
        <v>0</v>
      </c>
      <c r="R200" s="650">
        <f t="shared" ca="1" si="54"/>
        <v>0</v>
      </c>
      <c r="S200" s="650">
        <f t="shared" ca="1" si="54"/>
        <v>0</v>
      </c>
      <c r="T200" s="650">
        <f t="shared" ca="1" si="54"/>
        <v>0</v>
      </c>
      <c r="U200" s="650">
        <f t="shared" ca="1" si="54"/>
        <v>0</v>
      </c>
      <c r="V200" s="650">
        <f t="shared" ca="1" si="54"/>
        <v>0</v>
      </c>
      <c r="W200" s="650">
        <f t="shared" ca="1" si="54"/>
        <v>0</v>
      </c>
      <c r="X200" s="650">
        <f t="shared" ca="1" si="54"/>
        <v>0</v>
      </c>
      <c r="Y200" s="650">
        <f t="shared" ca="1" si="54"/>
        <v>0</v>
      </c>
      <c r="Z200" s="650">
        <f t="shared" ca="1" si="54"/>
        <v>0</v>
      </c>
      <c r="AA200" s="650">
        <f t="shared" ca="1" si="54"/>
        <v>0</v>
      </c>
      <c r="AB200" s="650">
        <f t="shared" ca="1" si="54"/>
        <v>0</v>
      </c>
      <c r="AC200" s="650">
        <f t="shared" ca="1" si="54"/>
        <v>0</v>
      </c>
      <c r="AD200" s="650">
        <f t="shared" ca="1" si="54"/>
        <v>0</v>
      </c>
      <c r="AE200" s="650">
        <f t="shared" ca="1" si="54"/>
        <v>0</v>
      </c>
      <c r="AF200" s="650">
        <f t="shared" ca="1" si="54"/>
        <v>0</v>
      </c>
      <c r="AG200" s="650">
        <f t="shared" ca="1" si="54"/>
        <v>0</v>
      </c>
      <c r="AH200" s="650">
        <f t="shared" ca="1" si="54"/>
        <v>0</v>
      </c>
      <c r="AI200" s="650">
        <f t="shared" ca="1" si="54"/>
        <v>0</v>
      </c>
      <c r="AJ200" s="650">
        <f t="shared" ca="1" si="54"/>
        <v>0</v>
      </c>
      <c r="AK200" s="650">
        <f t="shared" ca="1" si="54"/>
        <v>0</v>
      </c>
      <c r="AL200" s="650">
        <f t="shared" ca="1" si="54"/>
        <v>0</v>
      </c>
      <c r="AM200" s="650">
        <f t="shared" ca="1" si="54"/>
        <v>0</v>
      </c>
      <c r="AN200" s="650">
        <f t="shared" ca="1" si="54"/>
        <v>0</v>
      </c>
      <c r="AO200" s="650">
        <f t="shared" ca="1" si="54"/>
        <v>0</v>
      </c>
      <c r="AP200" s="650">
        <f t="shared" ca="1" si="54"/>
        <v>0</v>
      </c>
      <c r="AQ200" s="650">
        <f t="shared" ca="1" si="54"/>
        <v>0</v>
      </c>
      <c r="AR200" s="650">
        <f t="shared" ca="1" si="54"/>
        <v>0</v>
      </c>
      <c r="AS200" s="650">
        <f t="shared" ca="1" si="54"/>
        <v>0</v>
      </c>
      <c r="AT200" s="650">
        <f t="shared" ca="1" si="54"/>
        <v>0</v>
      </c>
      <c r="AU200" s="650">
        <f t="shared" ca="1" si="54"/>
        <v>0</v>
      </c>
      <c r="AV200" s="650">
        <f t="shared" ca="1" si="54"/>
        <v>0</v>
      </c>
      <c r="AW200" s="650">
        <f t="shared" ca="1" si="54"/>
        <v>0</v>
      </c>
      <c r="AX200" s="650">
        <f t="shared" ca="1" si="54"/>
        <v>0</v>
      </c>
      <c r="AY200" s="650">
        <f t="shared" ca="1" si="54"/>
        <v>0</v>
      </c>
      <c r="AZ200" s="650">
        <f t="shared" ca="1" si="54"/>
        <v>0</v>
      </c>
      <c r="BA200" s="650">
        <f t="shared" ca="1" si="54"/>
        <v>0</v>
      </c>
      <c r="BB200" s="650">
        <f t="shared" ca="1" si="54"/>
        <v>0</v>
      </c>
      <c r="BC200" s="650">
        <f t="shared" ca="1" si="54"/>
        <v>0</v>
      </c>
      <c r="BD200" s="650">
        <f t="shared" ca="1" si="54"/>
        <v>0</v>
      </c>
      <c r="BE200" s="650">
        <f t="shared" ref="K200:BN201" ca="1" si="58">IFERROR(SUMIFS(BE$131:BE$144,$C$131:$C$144,$C200,$G$131:$G$144,$G200)/SUMIFS(BE$131:BE$144,$C$131:$C$144,$C200),0)</f>
        <v>0</v>
      </c>
      <c r="BF200" s="650">
        <f t="shared" ca="1" si="58"/>
        <v>0</v>
      </c>
      <c r="BG200" s="650">
        <f t="shared" ca="1" si="58"/>
        <v>0</v>
      </c>
      <c r="BH200" s="650">
        <f t="shared" ca="1" si="58"/>
        <v>0</v>
      </c>
      <c r="BI200" s="650">
        <f t="shared" ca="1" si="58"/>
        <v>0</v>
      </c>
      <c r="BJ200" s="650">
        <f t="shared" ca="1" si="58"/>
        <v>0</v>
      </c>
      <c r="BK200" s="650">
        <f t="shared" ca="1" si="58"/>
        <v>0</v>
      </c>
      <c r="BL200" s="650">
        <f t="shared" ca="1" si="58"/>
        <v>0</v>
      </c>
      <c r="BM200" s="650">
        <f t="shared" ca="1" si="58"/>
        <v>0</v>
      </c>
      <c r="BN200" s="680">
        <f t="shared" ca="1" si="58"/>
        <v>0</v>
      </c>
    </row>
    <row r="201" spans="1:66" ht="13.5" thickBot="1">
      <c r="A201" s="1366"/>
      <c r="B201" s="534"/>
      <c r="C201" s="656" t="s">
        <v>991</v>
      </c>
      <c r="D201" s="658" t="s">
        <v>1023</v>
      </c>
      <c r="E201" s="809" t="s">
        <v>623</v>
      </c>
      <c r="F201" s="658" t="s">
        <v>609</v>
      </c>
      <c r="G201" s="673" t="s">
        <v>605</v>
      </c>
      <c r="H201" s="659" t="str">
        <f t="shared" si="57"/>
        <v>Societal - Safety - Low Confidence</v>
      </c>
      <c r="I201" s="658" t="s">
        <v>613</v>
      </c>
      <c r="J201" s="681">
        <f t="shared" ca="1" si="56"/>
        <v>0</v>
      </c>
      <c r="K201" s="681">
        <f t="shared" ca="1" si="58"/>
        <v>0</v>
      </c>
      <c r="L201" s="681">
        <f t="shared" ca="1" si="58"/>
        <v>0</v>
      </c>
      <c r="M201" s="681">
        <f t="shared" ca="1" si="58"/>
        <v>0</v>
      </c>
      <c r="N201" s="681">
        <f t="shared" ca="1" si="58"/>
        <v>0</v>
      </c>
      <c r="O201" s="681">
        <f t="shared" ca="1" si="58"/>
        <v>0</v>
      </c>
      <c r="P201" s="681">
        <f t="shared" ca="1" si="58"/>
        <v>0</v>
      </c>
      <c r="Q201" s="681">
        <f t="shared" ca="1" si="58"/>
        <v>0</v>
      </c>
      <c r="R201" s="681">
        <f t="shared" ca="1" si="58"/>
        <v>0</v>
      </c>
      <c r="S201" s="681">
        <f t="shared" ca="1" si="58"/>
        <v>0</v>
      </c>
      <c r="T201" s="681">
        <f t="shared" ca="1" si="58"/>
        <v>0</v>
      </c>
      <c r="U201" s="681">
        <f t="shared" ca="1" si="58"/>
        <v>0</v>
      </c>
      <c r="V201" s="681">
        <f t="shared" ca="1" si="58"/>
        <v>0</v>
      </c>
      <c r="W201" s="681">
        <f t="shared" ca="1" si="58"/>
        <v>0</v>
      </c>
      <c r="X201" s="681">
        <f t="shared" ca="1" si="58"/>
        <v>0</v>
      </c>
      <c r="Y201" s="681">
        <f t="shared" ca="1" si="58"/>
        <v>0</v>
      </c>
      <c r="Z201" s="681">
        <f t="shared" ca="1" si="58"/>
        <v>0</v>
      </c>
      <c r="AA201" s="681">
        <f t="shared" ca="1" si="58"/>
        <v>0</v>
      </c>
      <c r="AB201" s="681">
        <f t="shared" ca="1" si="58"/>
        <v>0</v>
      </c>
      <c r="AC201" s="681">
        <f t="shared" ca="1" si="58"/>
        <v>0</v>
      </c>
      <c r="AD201" s="681">
        <f t="shared" ca="1" si="58"/>
        <v>0</v>
      </c>
      <c r="AE201" s="681">
        <f t="shared" ca="1" si="58"/>
        <v>0</v>
      </c>
      <c r="AF201" s="681">
        <f t="shared" ca="1" si="58"/>
        <v>0</v>
      </c>
      <c r="AG201" s="681">
        <f t="shared" ca="1" si="58"/>
        <v>0</v>
      </c>
      <c r="AH201" s="681">
        <f t="shared" ca="1" si="58"/>
        <v>0</v>
      </c>
      <c r="AI201" s="681">
        <f t="shared" ca="1" si="58"/>
        <v>0</v>
      </c>
      <c r="AJ201" s="681">
        <f t="shared" ca="1" si="58"/>
        <v>0</v>
      </c>
      <c r="AK201" s="681">
        <f t="shared" ca="1" si="58"/>
        <v>0</v>
      </c>
      <c r="AL201" s="681">
        <f t="shared" ca="1" si="58"/>
        <v>0</v>
      </c>
      <c r="AM201" s="681">
        <f t="shared" ca="1" si="58"/>
        <v>0</v>
      </c>
      <c r="AN201" s="681">
        <f t="shared" ca="1" si="58"/>
        <v>0</v>
      </c>
      <c r="AO201" s="681">
        <f t="shared" ca="1" si="58"/>
        <v>0</v>
      </c>
      <c r="AP201" s="681">
        <f t="shared" ca="1" si="58"/>
        <v>0</v>
      </c>
      <c r="AQ201" s="681">
        <f t="shared" ca="1" si="58"/>
        <v>0</v>
      </c>
      <c r="AR201" s="681">
        <f t="shared" ca="1" si="58"/>
        <v>0</v>
      </c>
      <c r="AS201" s="681">
        <f t="shared" ca="1" si="58"/>
        <v>0</v>
      </c>
      <c r="AT201" s="681">
        <f t="shared" ca="1" si="58"/>
        <v>0</v>
      </c>
      <c r="AU201" s="681">
        <f t="shared" ca="1" si="58"/>
        <v>0</v>
      </c>
      <c r="AV201" s="681">
        <f t="shared" ca="1" si="58"/>
        <v>0</v>
      </c>
      <c r="AW201" s="681">
        <f t="shared" ca="1" si="58"/>
        <v>0</v>
      </c>
      <c r="AX201" s="681">
        <f t="shared" ca="1" si="58"/>
        <v>0</v>
      </c>
      <c r="AY201" s="681">
        <f t="shared" ca="1" si="58"/>
        <v>0</v>
      </c>
      <c r="AZ201" s="681">
        <f t="shared" ca="1" si="58"/>
        <v>0</v>
      </c>
      <c r="BA201" s="681">
        <f t="shared" ca="1" si="58"/>
        <v>0</v>
      </c>
      <c r="BB201" s="681">
        <f t="shared" ca="1" si="58"/>
        <v>0</v>
      </c>
      <c r="BC201" s="681">
        <f t="shared" ca="1" si="58"/>
        <v>0</v>
      </c>
      <c r="BD201" s="681">
        <f t="shared" ca="1" si="58"/>
        <v>0</v>
      </c>
      <c r="BE201" s="681">
        <f t="shared" ca="1" si="58"/>
        <v>0</v>
      </c>
      <c r="BF201" s="681">
        <f t="shared" ca="1" si="58"/>
        <v>0</v>
      </c>
      <c r="BG201" s="681">
        <f t="shared" ca="1" si="58"/>
        <v>0</v>
      </c>
      <c r="BH201" s="681">
        <f t="shared" ca="1" si="58"/>
        <v>0</v>
      </c>
      <c r="BI201" s="681">
        <f t="shared" ca="1" si="58"/>
        <v>0</v>
      </c>
      <c r="BJ201" s="681">
        <f t="shared" ca="1" si="58"/>
        <v>0</v>
      </c>
      <c r="BK201" s="681">
        <f t="shared" ca="1" si="58"/>
        <v>0</v>
      </c>
      <c r="BL201" s="681">
        <f t="shared" ca="1" si="58"/>
        <v>0</v>
      </c>
      <c r="BM201" s="681">
        <f t="shared" ca="1" si="58"/>
        <v>0</v>
      </c>
      <c r="BN201" s="682">
        <f t="shared" ca="1" si="58"/>
        <v>0</v>
      </c>
    </row>
    <row r="202" spans="1:66">
      <c r="A202" s="1366"/>
      <c r="B202" s="533"/>
      <c r="D202" s="162"/>
      <c r="J202" s="224"/>
      <c r="K202" s="224"/>
      <c r="L202" s="224"/>
      <c r="M202" s="224"/>
      <c r="N202" s="224"/>
      <c r="O202" s="224"/>
      <c r="P202" s="224"/>
      <c r="Q202" s="224"/>
      <c r="R202" s="224"/>
      <c r="S202" s="224"/>
      <c r="T202" s="224"/>
      <c r="U202" s="224"/>
      <c r="V202" s="224"/>
      <c r="W202" s="224"/>
      <c r="X202" s="224"/>
      <c r="Y202" s="224"/>
      <c r="Z202" s="224"/>
      <c r="AA202" s="224"/>
      <c r="AB202" s="224"/>
      <c r="AC202" s="224"/>
      <c r="AD202" s="224"/>
      <c r="AE202" s="224"/>
      <c r="AF202" s="224"/>
      <c r="AG202" s="224"/>
      <c r="AH202" s="224"/>
      <c r="AI202" s="224"/>
      <c r="AJ202" s="224"/>
      <c r="AK202" s="224"/>
      <c r="AL202" s="224"/>
      <c r="AM202" s="224"/>
      <c r="AN202" s="224"/>
      <c r="AO202" s="224"/>
      <c r="AP202" s="224"/>
      <c r="AQ202" s="224"/>
      <c r="AR202" s="224"/>
      <c r="AS202" s="224"/>
      <c r="AT202" s="224"/>
      <c r="AU202" s="224"/>
      <c r="AV202" s="224"/>
      <c r="AW202" s="224"/>
      <c r="AX202" s="224"/>
      <c r="AY202" s="224"/>
      <c r="AZ202" s="224"/>
      <c r="BA202" s="224"/>
      <c r="BB202" s="224"/>
      <c r="BC202" s="224"/>
      <c r="BD202" s="224"/>
      <c r="BE202" s="224"/>
      <c r="BF202" s="224"/>
      <c r="BG202" s="224"/>
      <c r="BH202" s="224"/>
      <c r="BI202" s="224"/>
      <c r="BJ202" s="224"/>
      <c r="BK202" s="224"/>
      <c r="BL202" s="224"/>
      <c r="BM202" s="224"/>
      <c r="BN202" s="224"/>
    </row>
    <row r="203" spans="1:66" ht="15.75" thickBot="1">
      <c r="A203" s="1366"/>
      <c r="B203" s="533"/>
      <c r="C203" s="219" t="s">
        <v>1024</v>
      </c>
      <c r="D203" s="162"/>
      <c r="J203" s="179" t="s">
        <v>860</v>
      </c>
      <c r="K203" s="179" t="s">
        <v>861</v>
      </c>
      <c r="L203" s="179" t="s">
        <v>862</v>
      </c>
      <c r="M203" s="179" t="s">
        <v>863</v>
      </c>
      <c r="N203" s="179" t="s">
        <v>864</v>
      </c>
      <c r="O203" s="179" t="s">
        <v>865</v>
      </c>
      <c r="P203" s="179" t="s">
        <v>866</v>
      </c>
      <c r="Q203" s="179" t="s">
        <v>867</v>
      </c>
      <c r="R203" s="179" t="s">
        <v>868</v>
      </c>
      <c r="S203" s="179" t="s">
        <v>869</v>
      </c>
      <c r="T203" s="179" t="s">
        <v>870</v>
      </c>
      <c r="U203" s="179" t="s">
        <v>871</v>
      </c>
      <c r="V203" s="179" t="s">
        <v>872</v>
      </c>
      <c r="W203" s="179" t="s">
        <v>873</v>
      </c>
      <c r="X203" s="179" t="s">
        <v>874</v>
      </c>
      <c r="Y203" s="179" t="s">
        <v>875</v>
      </c>
      <c r="Z203" s="179" t="s">
        <v>876</v>
      </c>
      <c r="AA203" s="179" t="s">
        <v>877</v>
      </c>
      <c r="AB203" s="179" t="s">
        <v>878</v>
      </c>
      <c r="AC203" s="179" t="s">
        <v>879</v>
      </c>
      <c r="AD203" s="179" t="s">
        <v>880</v>
      </c>
      <c r="AE203" s="179" t="s">
        <v>881</v>
      </c>
      <c r="AF203" s="179" t="s">
        <v>882</v>
      </c>
      <c r="AG203" s="179" t="s">
        <v>883</v>
      </c>
      <c r="AH203" s="179" t="s">
        <v>884</v>
      </c>
      <c r="AI203" s="179" t="s">
        <v>885</v>
      </c>
      <c r="AJ203" s="179" t="s">
        <v>886</v>
      </c>
      <c r="AK203" s="179" t="s">
        <v>887</v>
      </c>
      <c r="AL203" s="179" t="s">
        <v>888</v>
      </c>
      <c r="AM203" s="179" t="s">
        <v>889</v>
      </c>
      <c r="AN203" s="179" t="s">
        <v>890</v>
      </c>
      <c r="AO203" s="179" t="s">
        <v>891</v>
      </c>
      <c r="AP203" s="179" t="s">
        <v>892</v>
      </c>
      <c r="AQ203" s="179" t="s">
        <v>893</v>
      </c>
      <c r="AR203" s="179" t="s">
        <v>894</v>
      </c>
      <c r="AS203" s="179" t="s">
        <v>895</v>
      </c>
      <c r="AT203" s="179" t="s">
        <v>896</v>
      </c>
      <c r="AU203" s="179" t="s">
        <v>897</v>
      </c>
      <c r="AV203" s="179" t="s">
        <v>898</v>
      </c>
      <c r="AW203" s="179" t="s">
        <v>899</v>
      </c>
      <c r="AX203" s="179" t="s">
        <v>900</v>
      </c>
      <c r="AY203" s="179" t="s">
        <v>901</v>
      </c>
      <c r="AZ203" s="179" t="s">
        <v>902</v>
      </c>
      <c r="BA203" s="179" t="s">
        <v>903</v>
      </c>
      <c r="BB203" s="179" t="s">
        <v>904</v>
      </c>
      <c r="BC203" s="179" t="s">
        <v>905</v>
      </c>
      <c r="BD203" s="179" t="s">
        <v>906</v>
      </c>
      <c r="BE203" s="461" t="s">
        <v>907</v>
      </c>
      <c r="BF203" s="461" t="s">
        <v>908</v>
      </c>
      <c r="BG203" s="461" t="s">
        <v>909</v>
      </c>
      <c r="BH203" s="461" t="s">
        <v>910</v>
      </c>
      <c r="BI203" s="461" t="s">
        <v>911</v>
      </c>
      <c r="BJ203" s="461" t="s">
        <v>912</v>
      </c>
      <c r="BK203" s="461" t="s">
        <v>913</v>
      </c>
      <c r="BL203" s="461" t="s">
        <v>914</v>
      </c>
      <c r="BM203" s="461" t="s">
        <v>915</v>
      </c>
      <c r="BN203" s="461" t="s">
        <v>916</v>
      </c>
    </row>
    <row r="204" spans="1:66" ht="17.45" customHeight="1" thickBot="1">
      <c r="A204" s="1366"/>
      <c r="B204" s="534"/>
      <c r="C204" s="806" t="s">
        <v>277</v>
      </c>
      <c r="D204" s="812" t="s">
        <v>141</v>
      </c>
      <c r="E204" s="816" t="s">
        <v>600</v>
      </c>
      <c r="F204" s="674" t="s">
        <v>634</v>
      </c>
      <c r="G204" s="674" t="s">
        <v>504</v>
      </c>
      <c r="H204" s="674" t="s">
        <v>1010</v>
      </c>
      <c r="I204" s="674" t="s">
        <v>506</v>
      </c>
      <c r="J204" s="674">
        <v>2024</v>
      </c>
      <c r="K204" s="674">
        <v>2025</v>
      </c>
      <c r="L204" s="674">
        <v>2026</v>
      </c>
      <c r="M204" s="674">
        <v>2027</v>
      </c>
      <c r="N204" s="674">
        <v>2028</v>
      </c>
      <c r="O204" s="674">
        <v>2029</v>
      </c>
      <c r="P204" s="674">
        <v>2030</v>
      </c>
      <c r="Q204" s="674">
        <v>2031</v>
      </c>
      <c r="R204" s="674">
        <v>2032</v>
      </c>
      <c r="S204" s="674">
        <v>2033</v>
      </c>
      <c r="T204" s="674">
        <v>2034</v>
      </c>
      <c r="U204" s="674">
        <v>2035</v>
      </c>
      <c r="V204" s="674">
        <v>2036</v>
      </c>
      <c r="W204" s="674">
        <v>2037</v>
      </c>
      <c r="X204" s="674">
        <v>2038</v>
      </c>
      <c r="Y204" s="674">
        <v>2039</v>
      </c>
      <c r="Z204" s="674">
        <v>2040</v>
      </c>
      <c r="AA204" s="674">
        <v>2041</v>
      </c>
      <c r="AB204" s="674">
        <v>2042</v>
      </c>
      <c r="AC204" s="674">
        <v>2043</v>
      </c>
      <c r="AD204" s="674">
        <v>2044</v>
      </c>
      <c r="AE204" s="674">
        <v>2045</v>
      </c>
      <c r="AF204" s="674">
        <v>2046</v>
      </c>
      <c r="AG204" s="674">
        <v>2047</v>
      </c>
      <c r="AH204" s="674">
        <v>2048</v>
      </c>
      <c r="AI204" s="674">
        <v>2049</v>
      </c>
      <c r="AJ204" s="674">
        <v>2050</v>
      </c>
      <c r="AK204" s="674">
        <v>2051</v>
      </c>
      <c r="AL204" s="674">
        <v>2052</v>
      </c>
      <c r="AM204" s="674">
        <v>2053</v>
      </c>
      <c r="AN204" s="674">
        <v>2054</v>
      </c>
      <c r="AO204" s="674">
        <v>2055</v>
      </c>
      <c r="AP204" s="674">
        <v>2056</v>
      </c>
      <c r="AQ204" s="674">
        <v>2057</v>
      </c>
      <c r="AR204" s="674">
        <v>2058</v>
      </c>
      <c r="AS204" s="674">
        <v>2059</v>
      </c>
      <c r="AT204" s="674">
        <v>2060</v>
      </c>
      <c r="AU204" s="674">
        <v>2061</v>
      </c>
      <c r="AV204" s="674">
        <v>2062</v>
      </c>
      <c r="AW204" s="674">
        <v>2063</v>
      </c>
      <c r="AX204" s="674">
        <v>2064</v>
      </c>
      <c r="AY204" s="674">
        <v>2065</v>
      </c>
      <c r="AZ204" s="674">
        <v>2066</v>
      </c>
      <c r="BA204" s="674">
        <v>2067</v>
      </c>
      <c r="BB204" s="674">
        <v>2068</v>
      </c>
      <c r="BC204" s="674">
        <v>2069</v>
      </c>
      <c r="BD204" s="674">
        <v>2070</v>
      </c>
      <c r="BE204" s="674">
        <v>2071</v>
      </c>
      <c r="BF204" s="674">
        <v>2072</v>
      </c>
      <c r="BG204" s="674">
        <v>2073</v>
      </c>
      <c r="BH204" s="674">
        <v>2074</v>
      </c>
      <c r="BI204" s="674">
        <v>2075</v>
      </c>
      <c r="BJ204" s="674">
        <v>2076</v>
      </c>
      <c r="BK204" s="674">
        <v>2077</v>
      </c>
      <c r="BL204" s="674">
        <v>2078</v>
      </c>
      <c r="BM204" s="674">
        <v>2079</v>
      </c>
      <c r="BN204" s="814">
        <v>2080</v>
      </c>
    </row>
    <row r="205" spans="1:66" ht="14.25">
      <c r="A205" s="1366"/>
      <c r="B205" s="534"/>
      <c r="C205" s="817" t="s">
        <v>986</v>
      </c>
      <c r="D205" s="669" t="s">
        <v>1025</v>
      </c>
      <c r="E205" s="810" t="s">
        <v>621</v>
      </c>
      <c r="F205" s="669" t="s">
        <v>609</v>
      </c>
      <c r="G205" s="669" t="s">
        <v>1026</v>
      </c>
      <c r="H205" s="669" t="s">
        <v>1027</v>
      </c>
      <c r="I205" s="669" t="s">
        <v>828</v>
      </c>
      <c r="J205" s="683">
        <f ca="1">IF(J$204=MIN($J$22:$BN$22),SUMIFS(INDIRECT("'" &amp; $D$4 &amp; "'!" &amp; _xlfn.CONCAT(J$203,"49:",J$203,"55")),INDIRECT("'" &amp; $D$4 &amp; "'!C49:C55"),$E205),(SUMIFS(INDIRECT("'" &amp; $D$4 &amp; "'!" &amp; _xlfn.CONCAT(J$203,"49:",J$203,"55")),INDIRECT("'" &amp; $D$4 &amp; "'!C49:C55"),$E205)+I205))</f>
        <v>0</v>
      </c>
      <c r="K205" s="683">
        <f t="shared" ref="K205:BN205" ca="1" si="59">IF(K$204=MIN($J$22:$BN$22),SUMIFS(INDIRECT("'" &amp; $D$4 &amp; "'!" &amp; _xlfn.CONCAT(K$203,"49:",K$203,"55")),INDIRECT("'" &amp; $D$4 &amp; "'!C49:C55"),$E205),(SUMIFS(INDIRECT("'" &amp; $D$4 &amp; "'!" &amp; _xlfn.CONCAT(K$203,"49:",K$203,"55")),INDIRECT("'" &amp; $D$4 &amp; "'!C49:C55"),$E205)+J205))</f>
        <v>0</v>
      </c>
      <c r="L205" s="683">
        <f t="shared" ca="1" si="59"/>
        <v>0</v>
      </c>
      <c r="M205" s="683">
        <f t="shared" ca="1" si="59"/>
        <v>0</v>
      </c>
      <c r="N205" s="683">
        <f t="shared" ca="1" si="59"/>
        <v>0</v>
      </c>
      <c r="O205" s="683">
        <f t="shared" ca="1" si="59"/>
        <v>0</v>
      </c>
      <c r="P205" s="683">
        <f t="shared" ca="1" si="59"/>
        <v>0</v>
      </c>
      <c r="Q205" s="683">
        <f t="shared" ca="1" si="59"/>
        <v>0</v>
      </c>
      <c r="R205" s="683">
        <f t="shared" ca="1" si="59"/>
        <v>0</v>
      </c>
      <c r="S205" s="683">
        <f t="shared" ca="1" si="59"/>
        <v>0</v>
      </c>
      <c r="T205" s="683">
        <f t="shared" ca="1" si="59"/>
        <v>0</v>
      </c>
      <c r="U205" s="683">
        <f t="shared" ca="1" si="59"/>
        <v>0</v>
      </c>
      <c r="V205" s="683">
        <f t="shared" ca="1" si="59"/>
        <v>0</v>
      </c>
      <c r="W205" s="683">
        <f t="shared" ca="1" si="59"/>
        <v>0</v>
      </c>
      <c r="X205" s="683">
        <f t="shared" ca="1" si="59"/>
        <v>0</v>
      </c>
      <c r="Y205" s="683">
        <f t="shared" ca="1" si="59"/>
        <v>0</v>
      </c>
      <c r="Z205" s="683">
        <f t="shared" ca="1" si="59"/>
        <v>0</v>
      </c>
      <c r="AA205" s="683">
        <f t="shared" ca="1" si="59"/>
        <v>0</v>
      </c>
      <c r="AB205" s="683">
        <f t="shared" ca="1" si="59"/>
        <v>0</v>
      </c>
      <c r="AC205" s="683">
        <f t="shared" ca="1" si="59"/>
        <v>0</v>
      </c>
      <c r="AD205" s="683">
        <f t="shared" ca="1" si="59"/>
        <v>0</v>
      </c>
      <c r="AE205" s="683">
        <f t="shared" ca="1" si="59"/>
        <v>0</v>
      </c>
      <c r="AF205" s="683">
        <f t="shared" ca="1" si="59"/>
        <v>0</v>
      </c>
      <c r="AG205" s="683">
        <f t="shared" ca="1" si="59"/>
        <v>0</v>
      </c>
      <c r="AH205" s="683">
        <f t="shared" ca="1" si="59"/>
        <v>0</v>
      </c>
      <c r="AI205" s="683">
        <f t="shared" ca="1" si="59"/>
        <v>0</v>
      </c>
      <c r="AJ205" s="683">
        <f t="shared" ca="1" si="59"/>
        <v>0</v>
      </c>
      <c r="AK205" s="683">
        <f t="shared" ca="1" si="59"/>
        <v>0</v>
      </c>
      <c r="AL205" s="683">
        <f t="shared" ca="1" si="59"/>
        <v>0</v>
      </c>
      <c r="AM205" s="683">
        <f t="shared" ca="1" si="59"/>
        <v>0</v>
      </c>
      <c r="AN205" s="683">
        <f t="shared" ca="1" si="59"/>
        <v>0</v>
      </c>
      <c r="AO205" s="683">
        <f t="shared" ca="1" si="59"/>
        <v>0</v>
      </c>
      <c r="AP205" s="683">
        <f t="shared" ca="1" si="59"/>
        <v>0</v>
      </c>
      <c r="AQ205" s="683">
        <f t="shared" ca="1" si="59"/>
        <v>0</v>
      </c>
      <c r="AR205" s="683">
        <f t="shared" ca="1" si="59"/>
        <v>0</v>
      </c>
      <c r="AS205" s="683">
        <f t="shared" ca="1" si="59"/>
        <v>0</v>
      </c>
      <c r="AT205" s="683">
        <f t="shared" ca="1" si="59"/>
        <v>0</v>
      </c>
      <c r="AU205" s="683">
        <f t="shared" ca="1" si="59"/>
        <v>0</v>
      </c>
      <c r="AV205" s="683">
        <f t="shared" ca="1" si="59"/>
        <v>0</v>
      </c>
      <c r="AW205" s="683">
        <f t="shared" ca="1" si="59"/>
        <v>0</v>
      </c>
      <c r="AX205" s="683">
        <f t="shared" ca="1" si="59"/>
        <v>0</v>
      </c>
      <c r="AY205" s="683">
        <f t="shared" ca="1" si="59"/>
        <v>0</v>
      </c>
      <c r="AZ205" s="683">
        <f t="shared" ca="1" si="59"/>
        <v>0</v>
      </c>
      <c r="BA205" s="683">
        <f t="shared" ca="1" si="59"/>
        <v>0</v>
      </c>
      <c r="BB205" s="683">
        <f t="shared" ca="1" si="59"/>
        <v>0</v>
      </c>
      <c r="BC205" s="683">
        <f t="shared" ca="1" si="59"/>
        <v>0</v>
      </c>
      <c r="BD205" s="683">
        <f t="shared" ca="1" si="59"/>
        <v>0</v>
      </c>
      <c r="BE205" s="683">
        <f t="shared" ca="1" si="59"/>
        <v>0</v>
      </c>
      <c r="BF205" s="683">
        <f t="shared" ca="1" si="59"/>
        <v>0</v>
      </c>
      <c r="BG205" s="683">
        <f t="shared" ca="1" si="59"/>
        <v>0</v>
      </c>
      <c r="BH205" s="683">
        <f t="shared" ca="1" si="59"/>
        <v>0</v>
      </c>
      <c r="BI205" s="683">
        <f t="shared" ca="1" si="59"/>
        <v>0</v>
      </c>
      <c r="BJ205" s="683">
        <f t="shared" ca="1" si="59"/>
        <v>0</v>
      </c>
      <c r="BK205" s="683">
        <f t="shared" ca="1" si="59"/>
        <v>0</v>
      </c>
      <c r="BL205" s="683">
        <f t="shared" ca="1" si="59"/>
        <v>0</v>
      </c>
      <c r="BM205" s="683">
        <f t="shared" ca="1" si="59"/>
        <v>0</v>
      </c>
      <c r="BN205" s="684">
        <f t="shared" ca="1" si="59"/>
        <v>0</v>
      </c>
    </row>
    <row r="206" spans="1:66" ht="15" thickBot="1">
      <c r="A206" s="1366"/>
      <c r="B206" s="534"/>
      <c r="C206" s="638" t="s">
        <v>986</v>
      </c>
      <c r="D206" s="670" t="s">
        <v>1028</v>
      </c>
      <c r="E206" s="811" t="s">
        <v>622</v>
      </c>
      <c r="F206" s="670" t="s">
        <v>609</v>
      </c>
      <c r="G206" s="670" t="s">
        <v>1026</v>
      </c>
      <c r="H206" s="670" t="s">
        <v>1029</v>
      </c>
      <c r="I206" s="670" t="s">
        <v>828</v>
      </c>
      <c r="J206" s="685">
        <f ca="1">IF(J$204=MIN($J$22:$BN$22),SUMIFS(INDIRECT("'" &amp; $D$4 &amp; "'!" &amp; _xlfn.CONCAT(J$203,"49:",J$203,"55")),INDIRECT("'" &amp; $D$4 &amp; "'!C49:C55"),$E206),(SUMIFS(INDIRECT("'" &amp; $D$4 &amp; "'!" &amp; _xlfn.CONCAT(J$203,"49:",J$203,"55")),INDIRECT("'" &amp; $D$4 &amp; "'!C49:C55"),$E206)+I206))</f>
        <v>0</v>
      </c>
      <c r="K206" s="685">
        <f t="shared" ref="K206:BN206" ca="1" si="60">IF(K$204=MIN($J$22:$BN$22),SUMIFS(INDIRECT("'" &amp; $D$4 &amp; "'!" &amp; _xlfn.CONCAT(K$203,"49:",K$203,"55")),INDIRECT("'" &amp; $D$4 &amp; "'!C49:C55"),$E206),(SUMIFS(INDIRECT("'" &amp; $D$4 &amp; "'!" &amp; _xlfn.CONCAT(K$203,"49:",K$203,"55")),INDIRECT("'" &amp; $D$4 &amp; "'!C49:C55"),$E206)+J206))</f>
        <v>0</v>
      </c>
      <c r="L206" s="685">
        <f t="shared" ca="1" si="60"/>
        <v>0</v>
      </c>
      <c r="M206" s="685">
        <f t="shared" ca="1" si="60"/>
        <v>0</v>
      </c>
      <c r="N206" s="685">
        <f t="shared" ca="1" si="60"/>
        <v>0</v>
      </c>
      <c r="O206" s="685">
        <f t="shared" ca="1" si="60"/>
        <v>0</v>
      </c>
      <c r="P206" s="685">
        <f t="shared" ca="1" si="60"/>
        <v>0</v>
      </c>
      <c r="Q206" s="685">
        <f t="shared" ca="1" si="60"/>
        <v>0</v>
      </c>
      <c r="R206" s="685">
        <f t="shared" ca="1" si="60"/>
        <v>0</v>
      </c>
      <c r="S206" s="685">
        <f t="shared" ca="1" si="60"/>
        <v>0</v>
      </c>
      <c r="T206" s="685">
        <f t="shared" ca="1" si="60"/>
        <v>0</v>
      </c>
      <c r="U206" s="685">
        <f t="shared" ca="1" si="60"/>
        <v>0</v>
      </c>
      <c r="V206" s="685">
        <f t="shared" ca="1" si="60"/>
        <v>0</v>
      </c>
      <c r="W206" s="685">
        <f t="shared" ca="1" si="60"/>
        <v>0</v>
      </c>
      <c r="X206" s="685">
        <f t="shared" ca="1" si="60"/>
        <v>0</v>
      </c>
      <c r="Y206" s="685">
        <f t="shared" ca="1" si="60"/>
        <v>0</v>
      </c>
      <c r="Z206" s="685">
        <f t="shared" ca="1" si="60"/>
        <v>0</v>
      </c>
      <c r="AA206" s="685">
        <f t="shared" ca="1" si="60"/>
        <v>0</v>
      </c>
      <c r="AB206" s="685">
        <f t="shared" ca="1" si="60"/>
        <v>0</v>
      </c>
      <c r="AC206" s="685">
        <f t="shared" ca="1" si="60"/>
        <v>0</v>
      </c>
      <c r="AD206" s="685">
        <f t="shared" ca="1" si="60"/>
        <v>0</v>
      </c>
      <c r="AE206" s="685">
        <f t="shared" ca="1" si="60"/>
        <v>0</v>
      </c>
      <c r="AF206" s="685">
        <f t="shared" ca="1" si="60"/>
        <v>0</v>
      </c>
      <c r="AG206" s="685">
        <f t="shared" ca="1" si="60"/>
        <v>0</v>
      </c>
      <c r="AH206" s="685">
        <f t="shared" ca="1" si="60"/>
        <v>0</v>
      </c>
      <c r="AI206" s="685">
        <f t="shared" ca="1" si="60"/>
        <v>0</v>
      </c>
      <c r="AJ206" s="685">
        <f t="shared" ca="1" si="60"/>
        <v>0</v>
      </c>
      <c r="AK206" s="685">
        <f t="shared" ca="1" si="60"/>
        <v>0</v>
      </c>
      <c r="AL206" s="685">
        <f t="shared" ca="1" si="60"/>
        <v>0</v>
      </c>
      <c r="AM206" s="685">
        <f t="shared" ca="1" si="60"/>
        <v>0</v>
      </c>
      <c r="AN206" s="685">
        <f t="shared" ca="1" si="60"/>
        <v>0</v>
      </c>
      <c r="AO206" s="685">
        <f t="shared" ca="1" si="60"/>
        <v>0</v>
      </c>
      <c r="AP206" s="685">
        <f t="shared" ca="1" si="60"/>
        <v>0</v>
      </c>
      <c r="AQ206" s="685">
        <f t="shared" ca="1" si="60"/>
        <v>0</v>
      </c>
      <c r="AR206" s="685">
        <f t="shared" ca="1" si="60"/>
        <v>0</v>
      </c>
      <c r="AS206" s="685">
        <f t="shared" ca="1" si="60"/>
        <v>0</v>
      </c>
      <c r="AT206" s="685">
        <f t="shared" ca="1" si="60"/>
        <v>0</v>
      </c>
      <c r="AU206" s="685">
        <f t="shared" ca="1" si="60"/>
        <v>0</v>
      </c>
      <c r="AV206" s="685">
        <f t="shared" ca="1" si="60"/>
        <v>0</v>
      </c>
      <c r="AW206" s="685">
        <f t="shared" ca="1" si="60"/>
        <v>0</v>
      </c>
      <c r="AX206" s="685">
        <f t="shared" ca="1" si="60"/>
        <v>0</v>
      </c>
      <c r="AY206" s="685">
        <f t="shared" ca="1" si="60"/>
        <v>0</v>
      </c>
      <c r="AZ206" s="685">
        <f t="shared" ca="1" si="60"/>
        <v>0</v>
      </c>
      <c r="BA206" s="685">
        <f t="shared" ca="1" si="60"/>
        <v>0</v>
      </c>
      <c r="BB206" s="685">
        <f t="shared" ca="1" si="60"/>
        <v>0</v>
      </c>
      <c r="BC206" s="685">
        <f t="shared" ca="1" si="60"/>
        <v>0</v>
      </c>
      <c r="BD206" s="685">
        <f t="shared" ca="1" si="60"/>
        <v>0</v>
      </c>
      <c r="BE206" s="685">
        <f t="shared" ca="1" si="60"/>
        <v>0</v>
      </c>
      <c r="BF206" s="685">
        <f t="shared" ca="1" si="60"/>
        <v>0</v>
      </c>
      <c r="BG206" s="685">
        <f t="shared" ca="1" si="60"/>
        <v>0</v>
      </c>
      <c r="BH206" s="685">
        <f t="shared" ca="1" si="60"/>
        <v>0</v>
      </c>
      <c r="BI206" s="685">
        <f t="shared" ca="1" si="60"/>
        <v>0</v>
      </c>
      <c r="BJ206" s="685">
        <f t="shared" ca="1" si="60"/>
        <v>0</v>
      </c>
      <c r="BK206" s="685">
        <f t="shared" ca="1" si="60"/>
        <v>0</v>
      </c>
      <c r="BL206" s="685">
        <f t="shared" ca="1" si="60"/>
        <v>0</v>
      </c>
      <c r="BM206" s="685">
        <f t="shared" ca="1" si="60"/>
        <v>0</v>
      </c>
      <c r="BN206" s="686">
        <f t="shared" ca="1" si="60"/>
        <v>0</v>
      </c>
    </row>
    <row r="207" spans="1:66">
      <c r="A207" s="1366"/>
      <c r="B207" s="533"/>
      <c r="D207" s="162"/>
      <c r="H207" s="192"/>
      <c r="J207" s="224"/>
      <c r="K207" s="224"/>
      <c r="L207" s="224"/>
      <c r="M207" s="224"/>
      <c r="N207" s="224"/>
      <c r="O207" s="224"/>
      <c r="P207" s="224"/>
      <c r="Q207" s="224"/>
      <c r="R207" s="224"/>
      <c r="S207" s="224"/>
      <c r="T207" s="224"/>
      <c r="U207" s="224"/>
      <c r="V207" s="224"/>
      <c r="W207" s="224"/>
      <c r="X207" s="224"/>
      <c r="Y207" s="224"/>
      <c r="Z207" s="224"/>
      <c r="AA207" s="224"/>
      <c r="AB207" s="224"/>
      <c r="AC207" s="224"/>
      <c r="AD207" s="224"/>
      <c r="AE207" s="224"/>
      <c r="AF207" s="224"/>
      <c r="AG207" s="224"/>
      <c r="AH207" s="224"/>
      <c r="AI207" s="224"/>
      <c r="AJ207" s="224"/>
      <c r="AK207" s="224"/>
      <c r="AL207" s="224"/>
      <c r="AM207" s="224"/>
      <c r="AN207" s="224"/>
      <c r="AO207" s="224"/>
      <c r="AP207" s="224"/>
      <c r="AQ207" s="224"/>
      <c r="AR207" s="224"/>
      <c r="AS207" s="224"/>
      <c r="AT207" s="224"/>
      <c r="AU207" s="224"/>
      <c r="AV207" s="224"/>
      <c r="AW207" s="224"/>
      <c r="AX207" s="224"/>
      <c r="AY207" s="224"/>
      <c r="AZ207" s="224"/>
      <c r="BA207" s="224"/>
      <c r="BB207" s="224"/>
      <c r="BC207" s="224"/>
      <c r="BD207" s="224"/>
    </row>
    <row r="208" spans="1:66">
      <c r="A208" s="1366"/>
      <c r="B208" s="533"/>
      <c r="D208" s="162"/>
      <c r="H208" s="192"/>
      <c r="J208" s="224"/>
      <c r="K208" s="224"/>
      <c r="L208" s="224"/>
      <c r="M208" s="224"/>
      <c r="N208" s="224"/>
      <c r="O208" s="224"/>
      <c r="P208" s="224"/>
      <c r="Q208" s="224"/>
      <c r="R208" s="224"/>
      <c r="S208" s="224"/>
      <c r="T208" s="224"/>
      <c r="U208" s="224"/>
      <c r="V208" s="224"/>
      <c r="W208" s="224"/>
      <c r="X208" s="224"/>
      <c r="Y208" s="224"/>
      <c r="Z208" s="224"/>
      <c r="AA208" s="224"/>
      <c r="AB208" s="224"/>
      <c r="AC208" s="224"/>
      <c r="AD208" s="224"/>
      <c r="AE208" s="224"/>
      <c r="AF208" s="224"/>
      <c r="AG208" s="224"/>
      <c r="AH208" s="224"/>
      <c r="AI208" s="224"/>
      <c r="AJ208" s="224"/>
      <c r="AK208" s="224"/>
      <c r="AL208" s="224"/>
      <c r="AM208" s="224"/>
      <c r="AN208" s="224"/>
      <c r="AO208" s="224"/>
      <c r="AP208" s="224"/>
      <c r="AQ208" s="224"/>
      <c r="AR208" s="224"/>
      <c r="AS208" s="224"/>
      <c r="AT208" s="224"/>
      <c r="AU208" s="224"/>
      <c r="AV208" s="224"/>
      <c r="AW208" s="224"/>
      <c r="AX208" s="224"/>
      <c r="AY208" s="224"/>
      <c r="AZ208" s="224"/>
      <c r="BA208" s="224"/>
      <c r="BB208" s="224"/>
      <c r="BC208" s="224"/>
      <c r="BD208" s="224"/>
    </row>
    <row r="209" spans="1:67" ht="14.25">
      <c r="A209" s="1366"/>
      <c r="B209" s="533"/>
      <c r="D209" s="225"/>
      <c r="J209" s="586"/>
      <c r="K209" s="223"/>
      <c r="L209" s="223"/>
      <c r="M209" s="223"/>
      <c r="N209" s="223"/>
      <c r="O209" s="223"/>
      <c r="P209" s="223"/>
      <c r="Q209" s="223"/>
      <c r="R209" s="223"/>
      <c r="S209" s="223"/>
      <c r="T209" s="223"/>
      <c r="U209" s="223"/>
      <c r="V209" s="223"/>
      <c r="W209" s="223"/>
      <c r="X209" s="223"/>
      <c r="Y209" s="223"/>
      <c r="Z209" s="223"/>
      <c r="AA209" s="223"/>
      <c r="AB209" s="223"/>
      <c r="AC209" s="223"/>
      <c r="AD209" s="223"/>
      <c r="AE209" s="223"/>
      <c r="AF209" s="223"/>
      <c r="AG209" s="223"/>
      <c r="AH209" s="223"/>
      <c r="AI209" s="223"/>
      <c r="AJ209" s="223"/>
      <c r="AK209" s="223"/>
      <c r="AL209" s="223"/>
      <c r="AM209" s="223"/>
      <c r="AN209" s="223"/>
      <c r="AO209" s="223"/>
      <c r="AP209" s="223"/>
      <c r="AQ209" s="223"/>
      <c r="AR209" s="223"/>
      <c r="AS209" s="223"/>
      <c r="AT209" s="223"/>
      <c r="AU209" s="223"/>
      <c r="AV209" s="223"/>
      <c r="AW209" s="223"/>
      <c r="AX209" s="223"/>
      <c r="AY209" s="223"/>
      <c r="AZ209" s="223"/>
      <c r="BA209" s="223"/>
      <c r="BB209" s="223"/>
      <c r="BC209" s="223"/>
      <c r="BD209" s="223"/>
    </row>
    <row r="210" spans="1:67" ht="18">
      <c r="A210" s="1366"/>
      <c r="B210" s="533"/>
      <c r="D210" s="225"/>
      <c r="H210" s="226" t="s">
        <v>839</v>
      </c>
      <c r="J210" s="223"/>
      <c r="K210" s="497"/>
      <c r="L210" s="223"/>
      <c r="M210" s="223"/>
      <c r="N210" s="223"/>
      <c r="O210" s="223"/>
      <c r="P210" s="223"/>
      <c r="Q210" s="223"/>
      <c r="R210" s="223"/>
      <c r="S210" s="223"/>
      <c r="T210" s="223"/>
      <c r="AD210" s="226" t="s">
        <v>840</v>
      </c>
      <c r="AE210" s="223"/>
      <c r="AF210" s="223"/>
      <c r="AG210" s="223"/>
      <c r="AH210" s="223"/>
      <c r="AI210" s="223"/>
      <c r="AJ210" s="223"/>
      <c r="AK210" s="223"/>
      <c r="AL210" s="223"/>
      <c r="AU210" s="223"/>
      <c r="AV210" s="226" t="s">
        <v>1030</v>
      </c>
      <c r="AW210" s="223"/>
      <c r="AX210" s="223"/>
      <c r="AY210" s="223"/>
      <c r="AZ210" s="223"/>
      <c r="BA210" s="223"/>
      <c r="BB210" s="223"/>
      <c r="BC210" s="223"/>
      <c r="BD210" s="223"/>
      <c r="BE210" s="223"/>
      <c r="BF210" s="223"/>
      <c r="BG210" s="223"/>
      <c r="BH210" s="223"/>
      <c r="BI210" s="223"/>
      <c r="BJ210" s="223"/>
      <c r="BK210" s="223"/>
      <c r="BL210" s="223"/>
      <c r="BM210" s="223"/>
      <c r="BN210" s="226"/>
      <c r="BO210" s="223"/>
    </row>
    <row r="211" spans="1:67" ht="14.1" customHeight="1">
      <c r="A211" s="1366"/>
      <c r="B211" s="533"/>
      <c r="C211" s="227"/>
      <c r="D211" s="649"/>
      <c r="E211" s="649"/>
      <c r="F211" s="649"/>
      <c r="G211" s="227"/>
    </row>
    <row r="212" spans="1:67" ht="51">
      <c r="A212" s="1366"/>
      <c r="B212" s="533"/>
      <c r="D212" s="649"/>
      <c r="E212" s="649"/>
      <c r="F212" s="649"/>
      <c r="G212" s="227"/>
      <c r="H212" s="220" t="s">
        <v>141</v>
      </c>
      <c r="I212" s="220" t="s">
        <v>506</v>
      </c>
      <c r="J212" s="220" t="s">
        <v>142</v>
      </c>
      <c r="K212" s="498" t="s">
        <v>1031</v>
      </c>
      <c r="AD212" s="220" t="s">
        <v>141</v>
      </c>
      <c r="AE212" s="220" t="s">
        <v>506</v>
      </c>
      <c r="AF212" s="220" t="s">
        <v>142</v>
      </c>
      <c r="AG212" s="498" t="s">
        <v>1031</v>
      </c>
      <c r="AW212" s="498" t="str">
        <f>_xlfn.CONCAT(AW236,": ", AW237)</f>
        <v>Total - High : High</v>
      </c>
      <c r="AX212" s="498" t="str">
        <f>_xlfn.CONCAT(AX236,": ", AX237)</f>
        <v>Total - Medium: Medium</v>
      </c>
      <c r="AY212" s="498" t="str">
        <f>_xlfn.CONCAT(AY236,": ", AY237)</f>
        <v>Total - Low: Low</v>
      </c>
      <c r="BA212" s="28"/>
      <c r="BB212" s="703" t="s">
        <v>1032</v>
      </c>
      <c r="BC212" s="703" t="s">
        <v>1033</v>
      </c>
      <c r="BD212" s="703" t="s">
        <v>1034</v>
      </c>
    </row>
    <row r="213" spans="1:67" ht="38.25">
      <c r="A213" s="1366"/>
      <c r="B213" s="533"/>
      <c r="C213" s="227"/>
      <c r="D213" s="649"/>
      <c r="E213" s="649"/>
      <c r="F213" s="649"/>
      <c r="G213" s="227"/>
      <c r="H213" s="496" t="str">
        <f t="shared" ref="H213:H231" si="61">D111</f>
        <v>Reduced/Increased electrical losses</v>
      </c>
      <c r="I213" s="213" t="s">
        <v>81</v>
      </c>
      <c r="J213" s="229">
        <f ca="1">SUM(INDIRECT("'" &amp; $D$4 &amp; "'!" &amp; _xlfn.CONCAT("H",$K213,":BL",$K213)))</f>
        <v>0</v>
      </c>
      <c r="K213" s="221">
        <v>51</v>
      </c>
      <c r="AD213" s="499" t="str">
        <f t="shared" ref="AD213:AD226" si="62">D131</f>
        <v>Customer interruptions (CI)</v>
      </c>
      <c r="AE213" s="213" t="s">
        <v>547</v>
      </c>
      <c r="AF213" s="500">
        <f t="shared" ref="AF213:AF226" ca="1" si="63">SUM(INDIRECT("'" &amp; $D$4 &amp; "'!" &amp; _xlfn.CONCAT("H",$AG213,":BL",$AG213)))</f>
        <v>0</v>
      </c>
      <c r="AG213" s="213">
        <v>70</v>
      </c>
      <c r="AV213" s="220" t="s">
        <v>826</v>
      </c>
      <c r="AW213" s="593">
        <f ca="1">SUMIFS(AW$240:AW$296,$AV$240:$AV$296,Final_year_of_inputs_incl._depreciation)</f>
        <v>0</v>
      </c>
      <c r="AX213" s="593">
        <f ca="1">SUMIFS(AX$240:AX$296,$AV$240:$AV$296,Final_year_of_inputs_incl._depreciation)</f>
        <v>5757051.0833140984</v>
      </c>
      <c r="AY213" s="593">
        <f ca="1">SUMIFS(AY$240:AY$296,$AV$240:$AV$296,Final_year_of_inputs_incl._depreciation)</f>
        <v>5915271.0701287119</v>
      </c>
      <c r="BA213" s="211">
        <v>10</v>
      </c>
      <c r="BB213" s="593">
        <f t="shared" ref="BB213:BB215" ca="1" si="64">SUMIFS(AW$240:AW$286,$AU$240:$AU$286,$BA213)</f>
        <v>0</v>
      </c>
      <c r="BC213" s="593">
        <f t="shared" ref="BC213:BD216" ca="1" si="65">SUMIFS(AX$240:AX$286,$AU$240:$AU$286,$BA213)</f>
        <v>1074147.7929698774</v>
      </c>
      <c r="BD213" s="593">
        <f t="shared" ca="1" si="65"/>
        <v>1086563.0985832978</v>
      </c>
    </row>
    <row r="214" spans="1:67" ht="38.25">
      <c r="A214" s="1366"/>
      <c r="B214" s="533"/>
      <c r="D214" s="649"/>
      <c r="E214" s="649"/>
      <c r="F214" s="649"/>
      <c r="H214" s="496" t="str">
        <f t="shared" si="61"/>
        <v>Reduced/Increased emissions associated with losses</v>
      </c>
      <c r="I214" s="213" t="s">
        <v>828</v>
      </c>
      <c r="J214" s="229">
        <f t="shared" ref="J214:J231" ca="1" si="66">SUM(INDIRECT("'" &amp; $D$4 &amp; "'!" &amp; _xlfn.CONCAT("H",$K214,":BL",$K214)))</f>
        <v>0</v>
      </c>
      <c r="K214" s="221">
        <v>52</v>
      </c>
      <c r="AD214" s="499" t="str">
        <f t="shared" si="62"/>
        <v>Customer minutes lost (CML)</v>
      </c>
      <c r="AE214" s="213" t="s">
        <v>549</v>
      </c>
      <c r="AF214" s="228">
        <f t="shared" ca="1" si="63"/>
        <v>0</v>
      </c>
      <c r="AG214" s="213">
        <v>71</v>
      </c>
      <c r="BA214" s="211">
        <v>20</v>
      </c>
      <c r="BB214" s="593">
        <f t="shared" ca="1" si="64"/>
        <v>0</v>
      </c>
      <c r="BC214" s="593">
        <f t="shared" ca="1" si="65"/>
        <v>2740034.9910319946</v>
      </c>
      <c r="BD214" s="593">
        <f t="shared" ca="1" si="65"/>
        <v>2804318.579368961</v>
      </c>
    </row>
    <row r="215" spans="1:67" ht="23.25">
      <c r="A215" s="1366"/>
      <c r="B215" s="533"/>
      <c r="D215" s="649"/>
      <c r="E215" s="649"/>
      <c r="F215" s="649"/>
      <c r="H215" s="496" t="str">
        <f t="shared" si="61"/>
        <v>Reduced/Increased direct emissions (not associated with losses)</v>
      </c>
      <c r="I215" s="213" t="s">
        <v>828</v>
      </c>
      <c r="J215" s="229">
        <f t="shared" ca="1" si="66"/>
        <v>0</v>
      </c>
      <c r="K215" s="221">
        <v>53</v>
      </c>
      <c r="AD215" s="499" t="str">
        <f t="shared" si="62"/>
        <v>Fatality</v>
      </c>
      <c r="AE215" s="213" t="s">
        <v>547</v>
      </c>
      <c r="AF215" s="500">
        <f t="shared" ca="1" si="63"/>
        <v>0</v>
      </c>
      <c r="AG215" s="213">
        <v>72</v>
      </c>
      <c r="AX215" s="594"/>
      <c r="BA215" s="211">
        <v>30</v>
      </c>
      <c r="BB215" s="593">
        <f t="shared" ca="1" si="64"/>
        <v>0</v>
      </c>
      <c r="BC215" s="593">
        <f t="shared" ca="1" si="65"/>
        <v>3921013.7672564867</v>
      </c>
      <c r="BD215" s="593">
        <f t="shared" ca="1" si="65"/>
        <v>4022067.7570509929</v>
      </c>
    </row>
    <row r="216" spans="1:67" ht="25.5">
      <c r="A216" s="1366"/>
      <c r="B216" s="533"/>
      <c r="C216" s="230"/>
      <c r="D216" s="649"/>
      <c r="E216" s="649"/>
      <c r="F216" s="649"/>
      <c r="H216" s="496" t="str">
        <f t="shared" si="61"/>
        <v>Reduced/Increased indirect emissions (not associated with losses)</v>
      </c>
      <c r="I216" s="213" t="s">
        <v>828</v>
      </c>
      <c r="J216" s="229">
        <f t="shared" ca="1" si="66"/>
        <v>0</v>
      </c>
      <c r="K216" s="221">
        <v>54</v>
      </c>
      <c r="AD216" s="499" t="str">
        <f t="shared" si="62"/>
        <v>Non-Fatal/ Major injury</v>
      </c>
      <c r="AE216" s="213" t="s">
        <v>547</v>
      </c>
      <c r="AF216" s="500">
        <f t="shared" ca="1" si="63"/>
        <v>0</v>
      </c>
      <c r="AG216" s="213">
        <v>73</v>
      </c>
      <c r="BA216" s="211">
        <v>45</v>
      </c>
      <c r="BB216" s="593">
        <f ca="1">SUMIFS(AW$240:AW$286,$AU$240:$AU$286,$BA216)</f>
        <v>0</v>
      </c>
      <c r="BC216" s="593">
        <f t="shared" ca="1" si="65"/>
        <v>5116979.1000226215</v>
      </c>
      <c r="BD216" s="593">
        <f t="shared" ca="1" si="65"/>
        <v>5255270.1056724824</v>
      </c>
    </row>
    <row r="217" spans="1:67" ht="76.5">
      <c r="A217" s="1366"/>
      <c r="B217" s="533"/>
      <c r="C217" s="227"/>
      <c r="D217" s="649"/>
      <c r="E217" s="649"/>
      <c r="F217" s="649"/>
      <c r="H217" s="496" t="str">
        <f t="shared" si="61"/>
        <v>Shrinkage - theft of gas &amp; own use gas</v>
      </c>
      <c r="I217" s="213" t="s">
        <v>828</v>
      </c>
      <c r="J217" s="229">
        <f t="shared" ca="1" si="66"/>
        <v>0</v>
      </c>
      <c r="K217" s="221">
        <v>55</v>
      </c>
      <c r="AD217" s="499" t="str">
        <f t="shared" ca="1" si="62"/>
        <v>Lower cost electricity generation sources supply the grid</v>
      </c>
      <c r="AE217" s="213" t="s">
        <v>514</v>
      </c>
      <c r="AF217" s="500">
        <f t="shared" ca="1" si="63"/>
        <v>0</v>
      </c>
      <c r="AG217" s="213">
        <v>74</v>
      </c>
      <c r="BA217" s="211" t="s">
        <v>826</v>
      </c>
      <c r="BB217" s="593">
        <f ca="1">SUMIFS(AW$240:AW$296,$AV$240:$AV$296,Template_end_year)</f>
        <v>0</v>
      </c>
      <c r="BC217" s="593">
        <f ca="1">SUMIFS(AX$240:AX$296,$AV$240:$AV$296,Template_end_year)</f>
        <v>5757051.0833140984</v>
      </c>
      <c r="BD217" s="593">
        <f ca="1">SUMIFS(AY$240:AY$296,$AV$240:$AV$296,Template_end_year)</f>
        <v>5915271.0701287119</v>
      </c>
    </row>
    <row r="218" spans="1:67" ht="38.25">
      <c r="A218" s="1366"/>
      <c r="B218" s="533"/>
      <c r="C218" s="227"/>
      <c r="D218" s="649"/>
      <c r="E218" s="649"/>
      <c r="F218" s="649"/>
      <c r="H218" s="496" t="str">
        <f t="shared" ca="1" si="61"/>
        <v>Other gas leakage 1 (specify) (e.g. SF6, H2, CH4, N2O, etc.)</v>
      </c>
      <c r="I218" s="213" t="s">
        <v>828</v>
      </c>
      <c r="J218" s="229">
        <f t="shared" ca="1" si="66"/>
        <v>0</v>
      </c>
      <c r="K218" s="221">
        <v>56</v>
      </c>
      <c r="AD218" s="499" t="str">
        <f t="shared" ca="1" si="62"/>
        <v>Lower balancing costs</v>
      </c>
      <c r="AE218" s="213" t="s">
        <v>514</v>
      </c>
      <c r="AF218" s="500">
        <f t="shared" ca="1" si="63"/>
        <v>14716</v>
      </c>
      <c r="AG218" s="213">
        <v>75</v>
      </c>
      <c r="BA218" s="28"/>
      <c r="BB218" s="231"/>
      <c r="BC218" s="231"/>
      <c r="BD218" s="231"/>
    </row>
    <row r="219" spans="1:67" ht="25.5">
      <c r="A219" s="1366"/>
      <c r="B219" s="533"/>
      <c r="C219" s="227"/>
      <c r="D219" s="231"/>
      <c r="H219" s="496" t="str">
        <f t="shared" ca="1" si="61"/>
        <v xml:space="preserve">Other gas leakage 2 (specify) (e.g. SF6, H2, CH4, N2O, etc.)  </v>
      </c>
      <c r="I219" s="213" t="s">
        <v>828</v>
      </c>
      <c r="J219" s="229">
        <f t="shared" ca="1" si="66"/>
        <v>0</v>
      </c>
      <c r="K219" s="221">
        <v>57</v>
      </c>
      <c r="AD219" s="499" t="str">
        <f t="shared" ca="1" si="62"/>
        <v>Other 3 (specify)</v>
      </c>
      <c r="AE219" s="213" t="s">
        <v>514</v>
      </c>
      <c r="AF219" s="500">
        <f t="shared" ca="1" si="63"/>
        <v>0</v>
      </c>
      <c r="AG219" s="213">
        <v>76</v>
      </c>
      <c r="BA219" s="28"/>
      <c r="BB219" s="231"/>
      <c r="BC219" s="231"/>
      <c r="BD219" s="231"/>
    </row>
    <row r="220" spans="1:67" ht="25.5">
      <c r="A220" s="1366"/>
      <c r="B220" s="533"/>
      <c r="C220" s="227"/>
      <c r="D220" s="231"/>
      <c r="H220" s="496" t="str">
        <f t="shared" ca="1" si="61"/>
        <v xml:space="preserve">Other gas leakage 3 (specify) (e.g. SF6, H2, CH4, N2O, etc.)   </v>
      </c>
      <c r="I220" s="213" t="s">
        <v>828</v>
      </c>
      <c r="J220" s="229">
        <f t="shared" ca="1" si="66"/>
        <v>0</v>
      </c>
      <c r="K220" s="221">
        <v>58</v>
      </c>
      <c r="AD220" s="499" t="str">
        <f t="shared" ca="1" si="62"/>
        <v>Other 4 (specify)</v>
      </c>
      <c r="AE220" s="213" t="s">
        <v>514</v>
      </c>
      <c r="AF220" s="500">
        <f t="shared" ca="1" si="63"/>
        <v>0</v>
      </c>
      <c r="AG220" s="213">
        <v>77</v>
      </c>
      <c r="BA220" s="28"/>
      <c r="BB220" s="231"/>
      <c r="BC220" s="231"/>
      <c r="BD220" s="231"/>
    </row>
    <row r="221" spans="1:67" ht="25.5">
      <c r="A221" s="1366"/>
      <c r="B221" s="533"/>
      <c r="C221" s="227"/>
      <c r="D221" s="231"/>
      <c r="E221" s="217"/>
      <c r="F221" s="232"/>
      <c r="H221" s="496" t="str">
        <f t="shared" si="61"/>
        <v>Reduced/Increased oil leakage</v>
      </c>
      <c r="I221" s="213" t="s">
        <v>534</v>
      </c>
      <c r="J221" s="229">
        <f t="shared" ca="1" si="66"/>
        <v>0</v>
      </c>
      <c r="K221" s="221">
        <v>59</v>
      </c>
      <c r="L221" s="233"/>
      <c r="M221" s="233"/>
      <c r="N221" s="233"/>
      <c r="O221" s="233"/>
      <c r="P221" s="233"/>
      <c r="Q221" s="233"/>
      <c r="R221" s="233"/>
      <c r="S221" s="233"/>
      <c r="T221" s="233"/>
      <c r="AD221" s="499" t="str">
        <f t="shared" ca="1" si="62"/>
        <v>Other 5 (specify)</v>
      </c>
      <c r="AE221" s="213" t="s">
        <v>514</v>
      </c>
      <c r="AF221" s="500">
        <f t="shared" ca="1" si="63"/>
        <v>0</v>
      </c>
      <c r="AG221" s="213">
        <v>78</v>
      </c>
      <c r="AH221" s="233"/>
      <c r="AI221" s="233"/>
      <c r="AJ221" s="233"/>
      <c r="AK221" s="233"/>
      <c r="AL221" s="233"/>
      <c r="AU221" s="233"/>
      <c r="BA221" s="28"/>
      <c r="BB221" s="231"/>
      <c r="BC221" s="231"/>
      <c r="BD221" s="231"/>
      <c r="BE221" s="233"/>
      <c r="BF221" s="233"/>
      <c r="BG221" s="233"/>
      <c r="BH221" s="233"/>
      <c r="BI221" s="233"/>
      <c r="BJ221" s="233"/>
      <c r="BK221" s="233"/>
      <c r="BL221" s="233"/>
      <c r="BM221" s="233"/>
      <c r="BN221" s="233"/>
      <c r="BO221" s="233"/>
    </row>
    <row r="222" spans="1:67" ht="14.1" customHeight="1">
      <c r="A222" s="1366"/>
      <c r="B222" s="533"/>
      <c r="C222" s="227"/>
      <c r="D222" s="231"/>
      <c r="H222" s="496" t="str">
        <f t="shared" ca="1" si="61"/>
        <v>Carbon savings</v>
      </c>
      <c r="I222" s="213" t="s">
        <v>514</v>
      </c>
      <c r="J222" s="229">
        <f t="shared" ca="1" si="66"/>
        <v>14196</v>
      </c>
      <c r="K222" s="221">
        <v>60</v>
      </c>
      <c r="AD222" s="499" t="str">
        <f t="shared" ca="1" si="62"/>
        <v>Other 6 (specify)</v>
      </c>
      <c r="AE222" s="213" t="s">
        <v>514</v>
      </c>
      <c r="AF222" s="500">
        <f t="shared" ca="1" si="63"/>
        <v>0</v>
      </c>
      <c r="AG222" s="213">
        <v>79</v>
      </c>
    </row>
    <row r="223" spans="1:67" ht="25.5">
      <c r="A223" s="1366"/>
      <c r="B223" s="533"/>
      <c r="D223" s="227"/>
      <c r="H223" s="496">
        <f t="shared" ca="1" si="61"/>
        <v>0</v>
      </c>
      <c r="I223" s="213" t="s">
        <v>514</v>
      </c>
      <c r="J223" s="229">
        <f t="shared" ca="1" si="66"/>
        <v>0</v>
      </c>
      <c r="K223" s="221">
        <v>61</v>
      </c>
      <c r="AD223" s="499" t="str">
        <f t="shared" ca="1" si="62"/>
        <v>Other 7 (specify)</v>
      </c>
      <c r="AE223" s="213" t="s">
        <v>514</v>
      </c>
      <c r="AF223" s="500">
        <f t="shared" ca="1" si="63"/>
        <v>0</v>
      </c>
      <c r="AG223" s="213">
        <v>80</v>
      </c>
    </row>
    <row r="224" spans="1:67" ht="25.5">
      <c r="A224" s="1366"/>
      <c r="B224" s="533"/>
      <c r="D224" s="227"/>
      <c r="H224" s="496">
        <f t="shared" ca="1" si="61"/>
        <v>0</v>
      </c>
      <c r="I224" s="213" t="s">
        <v>514</v>
      </c>
      <c r="J224" s="229">
        <f t="shared" ca="1" si="66"/>
        <v>0</v>
      </c>
      <c r="K224" s="221">
        <v>62</v>
      </c>
      <c r="AD224" s="499" t="str">
        <f t="shared" ca="1" si="62"/>
        <v>Other 8 (specify)</v>
      </c>
      <c r="AE224" s="213" t="s">
        <v>514</v>
      </c>
      <c r="AF224" s="500">
        <f t="shared" ca="1" si="63"/>
        <v>0</v>
      </c>
      <c r="AG224" s="213">
        <v>81</v>
      </c>
    </row>
    <row r="225" spans="1:87" ht="25.5">
      <c r="A225" s="1366"/>
      <c r="B225" s="533"/>
      <c r="D225" s="227"/>
      <c r="H225" s="496" t="str">
        <f t="shared" ca="1" si="61"/>
        <v>Other 4 (specify)</v>
      </c>
      <c r="I225" s="213" t="s">
        <v>514</v>
      </c>
      <c r="J225" s="229">
        <f t="shared" ca="1" si="66"/>
        <v>0</v>
      </c>
      <c r="K225" s="221">
        <v>63</v>
      </c>
      <c r="AD225" s="499" t="str">
        <f t="shared" ca="1" si="62"/>
        <v>Other 9 (specify)</v>
      </c>
      <c r="AE225" s="213" t="s">
        <v>514</v>
      </c>
      <c r="AF225" s="500">
        <f t="shared" ca="1" si="63"/>
        <v>0</v>
      </c>
      <c r="AG225" s="213">
        <v>82</v>
      </c>
    </row>
    <row r="226" spans="1:87" ht="25.5">
      <c r="A226" s="1366"/>
      <c r="B226" s="533"/>
      <c r="D226" s="227"/>
      <c r="H226" s="496" t="str">
        <f t="shared" ca="1" si="61"/>
        <v>Other 5 (specify)</v>
      </c>
      <c r="I226" s="213" t="s">
        <v>514</v>
      </c>
      <c r="J226" s="229">
        <f t="shared" ca="1" si="66"/>
        <v>0</v>
      </c>
      <c r="K226" s="221">
        <v>64</v>
      </c>
      <c r="AD226" s="499" t="str">
        <f t="shared" ca="1" si="62"/>
        <v>Other 10 (specify)</v>
      </c>
      <c r="AE226" s="213" t="s">
        <v>514</v>
      </c>
      <c r="AF226" s="500">
        <f t="shared" ca="1" si="63"/>
        <v>0</v>
      </c>
      <c r="AG226" s="213">
        <v>83</v>
      </c>
    </row>
    <row r="227" spans="1:87" ht="14.25">
      <c r="A227" s="1366"/>
      <c r="B227" s="533"/>
      <c r="D227" s="227"/>
      <c r="H227" s="496" t="str">
        <f t="shared" ca="1" si="61"/>
        <v>Other 6 (specify)</v>
      </c>
      <c r="I227" s="213" t="s">
        <v>514</v>
      </c>
      <c r="J227" s="229">
        <f t="shared" ca="1" si="66"/>
        <v>0</v>
      </c>
      <c r="K227" s="221">
        <v>65</v>
      </c>
    </row>
    <row r="228" spans="1:87" ht="14.25">
      <c r="A228" s="1366"/>
      <c r="B228" s="533"/>
      <c r="D228" s="227"/>
      <c r="H228" s="496" t="str">
        <f t="shared" ca="1" si="61"/>
        <v>Other 7 (specify)</v>
      </c>
      <c r="I228" s="213" t="s">
        <v>514</v>
      </c>
      <c r="J228" s="229">
        <f t="shared" ca="1" si="66"/>
        <v>0</v>
      </c>
      <c r="K228" s="221">
        <v>66</v>
      </c>
    </row>
    <row r="229" spans="1:87" ht="14.25">
      <c r="A229" s="1366"/>
      <c r="B229" s="533"/>
      <c r="D229" s="227"/>
      <c r="H229" s="496" t="str">
        <f t="shared" ca="1" si="61"/>
        <v>Other 8 (specify)</v>
      </c>
      <c r="I229" s="213" t="s">
        <v>514</v>
      </c>
      <c r="J229" s="229">
        <f t="shared" ca="1" si="66"/>
        <v>0</v>
      </c>
      <c r="K229" s="221">
        <v>67</v>
      </c>
    </row>
    <row r="230" spans="1:87" ht="14.25">
      <c r="A230" s="1366"/>
      <c r="B230" s="533"/>
      <c r="D230" s="227"/>
      <c r="H230" s="496" t="str">
        <f t="shared" ca="1" si="61"/>
        <v>Other 9 (specify)</v>
      </c>
      <c r="I230" s="213" t="s">
        <v>514</v>
      </c>
      <c r="J230" s="229">
        <f t="shared" ca="1" si="66"/>
        <v>0</v>
      </c>
      <c r="K230" s="221">
        <v>68</v>
      </c>
    </row>
    <row r="231" spans="1:87" ht="14.25">
      <c r="A231" s="1366"/>
      <c r="B231" s="533"/>
      <c r="D231" s="227"/>
      <c r="H231" s="496" t="str">
        <f t="shared" ca="1" si="61"/>
        <v>Other 10 (specify)</v>
      </c>
      <c r="I231" s="213" t="s">
        <v>514</v>
      </c>
      <c r="J231" s="229">
        <f t="shared" ca="1" si="66"/>
        <v>0</v>
      </c>
      <c r="K231" s="221">
        <v>69</v>
      </c>
    </row>
    <row r="232" spans="1:87" ht="18">
      <c r="A232" s="1366"/>
      <c r="B232" s="533"/>
      <c r="C232" s="226" t="s">
        <v>837</v>
      </c>
      <c r="D232" s="227"/>
    </row>
    <row r="233" spans="1:87" ht="14.25">
      <c r="A233" s="1366"/>
      <c r="B233" s="533"/>
      <c r="D233" s="227"/>
    </row>
    <row r="234" spans="1:87" ht="73.5" customHeight="1" thickBot="1">
      <c r="A234" s="1366"/>
      <c r="B234" s="533"/>
      <c r="D234" s="235" t="s">
        <v>1035</v>
      </c>
      <c r="E234" s="236" t="s">
        <v>1036</v>
      </c>
      <c r="F234" s="236" t="s">
        <v>1037</v>
      </c>
      <c r="I234" s="237" t="str">
        <f>I239</f>
        <v>Reduced/Increased electrical losses</v>
      </c>
      <c r="J234" s="237" t="str">
        <f t="shared" ref="J234:Q234" si="67">J239</f>
        <v>Reduced/Increased emissions associated with losses</v>
      </c>
      <c r="K234" s="237" t="str">
        <f t="shared" si="67"/>
        <v>Reduced/Increased direct emissions (not associated with losses)</v>
      </c>
      <c r="L234" s="237" t="str">
        <f t="shared" si="67"/>
        <v>Reduced/Increased indirect emissions (not associated with losses)</v>
      </c>
      <c r="M234" s="237" t="str">
        <f t="shared" si="67"/>
        <v>Shrinkage - theft of gas &amp; own use gas</v>
      </c>
      <c r="N234" s="237" t="str">
        <f ca="1">N239</f>
        <v>Other gas leakage 1 (specify) (e.g. SF6, H2, CH4, N2O, etc.)</v>
      </c>
      <c r="O234" s="237" t="str">
        <f ca="1">O239</f>
        <v xml:space="preserve">Other gas leakage 2 (specify) (e.g. SF6, H2, CH4, N2O, etc.)  </v>
      </c>
      <c r="P234" s="237" t="str">
        <f ca="1">P239</f>
        <v xml:space="preserve">Other gas leakage 3 (specify) (e.g. SF6, H2, CH4, N2O, etc.)   </v>
      </c>
      <c r="Q234" s="237" t="str">
        <f t="shared" si="67"/>
        <v>Reduced/Increased oil leakage</v>
      </c>
      <c r="R234" s="237" t="str">
        <f t="shared" ref="R234:AA234" ca="1" si="68">R239</f>
        <v>Carbon savings</v>
      </c>
      <c r="S234" s="237">
        <f t="shared" ca="1" si="68"/>
        <v>0</v>
      </c>
      <c r="T234" s="237">
        <f t="shared" ca="1" si="68"/>
        <v>0</v>
      </c>
      <c r="U234" s="237" t="str">
        <f t="shared" ca="1" si="68"/>
        <v>Other 4 (specify)</v>
      </c>
      <c r="V234" s="237" t="str">
        <f t="shared" ca="1" si="68"/>
        <v>Other 5 (specify)</v>
      </c>
      <c r="W234" s="237" t="str">
        <f t="shared" ca="1" si="68"/>
        <v>Other 6 (specify)</v>
      </c>
      <c r="X234" s="237" t="str">
        <f t="shared" ca="1" si="68"/>
        <v>Other 7 (specify)</v>
      </c>
      <c r="Y234" s="237" t="str">
        <f t="shared" ca="1" si="68"/>
        <v>Other 8 (specify)</v>
      </c>
      <c r="Z234" s="237" t="str">
        <f t="shared" ca="1" si="68"/>
        <v>Other 9 (specify)</v>
      </c>
      <c r="AA234" s="237" t="str">
        <f t="shared" ca="1" si="68"/>
        <v>Other 10 (specify)</v>
      </c>
      <c r="AE234" s="238" t="str">
        <f>AE239</f>
        <v>Customer interruptions (CI)</v>
      </c>
      <c r="AF234" s="238" t="str">
        <f t="shared" ref="AF234:AH234" si="69">AF239</f>
        <v>Customer minutes lost (CML)</v>
      </c>
      <c r="AG234" s="238" t="str">
        <f t="shared" si="69"/>
        <v>Fatality</v>
      </c>
      <c r="AH234" s="238" t="str">
        <f t="shared" si="69"/>
        <v>Non-Fatal/ Major injury</v>
      </c>
      <c r="AI234" s="238" t="str">
        <f t="shared" ref="AI234:AR234" ca="1" si="70">AI239</f>
        <v>Lower cost electricity generation sources supply the grid</v>
      </c>
      <c r="AJ234" s="238" t="str">
        <f t="shared" ca="1" si="70"/>
        <v>Lower balancing costs</v>
      </c>
      <c r="AK234" s="238" t="str">
        <f t="shared" ca="1" si="70"/>
        <v>Other 3 (specify)</v>
      </c>
      <c r="AL234" s="238" t="str">
        <f t="shared" ca="1" si="70"/>
        <v>Other 4 (specify)</v>
      </c>
      <c r="AM234" s="238" t="str">
        <f t="shared" ca="1" si="70"/>
        <v>Other 5 (specify)</v>
      </c>
      <c r="AN234" s="238" t="str">
        <f t="shared" ca="1" si="70"/>
        <v>Other 6 (specify)</v>
      </c>
      <c r="AO234" s="238" t="str">
        <f t="shared" ca="1" si="70"/>
        <v>Other 7 (specify)</v>
      </c>
      <c r="AP234" s="238" t="str">
        <f t="shared" ca="1" si="70"/>
        <v>Other 8 (specify)</v>
      </c>
      <c r="AQ234" s="238" t="str">
        <f t="shared" ca="1" si="70"/>
        <v>Other 9 (specify)</v>
      </c>
      <c r="AR234" s="238" t="str">
        <f t="shared" ca="1" si="70"/>
        <v>Other 10 (specify)</v>
      </c>
    </row>
    <row r="235" spans="1:87" ht="21.95" customHeight="1" thickBot="1">
      <c r="A235" s="1366"/>
      <c r="B235" s="533"/>
      <c r="C235" s="576" t="s">
        <v>826</v>
      </c>
      <c r="D235" s="239">
        <f ca="1">SUMIFS(D$240:D$296,$C$240:$C$296,Final_year_of_inputs_incl._depreciation)</f>
        <v>-52661.005248173111</v>
      </c>
      <c r="E235" s="239">
        <f ca="1">SUMIFS(E$240:E$296,$C$240:$C$296,Final_year_of_inputs_incl._depreciation)</f>
        <v>5757051.0833140984</v>
      </c>
      <c r="F235" s="239">
        <f ca="1">SUMIFS(F$240:F$296,$C$240:$C$296,Final_year_of_inputs_incl._depreciation)</f>
        <v>5967932.075376885</v>
      </c>
      <c r="H235" s="576" t="s">
        <v>826</v>
      </c>
      <c r="I235" s="234">
        <f t="shared" ref="I235:AA235" ca="1" si="71">SUMIFS(I$240:I$296,$H$240:$H$296,Final_year_of_inputs_incl._depreciation)</f>
        <v>0</v>
      </c>
      <c r="J235" s="234">
        <f t="shared" ca="1" si="71"/>
        <v>0</v>
      </c>
      <c r="K235" s="234">
        <f t="shared" ca="1" si="71"/>
        <v>0</v>
      </c>
      <c r="L235" s="234">
        <f t="shared" ca="1" si="71"/>
        <v>0</v>
      </c>
      <c r="M235" s="234">
        <f t="shared" ca="1" si="71"/>
        <v>0</v>
      </c>
      <c r="N235" s="234">
        <f t="shared" ca="1" si="71"/>
        <v>0</v>
      </c>
      <c r="O235" s="234">
        <f t="shared" ca="1" si="71"/>
        <v>0</v>
      </c>
      <c r="P235" s="234">
        <f t="shared" ca="1" si="71"/>
        <v>0</v>
      </c>
      <c r="Q235" s="234">
        <f t="shared" ca="1" si="71"/>
        <v>0</v>
      </c>
      <c r="R235" s="234">
        <f t="shared" ca="1" si="71"/>
        <v>5757051.0833140984</v>
      </c>
      <c r="S235" s="234">
        <f t="shared" ca="1" si="71"/>
        <v>0</v>
      </c>
      <c r="T235" s="234">
        <f t="shared" ca="1" si="71"/>
        <v>0</v>
      </c>
      <c r="U235" s="234">
        <f t="shared" ca="1" si="71"/>
        <v>0</v>
      </c>
      <c r="V235" s="234">
        <f t="shared" ca="1" si="71"/>
        <v>0</v>
      </c>
      <c r="W235" s="234">
        <f t="shared" ca="1" si="71"/>
        <v>0</v>
      </c>
      <c r="X235" s="234">
        <f t="shared" ca="1" si="71"/>
        <v>0</v>
      </c>
      <c r="Y235" s="234">
        <f t="shared" ca="1" si="71"/>
        <v>0</v>
      </c>
      <c r="Z235" s="234">
        <f t="shared" ca="1" si="71"/>
        <v>0</v>
      </c>
      <c r="AA235" s="234">
        <f t="shared" ca="1" si="71"/>
        <v>0</v>
      </c>
      <c r="AD235" s="576" t="s">
        <v>826</v>
      </c>
      <c r="AE235" s="234">
        <f t="shared" ref="AE235:AR235" ca="1" si="72">SUMIFS(AE$240:AE$296,$AD$240:$AD$296,Final_year_of_inputs_incl._depreciation)</f>
        <v>0</v>
      </c>
      <c r="AF235" s="234">
        <f t="shared" ca="1" si="72"/>
        <v>0</v>
      </c>
      <c r="AG235" s="234">
        <f t="shared" ca="1" si="72"/>
        <v>0</v>
      </c>
      <c r="AH235" s="234">
        <f t="shared" ca="1" si="72"/>
        <v>0</v>
      </c>
      <c r="AI235" s="234">
        <f t="shared" ca="1" si="72"/>
        <v>0</v>
      </c>
      <c r="AJ235" s="234">
        <f t="shared" ca="1" si="72"/>
        <v>5967932.075376885</v>
      </c>
      <c r="AK235" s="234">
        <f t="shared" ca="1" si="72"/>
        <v>0</v>
      </c>
      <c r="AL235" s="234">
        <f t="shared" ca="1" si="72"/>
        <v>0</v>
      </c>
      <c r="AM235" s="234">
        <f t="shared" ca="1" si="72"/>
        <v>0</v>
      </c>
      <c r="AN235" s="234">
        <f t="shared" ca="1" si="72"/>
        <v>0</v>
      </c>
      <c r="AO235" s="234">
        <f t="shared" ca="1" si="72"/>
        <v>0</v>
      </c>
      <c r="AP235" s="234">
        <f t="shared" ca="1" si="72"/>
        <v>0</v>
      </c>
      <c r="AQ235" s="234">
        <f t="shared" ca="1" si="72"/>
        <v>0</v>
      </c>
      <c r="AR235" s="234">
        <f t="shared" ca="1" si="72"/>
        <v>0</v>
      </c>
      <c r="AW235" s="1382" t="s">
        <v>1038</v>
      </c>
      <c r="AX235" s="1383"/>
      <c r="AY235" s="1384"/>
      <c r="AZ235" s="849"/>
      <c r="BA235" s="1382" t="s">
        <v>1039</v>
      </c>
      <c r="BB235" s="1383"/>
      <c r="BC235" s="1383"/>
      <c r="BD235" s="1383"/>
      <c r="BE235" s="1383"/>
      <c r="BF235" s="1383"/>
      <c r="BG235" s="1383"/>
      <c r="BH235" s="1383"/>
      <c r="BI235" s="1383"/>
      <c r="BJ235" s="1383"/>
      <c r="BK235" s="1383"/>
      <c r="BL235" s="1383"/>
      <c r="BM235" s="1383"/>
      <c r="BN235" s="1383"/>
      <c r="BO235" s="1383"/>
      <c r="BP235" s="1383"/>
      <c r="BQ235" s="1383"/>
      <c r="BR235" s="1384"/>
    </row>
    <row r="236" spans="1:87" ht="63.75">
      <c r="A236" s="1366"/>
      <c r="B236" s="533"/>
      <c r="D236" s="227"/>
      <c r="K236" s="245"/>
      <c r="AV236" s="539" t="s">
        <v>1040</v>
      </c>
      <c r="AW236" s="569" t="s">
        <v>1041</v>
      </c>
      <c r="AX236" s="570" t="s">
        <v>1042</v>
      </c>
      <c r="AY236" s="571" t="s">
        <v>1043</v>
      </c>
      <c r="AZ236" s="247"/>
      <c r="BA236" s="853" t="s">
        <v>1044</v>
      </c>
      <c r="BB236" s="563" t="s">
        <v>1045</v>
      </c>
      <c r="BC236" s="564" t="s">
        <v>1046</v>
      </c>
      <c r="BD236" s="853" t="s">
        <v>1044</v>
      </c>
      <c r="BE236" s="563" t="s">
        <v>1045</v>
      </c>
      <c r="BF236" s="564" t="s">
        <v>1046</v>
      </c>
      <c r="BG236" s="856" t="s">
        <v>1047</v>
      </c>
      <c r="BH236" s="565" t="s">
        <v>1048</v>
      </c>
      <c r="BI236" s="566" t="s">
        <v>1049</v>
      </c>
      <c r="BJ236" s="567" t="s">
        <v>1050</v>
      </c>
      <c r="BK236" s="568" t="s">
        <v>1051</v>
      </c>
      <c r="BL236" s="570" t="s">
        <v>1052</v>
      </c>
      <c r="BM236" s="569" t="s">
        <v>1053</v>
      </c>
      <c r="BN236" s="570" t="s">
        <v>1054</v>
      </c>
      <c r="BO236" s="571" t="s">
        <v>1055</v>
      </c>
      <c r="BP236" s="567" t="s">
        <v>1053</v>
      </c>
      <c r="BQ236" s="568" t="s">
        <v>1054</v>
      </c>
      <c r="BR236" s="860" t="s">
        <v>1055</v>
      </c>
    </row>
    <row r="237" spans="1:87" ht="14.45" customHeight="1" thickBot="1">
      <c r="A237" s="1366"/>
      <c r="B237" s="533"/>
      <c r="D237" s="227"/>
      <c r="AV237" s="560" t="s">
        <v>1056</v>
      </c>
      <c r="AW237" s="572" t="s">
        <v>923</v>
      </c>
      <c r="AX237" s="573" t="s">
        <v>512</v>
      </c>
      <c r="AY237" s="574" t="s">
        <v>605</v>
      </c>
      <c r="AZ237" s="102"/>
      <c r="BA237" s="575" t="s">
        <v>923</v>
      </c>
      <c r="BB237" s="576" t="s">
        <v>512</v>
      </c>
      <c r="BC237" s="577" t="s">
        <v>605</v>
      </c>
      <c r="BD237" s="575" t="s">
        <v>923</v>
      </c>
      <c r="BE237" s="576" t="s">
        <v>512</v>
      </c>
      <c r="BF237" s="577" t="s">
        <v>605</v>
      </c>
      <c r="BG237" s="857" t="s">
        <v>923</v>
      </c>
      <c r="BH237" s="573" t="s">
        <v>512</v>
      </c>
      <c r="BI237" s="574" t="s">
        <v>605</v>
      </c>
      <c r="BJ237" s="575" t="s">
        <v>923</v>
      </c>
      <c r="BK237" s="576" t="s">
        <v>512</v>
      </c>
      <c r="BL237" s="573" t="s">
        <v>605</v>
      </c>
      <c r="BM237" s="572" t="s">
        <v>923</v>
      </c>
      <c r="BN237" s="573" t="s">
        <v>512</v>
      </c>
      <c r="BO237" s="574" t="s">
        <v>605</v>
      </c>
      <c r="BP237" s="575" t="s">
        <v>923</v>
      </c>
      <c r="BQ237" s="576" t="s">
        <v>512</v>
      </c>
      <c r="BR237" s="577" t="s">
        <v>605</v>
      </c>
      <c r="BS237" s="511"/>
      <c r="BU237" s="1387" t="s">
        <v>1057</v>
      </c>
      <c r="BV237" s="1387"/>
      <c r="BW237" s="1387"/>
      <c r="BX237" s="1387"/>
      <c r="BY237" s="1387"/>
      <c r="BZ237" s="1387"/>
      <c r="CA237" s="1387"/>
      <c r="CB237" s="1387"/>
      <c r="CC237" s="1387"/>
      <c r="CD237" s="1387"/>
      <c r="CE237" s="1387"/>
    </row>
    <row r="238" spans="1:87" ht="77.25" thickBot="1">
      <c r="A238" s="1366"/>
      <c r="B238" s="533"/>
      <c r="D238" s="1372" t="s">
        <v>1058</v>
      </c>
      <c r="E238" s="1372"/>
      <c r="F238" s="1372"/>
      <c r="H238" s="539" t="s">
        <v>1059</v>
      </c>
      <c r="I238" s="548" t="s">
        <v>764</v>
      </c>
      <c r="J238" s="549" t="s">
        <v>764</v>
      </c>
      <c r="K238" s="549" t="s">
        <v>764</v>
      </c>
      <c r="L238" s="549" t="s">
        <v>764</v>
      </c>
      <c r="M238" s="549" t="s">
        <v>764</v>
      </c>
      <c r="N238" s="549" t="s">
        <v>764</v>
      </c>
      <c r="O238" s="549" t="s">
        <v>764</v>
      </c>
      <c r="P238" s="549" t="s">
        <v>764</v>
      </c>
      <c r="Q238" s="549" t="s">
        <v>764</v>
      </c>
      <c r="R238" s="549" t="s">
        <v>764</v>
      </c>
      <c r="S238" s="549" t="s">
        <v>764</v>
      </c>
      <c r="T238" s="549" t="s">
        <v>764</v>
      </c>
      <c r="U238" s="549" t="s">
        <v>764</v>
      </c>
      <c r="V238" s="549" t="s">
        <v>764</v>
      </c>
      <c r="W238" s="549" t="s">
        <v>764</v>
      </c>
      <c r="X238" s="549" t="s">
        <v>764</v>
      </c>
      <c r="Y238" s="549" t="s">
        <v>764</v>
      </c>
      <c r="Z238" s="549" t="s">
        <v>764</v>
      </c>
      <c r="AA238" s="550" t="s">
        <v>764</v>
      </c>
      <c r="AD238" s="539" t="s">
        <v>1059</v>
      </c>
      <c r="AE238" s="965" t="s">
        <v>764</v>
      </c>
      <c r="AF238" s="966" t="s">
        <v>764</v>
      </c>
      <c r="AG238" s="967" t="s">
        <v>766</v>
      </c>
      <c r="AH238" s="968" t="s">
        <v>766</v>
      </c>
      <c r="AI238" s="969" t="s">
        <v>764</v>
      </c>
      <c r="AJ238" s="966" t="s">
        <v>764</v>
      </c>
      <c r="AK238" s="969" t="s">
        <v>764</v>
      </c>
      <c r="AL238" s="966" t="s">
        <v>764</v>
      </c>
      <c r="AM238" s="969" t="s">
        <v>764</v>
      </c>
      <c r="AN238" s="966" t="s">
        <v>764</v>
      </c>
      <c r="AO238" s="969" t="s">
        <v>764</v>
      </c>
      <c r="AP238" s="966" t="s">
        <v>764</v>
      </c>
      <c r="AQ238" s="969" t="s">
        <v>764</v>
      </c>
      <c r="AR238" s="970" t="s">
        <v>764</v>
      </c>
      <c r="AU238" s="233"/>
      <c r="AV238" s="539" t="s">
        <v>1056</v>
      </c>
      <c r="AW238" s="572" t="s">
        <v>1023</v>
      </c>
      <c r="AX238" s="573" t="s">
        <v>1023</v>
      </c>
      <c r="AY238" s="574" t="s">
        <v>1023</v>
      </c>
      <c r="AZ238" s="102"/>
      <c r="BA238" s="854" t="s">
        <v>1060</v>
      </c>
      <c r="BB238" s="238" t="s">
        <v>1061</v>
      </c>
      <c r="BC238" s="855" t="s">
        <v>1062</v>
      </c>
      <c r="BD238" s="854" t="s">
        <v>1063</v>
      </c>
      <c r="BE238" s="238" t="s">
        <v>1064</v>
      </c>
      <c r="BF238" s="855" t="s">
        <v>1065</v>
      </c>
      <c r="BG238" s="852" t="s">
        <v>1066</v>
      </c>
      <c r="BH238" s="581" t="s">
        <v>1067</v>
      </c>
      <c r="BI238" s="582" t="s">
        <v>1068</v>
      </c>
      <c r="BJ238" s="578" t="s">
        <v>1050</v>
      </c>
      <c r="BK238" s="236" t="s">
        <v>1051</v>
      </c>
      <c r="BL238" s="581" t="s">
        <v>1052</v>
      </c>
      <c r="BM238" s="819" t="s">
        <v>1069</v>
      </c>
      <c r="BN238" s="818" t="s">
        <v>1070</v>
      </c>
      <c r="BO238" s="820" t="s">
        <v>1071</v>
      </c>
      <c r="BP238" s="861" t="s">
        <v>1072</v>
      </c>
      <c r="BQ238" s="592" t="s">
        <v>1073</v>
      </c>
      <c r="BR238" s="862" t="s">
        <v>1074</v>
      </c>
      <c r="BS238" s="511"/>
      <c r="BU238" s="1386" t="s">
        <v>1075</v>
      </c>
      <c r="BV238" s="1386"/>
      <c r="BW238" s="1386"/>
      <c r="BY238" s="1386" t="s">
        <v>1076</v>
      </c>
      <c r="BZ238" s="1386"/>
      <c r="CA238" s="1386"/>
      <c r="CC238" s="1386" t="s">
        <v>1077</v>
      </c>
      <c r="CD238" s="1386"/>
      <c r="CE238" s="1386"/>
    </row>
    <row r="239" spans="1:87" ht="103.5" customHeight="1" thickBot="1">
      <c r="A239" s="1366"/>
      <c r="B239" s="533"/>
      <c r="C239" s="240"/>
      <c r="D239" s="1030" t="s">
        <v>1000</v>
      </c>
      <c r="E239" s="1030" t="s">
        <v>1001</v>
      </c>
      <c r="F239" s="1030" t="s">
        <v>1002</v>
      </c>
      <c r="G239" s="1030" t="s">
        <v>1078</v>
      </c>
      <c r="H239" s="539" t="s">
        <v>1079</v>
      </c>
      <c r="I239" s="543" t="s">
        <v>523</v>
      </c>
      <c r="J239" s="540" t="s">
        <v>524</v>
      </c>
      <c r="K239" s="544" t="s">
        <v>527</v>
      </c>
      <c r="L239" s="540" t="s">
        <v>528</v>
      </c>
      <c r="M239" s="545" t="s">
        <v>529</v>
      </c>
      <c r="N239" s="541" t="str" cm="1">
        <f t="array" aca="1" ref="N239" ca="1">INDIRECT("'"&amp;$D$4&amp;"'!"&amp;D$21&amp;$B116)</f>
        <v>Other gas leakage 1 (specify) (e.g. SF6, H2, CH4, N2O, etc.)</v>
      </c>
      <c r="O239" s="546" t="str" cm="1">
        <f t="array" aca="1" ref="O239" ca="1">INDIRECT("'"&amp;$D$4&amp;"'!"&amp;D$21&amp;$B117)</f>
        <v xml:space="preserve">Other gas leakage 2 (specify) (e.g. SF6, H2, CH4, N2O, etc.)  </v>
      </c>
      <c r="P239" s="541" t="str" cm="1">
        <f t="array" aca="1" ref="P239" ca="1">INDIRECT("'"&amp;$D$4&amp;"'!"&amp;D$21&amp;$B118)</f>
        <v xml:space="preserve">Other gas leakage 3 (specify) (e.g. SF6, H2, CH4, N2O, etc.)   </v>
      </c>
      <c r="Q239" s="545" t="s">
        <v>533</v>
      </c>
      <c r="R239" s="541" t="str" cm="1">
        <f t="array" aca="1" ref="R239" ca="1">INDIRECT("'"&amp;$D$4&amp;"'!"&amp;D$21&amp;$B120)</f>
        <v>Carbon savings</v>
      </c>
      <c r="S239" s="545" cm="1">
        <f t="array" aca="1" ref="S239" ca="1">INDIRECT("'"&amp;$D$4&amp;"'!"&amp;D$21&amp;$B121)</f>
        <v>0</v>
      </c>
      <c r="T239" s="540" cm="1">
        <f t="array" aca="1" ref="T239" ca="1">INDIRECT("'"&amp;$D$4&amp;"'!"&amp;D$21&amp;$B122)</f>
        <v>0</v>
      </c>
      <c r="U239" s="545" t="str" cm="1">
        <f t="array" aca="1" ref="U239" ca="1">INDIRECT("'"&amp;$D$4&amp;"'!"&amp;D$21&amp;$B123)</f>
        <v>Other 4 (specify)</v>
      </c>
      <c r="V239" s="540" t="str" cm="1">
        <f t="array" aca="1" ref="V239" ca="1">INDIRECT("'"&amp;$D$4&amp;"'!"&amp;D$21&amp;$B124)</f>
        <v>Other 5 (specify)</v>
      </c>
      <c r="W239" s="545" t="str" cm="1">
        <f t="array" aca="1" ref="W239" ca="1">INDIRECT("'"&amp;$D$4&amp;"'!"&amp;D$21&amp;$B125)</f>
        <v>Other 6 (specify)</v>
      </c>
      <c r="X239" s="540" t="str" cm="1">
        <f t="array" aca="1" ref="X239" ca="1">INDIRECT("'"&amp;$D$4&amp;"'!"&amp;D$21&amp;$B126)</f>
        <v>Other 7 (specify)</v>
      </c>
      <c r="Y239" s="545" t="str" cm="1">
        <f t="array" aca="1" ref="Y239" ca="1">INDIRECT("'"&amp;$D$4&amp;"'!"&amp;D$21&amp;$B127)</f>
        <v>Other 8 (specify)</v>
      </c>
      <c r="Z239" s="540" t="str" cm="1">
        <f t="array" aca="1" ref="Z239" ca="1">INDIRECT("'"&amp;$D$4&amp;"'!"&amp;D$21&amp;$B128)</f>
        <v>Other 9 (specify)</v>
      </c>
      <c r="AA239" s="547" t="str" cm="1">
        <f t="array" aca="1" ref="AA239" ca="1">INDIRECT("'"&amp;$D$4&amp;"'!"&amp;D$21&amp;$B129)</f>
        <v>Other 10 (specify)</v>
      </c>
      <c r="AD239" s="539" t="s">
        <v>1079</v>
      </c>
      <c r="AE239" s="971" t="s">
        <v>989</v>
      </c>
      <c r="AF239" s="972" t="s">
        <v>990</v>
      </c>
      <c r="AG239" s="972" t="s">
        <v>992</v>
      </c>
      <c r="AH239" s="972" t="s">
        <v>993</v>
      </c>
      <c r="AI239" s="973" t="str" cm="1">
        <f t="array" aca="1" ref="AI239" ca="1">INDIRECT("'"&amp;$D$4&amp;"'!"&amp;D$21&amp;$B135)</f>
        <v>Lower cost electricity generation sources supply the grid</v>
      </c>
      <c r="AJ239" s="974" t="str" cm="1">
        <f t="array" aca="1" ref="AJ239" ca="1">INDIRECT("'"&amp;$D$4&amp;"'!"&amp;D$21&amp;$B136)</f>
        <v>Lower balancing costs</v>
      </c>
      <c r="AK239" s="974" t="str" cm="1">
        <f t="array" aca="1" ref="AK239" ca="1">INDIRECT("'"&amp;$D$4&amp;"'!"&amp;D$21&amp;$B137)</f>
        <v>Other 3 (specify)</v>
      </c>
      <c r="AL239" s="974" t="str" cm="1">
        <f t="array" aca="1" ref="AL239" ca="1">INDIRECT("'"&amp;$D$4&amp;"'!"&amp;D$21&amp;$B138)</f>
        <v>Other 4 (specify)</v>
      </c>
      <c r="AM239" s="974" t="str" cm="1">
        <f t="array" aca="1" ref="AM239" ca="1">INDIRECT("'"&amp;$D$4&amp;"'!"&amp;D$21&amp;$B139)</f>
        <v>Other 5 (specify)</v>
      </c>
      <c r="AN239" s="974" t="str" cm="1">
        <f t="array" aca="1" ref="AN239" ca="1">INDIRECT("'"&amp;$D$4&amp;"'!"&amp;D$21&amp;$B140)</f>
        <v>Other 6 (specify)</v>
      </c>
      <c r="AO239" s="974" t="str" cm="1">
        <f t="array" aca="1" ref="AO239" ca="1">INDIRECT("'"&amp;$D$4&amp;"'!"&amp;D$21&amp;$B141)</f>
        <v>Other 7 (specify)</v>
      </c>
      <c r="AP239" s="974" t="str" cm="1">
        <f t="array" aca="1" ref="AP239" ca="1">INDIRECT("'"&amp;$D$4&amp;"'!"&amp;D$21&amp;$B142)</f>
        <v>Other 8 (specify)</v>
      </c>
      <c r="AQ239" s="974" t="str" cm="1">
        <f t="array" aca="1" ref="AQ239" ca="1">INDIRECT("'"&amp;$D$4&amp;"'!"&amp;D$21&amp;$B143)</f>
        <v>Other 9 (specify)</v>
      </c>
      <c r="AR239" s="975" t="str" cm="1">
        <f t="array" aca="1" ref="AR239" ca="1">INDIRECT("'"&amp;$D$4&amp;"'!"&amp;D$21&amp;$B144)</f>
        <v>Other 10 (specify)</v>
      </c>
      <c r="AU239" s="233"/>
      <c r="AV239" s="539" t="s">
        <v>1079</v>
      </c>
      <c r="AW239" s="572" t="s">
        <v>1023</v>
      </c>
      <c r="AX239" s="573" t="s">
        <v>1023</v>
      </c>
      <c r="AY239" s="574" t="s">
        <v>1023</v>
      </c>
      <c r="AZ239" s="102"/>
      <c r="BA239" s="578" t="s">
        <v>995</v>
      </c>
      <c r="BB239" s="236" t="s">
        <v>995</v>
      </c>
      <c r="BC239" s="579" t="s">
        <v>995</v>
      </c>
      <c r="BD239" s="578" t="s">
        <v>996</v>
      </c>
      <c r="BE239" s="581" t="s">
        <v>996</v>
      </c>
      <c r="BF239" s="579" t="s">
        <v>996</v>
      </c>
      <c r="BG239" s="852" t="s">
        <v>997</v>
      </c>
      <c r="BH239" s="581" t="s">
        <v>997</v>
      </c>
      <c r="BI239" s="582" t="s">
        <v>997</v>
      </c>
      <c r="BJ239" s="578" t="s">
        <v>1001</v>
      </c>
      <c r="BK239" s="236" t="s">
        <v>1001</v>
      </c>
      <c r="BL239" s="581" t="s">
        <v>1001</v>
      </c>
      <c r="BM239" s="580" t="s">
        <v>998</v>
      </c>
      <c r="BN239" s="581" t="s">
        <v>998</v>
      </c>
      <c r="BO239" s="582" t="s">
        <v>998</v>
      </c>
      <c r="BP239" s="578" t="s">
        <v>999</v>
      </c>
      <c r="BQ239" s="236" t="s">
        <v>999</v>
      </c>
      <c r="BR239" s="579" t="s">
        <v>999</v>
      </c>
      <c r="BS239" s="240"/>
      <c r="BU239" s="803" t="s">
        <v>1011</v>
      </c>
      <c r="BV239" s="803" t="s">
        <v>986</v>
      </c>
      <c r="BW239" s="803" t="s">
        <v>1080</v>
      </c>
      <c r="BY239" s="803" t="s">
        <v>1011</v>
      </c>
      <c r="BZ239" s="803" t="s">
        <v>986</v>
      </c>
      <c r="CA239" s="803" t="s">
        <v>1080</v>
      </c>
      <c r="CC239" s="803" t="s">
        <v>1011</v>
      </c>
      <c r="CD239" s="803" t="s">
        <v>986</v>
      </c>
      <c r="CE239" s="803" t="s">
        <v>1080</v>
      </c>
    </row>
    <row r="240" spans="1:87" ht="14.25">
      <c r="A240" s="1366"/>
      <c r="B240" s="533"/>
      <c r="C240" s="241">
        <v>2024</v>
      </c>
      <c r="D240" s="1031">
        <f t="shared" ref="D240:D271" ca="1" si="73">IF($C240=Base_Year,OFFSET($D$149,MATCH(D$239,$D$150:$D$157,0),COUNTA($E$149:$I$149)+COUNTBLANK($E$149:$I$149)+MATCH($C240,$J$22:$BN$22,0))*Millions_to_thousands_conversion,OFFSET($D$149,MATCH(D$239,$D$150:$D$157,0),COUNTA($E$149:$I$149)+COUNTBLANK($E$149:$I$149)+MATCH($C240,$J$22:$BN$22,0))*Millions_to_thousands_conversion+D239)</f>
        <v>-4500</v>
      </c>
      <c r="E240" s="1031">
        <f t="shared" ref="E240:E271" ca="1" si="74">IF($C240=Base_Year,OFFSET($D$149,MATCH(E$239,$D$150:$D$157,0),COUNTA($E$149:$I$149)+COUNTBLANK($E$149:$I$149)+MATCH($C240,$J$22:$BN$22,0))*Millions_to_thousands_conversion,OFFSET($D$149,MATCH(E$239,$D$150:$D$157,0),COUNTA($E$149:$I$149)+COUNTBLANK($E$149:$I$149)+MATCH($C240,$J$22:$BN$22,0))*Millions_to_thousands_conversion+E239)</f>
        <v>0</v>
      </c>
      <c r="F240" s="1031">
        <f t="shared" ref="F240:F271" ca="1" si="75">IF($C240=Base_Year,OFFSET($D$149,MATCH(F$239,$D$150:$D$157,0),COUNTA($E$149:$I$149)+COUNTBLANK($E$149:$I$149)+MATCH($C240,$J$22:$BN$22,0))*Millions_to_thousands_conversion,OFFSET($D$149,MATCH(F$239,$D$150:$D$157,0),COUNTA($E$149:$I$149)+COUNTBLANK($E$149:$I$149)+MATCH($C240,$J$22:$BN$22,0))*Millions_to_thousands_conversion+F239)</f>
        <v>0</v>
      </c>
      <c r="G240" s="1031">
        <f ca="1">SUM(D240:F240)</f>
        <v>-4500</v>
      </c>
      <c r="H240" s="241">
        <v>2024</v>
      </c>
      <c r="I240" s="551">
        <f t="shared" ref="I240:I271" ca="1" si="76">IF($H240=Base_Year,OFFSET($D$110,MATCH(I$239,$D$111:$D$130,0),COUNTA($E$110:$I$110)+COUNTBLANK($E$110:$I$110)+MATCH($H240,$J$22:$BN$22,0))*OFFSET($D$146,MATCH(I$238,$D$147:$D$148,0),COUNTA($E$110:$I$110)+COUNTBLANK($E$110:$I$110)+MATCH($H240,$J$22:$BN$22,0))*Millions_to_thousands_conversion,OFFSET($D$110,MATCH(I$239,$D$111:$D$130,0),COUNTA($E$110:$I$110)+COUNTBLANK($E$110:$I$110)+MATCH($H240,$J$22:$BN$22,0))*OFFSET($D$146,MATCH(I$238,$D$147:$D$148,0),COUNTA($E$110:$I$110)+COUNTBLANK($E$110:$I$110)+MATCH($H240,$J$22:$BN$22,0))*Millions_to_thousands_conversion+I239)</f>
        <v>0</v>
      </c>
      <c r="J240" s="552">
        <f t="shared" ref="J240:J271" ca="1" si="77">IF($H240=Base_Year,OFFSET($D$110,MATCH(J$239,$D$111:$D$130,0),COUNTA($E$110:$I$110)+COUNTBLANK($E$110:$I$110)+MATCH($H240,$J$22:$BN$22,0))*OFFSET($D$146,MATCH(J$238,$D$147:$D$148,0),COUNTA($E$110:$I$110)+COUNTBLANK($E$110:$I$110)+MATCH($H240,$J$22:$BN$22,0))*Millions_to_thousands_conversion,OFFSET($D$110,MATCH(J$239,$D$111:$D$130,0),COUNTA($E$110:$I$110)+COUNTBLANK($E$110:$I$110)+MATCH($H240,$J$22:$BN$22,0))*OFFSET($D$146,MATCH(J$238,$D$147:$D$148,0),COUNTA($E$110:$I$110)+COUNTBLANK($E$110:$I$110)+MATCH($H240,$J$22:$BN$22,0))*Millions_to_thousands_conversion+J239)</f>
        <v>0</v>
      </c>
      <c r="K240" s="542">
        <f t="shared" ref="K240:K271" ca="1" si="78">IF($H240=Base_Year,OFFSET($D$110,MATCH(K$239,$D$111:$D$130,0),COUNTA($E$110:$I$110)+COUNTBLANK($E$110:$I$110)+MATCH($H240,$J$22:$BN$22,0))*OFFSET($D$146,MATCH(K$238,$D$147:$D$148,0),COUNTA($E$110:$I$110)+COUNTBLANK($E$110:$I$110)+MATCH($H240,$J$22:$BN$22,0))*Millions_to_thousands_conversion,OFFSET($D$110,MATCH(K$239,$D$111:$D$130,0),COUNTA($E$110:$I$110)+COUNTBLANK($E$110:$I$110)+MATCH($H240,$J$22:$BN$22,0))*OFFSET($D$146,MATCH(K$238,$D$147:$D$148,0),COUNTA($E$110:$I$110)+COUNTBLANK($E$110:$I$110)+MATCH($H240,$J$22:$BN$22,0))*Millions_to_thousands_conversion+K239)</f>
        <v>0</v>
      </c>
      <c r="L240" s="552">
        <f t="shared" ref="L240:L271" ca="1" si="79">IF($H240=Base_Year,OFFSET($D$110,MATCH(L$239,$D$111:$D$130,0),COUNTA($E$110:$I$110)+COUNTBLANK($E$110:$I$110)+MATCH($H240,$J$22:$BN$22,0))*OFFSET($D$146,MATCH(L$238,$D$147:$D$148,0),COUNTA($E$110:$I$110)+COUNTBLANK($E$110:$I$110)+MATCH($H240,$J$22:$BN$22,0))*Millions_to_thousands_conversion,OFFSET($D$110,MATCH(L$239,$D$111:$D$130,0),COUNTA($E$110:$I$110)+COUNTBLANK($E$110:$I$110)+MATCH($H240,$J$22:$BN$22,0))*OFFSET($D$146,MATCH(L$238,$D$147:$D$148,0),COUNTA($E$110:$I$110)+COUNTBLANK($E$110:$I$110)+MATCH($H240,$J$22:$BN$22,0))*Millions_to_thousands_conversion+L239)</f>
        <v>0</v>
      </c>
      <c r="M240" s="542">
        <f t="shared" ref="M240:M271" ca="1" si="80">IF($H240=Base_Year,OFFSET($D$110,MATCH(M$239,$D$111:$D$130,0),COUNTA($E$110:$I$110)+COUNTBLANK($E$110:$I$110)+MATCH($H240,$J$22:$BN$22,0))*OFFSET($D$146,MATCH(M$238,$D$147:$D$148,0),COUNTA($E$110:$I$110)+COUNTBLANK($E$110:$I$110)+MATCH($H240,$J$22:$BN$22,0))*Millions_to_thousands_conversion,OFFSET($D$110,MATCH(M$239,$D$111:$D$130,0),COUNTA($E$110:$I$110)+COUNTBLANK($E$110:$I$110)+MATCH($H240,$J$22:$BN$22,0))*OFFSET($D$146,MATCH(M$238,$D$147:$D$148,0),COUNTA($E$110:$I$110)+COUNTBLANK($E$110:$I$110)+MATCH($H240,$J$22:$BN$22,0))*Millions_to_thousands_conversion+M239)</f>
        <v>0</v>
      </c>
      <c r="N240" s="552">
        <f t="shared" ref="N240:N271" ca="1" si="81">IF($H240=Base_Year,OFFSET($D$110,MATCH(N$239,$D$111:$D$130,0),COUNTA($E$110:$I$110)+COUNTBLANK($E$110:$I$110)+MATCH($H240,$J$22:$BN$22,0))*OFFSET($D$146,MATCH(N$238,$D$147:$D$148,0),COUNTA($E$110:$I$110)+COUNTBLANK($E$110:$I$110)+MATCH($H240,$J$22:$BN$22,0))*Millions_to_thousands_conversion,OFFSET($D$110,MATCH(N$239,$D$111:$D$130,0),COUNTA($E$110:$I$110)+COUNTBLANK($E$110:$I$110)+MATCH($H240,$J$22:$BN$22,0))*OFFSET($D$146,MATCH(N$238,$D$147:$D$148,0),COUNTA($E$110:$I$110)+COUNTBLANK($E$110:$I$110)+MATCH($H240,$J$22:$BN$22,0))*Millions_to_thousands_conversion+N239)</f>
        <v>0</v>
      </c>
      <c r="O240" s="542">
        <f t="shared" ref="O240:O271" ca="1" si="82">IF($H240=Base_Year,OFFSET($D$110,MATCH(O$239,$D$111:$D$130,0),COUNTA($E$110:$I$110)+COUNTBLANK($E$110:$I$110)+MATCH($H240,$J$22:$BN$22,0))*OFFSET($D$146,MATCH(O$238,$D$147:$D$148,0),COUNTA($E$110:$I$110)+COUNTBLANK($E$110:$I$110)+MATCH($H240,$J$22:$BN$22,0))*Millions_to_thousands_conversion,OFFSET($D$110,MATCH(O$239,$D$111:$D$130,0),COUNTA($E$110:$I$110)+COUNTBLANK($E$110:$I$110)+MATCH($H240,$J$22:$BN$22,0))*OFFSET($D$146,MATCH(O$238,$D$147:$D$148,0),COUNTA($E$110:$I$110)+COUNTBLANK($E$110:$I$110)+MATCH($H240,$J$22:$BN$22,0))*Millions_to_thousands_conversion+O239)</f>
        <v>0</v>
      </c>
      <c r="P240" s="552">
        <f t="shared" ref="P240:P271" ca="1" si="83">IF($H240=Base_Year,OFFSET($D$110,MATCH(P$239,$D$111:$D$130,0),COUNTA($E$110:$I$110)+COUNTBLANK($E$110:$I$110)+MATCH($H240,$J$22:$BN$22,0))*OFFSET($D$146,MATCH(P$238,$D$147:$D$148,0),COUNTA($E$110:$I$110)+COUNTBLANK($E$110:$I$110)+MATCH($H240,$J$22:$BN$22,0))*Millions_to_thousands_conversion,OFFSET($D$110,MATCH(P$239,$D$111:$D$130,0),COUNTA($E$110:$I$110)+COUNTBLANK($E$110:$I$110)+MATCH($H240,$J$22:$BN$22,0))*OFFSET($D$146,MATCH(P$238,$D$147:$D$148,0),COUNTA($E$110:$I$110)+COUNTBLANK($E$110:$I$110)+MATCH($H240,$J$22:$BN$22,0))*Millions_to_thousands_conversion+P239)</f>
        <v>0</v>
      </c>
      <c r="Q240" s="542">
        <f t="shared" ref="Q240:Q271" ca="1" si="84">IF($H240=Base_Year,OFFSET($D$110,MATCH(Q$239,$D$111:$D$130,0),COUNTA($E$110:$I$110)+COUNTBLANK($E$110:$I$110)+MATCH($H240,$J$22:$BN$22,0))*OFFSET($D$146,MATCH(Q$238,$D$147:$D$148,0),COUNTA($E$110:$I$110)+COUNTBLANK($E$110:$I$110)+MATCH($H240,$J$22:$BN$22,0))*Millions_to_thousands_conversion,OFFSET($D$110,MATCH(Q$239,$D$111:$D$130,0),COUNTA($E$110:$I$110)+COUNTBLANK($E$110:$I$110)+MATCH($H240,$J$22:$BN$22,0))*OFFSET($D$146,MATCH(Q$238,$D$147:$D$148,0),COUNTA($E$110:$I$110)+COUNTBLANK($E$110:$I$110)+MATCH($H240,$J$22:$BN$22,0))*Millions_to_thousands_conversion+Q239)</f>
        <v>0</v>
      </c>
      <c r="R240" s="552">
        <f t="shared" ref="R240:R271" ca="1" si="85">IF($H240=Base_Year,OFFSET($D$110,MATCH(R$239,$D$111:$D$130,0),COUNTA($E$110:$I$110)+COUNTBLANK($E$110:$I$110)+MATCH($H240,$J$22:$BN$22,0))*OFFSET($D$146,MATCH(R$238,$D$147:$D$148,0),COUNTA($E$110:$I$110)+COUNTBLANK($E$110:$I$110)+MATCH($H240,$J$22:$BN$22,0))*Millions_to_thousands_conversion,OFFSET($D$110,MATCH(R$239,$D$111:$D$130,0),COUNTA($E$110:$I$110)+COUNTBLANK($E$110:$I$110)+MATCH($H240,$J$22:$BN$22,0))*OFFSET($D$146,MATCH(R$238,$D$147:$D$148,0),COUNTA($E$110:$I$110)+COUNTBLANK($E$110:$I$110)+MATCH($H240,$J$22:$BN$22,0))*Millions_to_thousands_conversion+R239)</f>
        <v>0</v>
      </c>
      <c r="S240" s="542">
        <f t="shared" ref="S240:S271" ca="1" si="86">IF($H240=Base_Year,OFFSET($D$110,MATCH(S$239,$D$111:$D$130,0),COUNTA($E$110:$I$110)+COUNTBLANK($E$110:$I$110)+MATCH($H240,$J$22:$BN$22,0))*OFFSET($D$146,MATCH(S$238,$D$147:$D$148,0),COUNTA($E$110:$I$110)+COUNTBLANK($E$110:$I$110)+MATCH($H240,$J$22:$BN$22,0))*Millions_to_thousands_conversion,OFFSET($D$110,MATCH(S$239,$D$111:$D$130,0),COUNTA($E$110:$I$110)+COUNTBLANK($E$110:$I$110)+MATCH($H240,$J$22:$BN$22,0))*OFFSET($D$146,MATCH(S$238,$D$147:$D$148,0),COUNTA($E$110:$I$110)+COUNTBLANK($E$110:$I$110)+MATCH($H240,$J$22:$BN$22,0))*Millions_to_thousands_conversion+S239)</f>
        <v>0</v>
      </c>
      <c r="T240" s="552">
        <f t="shared" ref="T240:T271" ca="1" si="87">IF($H240=Base_Year,OFFSET($D$110,MATCH(T$239,$D$111:$D$130,0),COUNTA($E$110:$I$110)+COUNTBLANK($E$110:$I$110)+MATCH($H240,$J$22:$BN$22,0))*OFFSET($D$146,MATCH(T$238,$D$147:$D$148,0),COUNTA($E$110:$I$110)+COUNTBLANK($E$110:$I$110)+MATCH($H240,$J$22:$BN$22,0))*Millions_to_thousands_conversion,OFFSET($D$110,MATCH(T$239,$D$111:$D$130,0),COUNTA($E$110:$I$110)+COUNTBLANK($E$110:$I$110)+MATCH($H240,$J$22:$BN$22,0))*OFFSET($D$146,MATCH(T$238,$D$147:$D$148,0),COUNTA($E$110:$I$110)+COUNTBLANK($E$110:$I$110)+MATCH($H240,$J$22:$BN$22,0))*Millions_to_thousands_conversion+T239)</f>
        <v>0</v>
      </c>
      <c r="U240" s="542">
        <f t="shared" ref="U240:U271" ca="1" si="88">IF($H240=Base_Year,OFFSET($D$110,MATCH(U$239,$D$111:$D$130,0),COUNTA($E$110:$I$110)+COUNTBLANK($E$110:$I$110)+MATCH($H240,$J$22:$BN$22,0))*OFFSET($D$146,MATCH(U$238,$D$147:$D$148,0),COUNTA($E$110:$I$110)+COUNTBLANK($E$110:$I$110)+MATCH($H240,$J$22:$BN$22,0))*Millions_to_thousands_conversion,OFFSET($D$110,MATCH(U$239,$D$111:$D$130,0),COUNTA($E$110:$I$110)+COUNTBLANK($E$110:$I$110)+MATCH($H240,$J$22:$BN$22,0))*OFFSET($D$146,MATCH(U$238,$D$147:$D$148,0),COUNTA($E$110:$I$110)+COUNTBLANK($E$110:$I$110)+MATCH($H240,$J$22:$BN$22,0))*Millions_to_thousands_conversion+U239)</f>
        <v>0</v>
      </c>
      <c r="V240" s="552">
        <f t="shared" ref="V240:V271" ca="1" si="89">IF($H240=Base_Year,OFFSET($D$110,MATCH(V$239,$D$111:$D$130,0),COUNTA($E$110:$I$110)+COUNTBLANK($E$110:$I$110)+MATCH($H240,$J$22:$BN$22,0))*OFFSET($D$146,MATCH(V$238,$D$147:$D$148,0),COUNTA($E$110:$I$110)+COUNTBLANK($E$110:$I$110)+MATCH($H240,$J$22:$BN$22,0))*Millions_to_thousands_conversion,OFFSET($D$110,MATCH(V$239,$D$111:$D$130,0),COUNTA($E$110:$I$110)+COUNTBLANK($E$110:$I$110)+MATCH($H240,$J$22:$BN$22,0))*OFFSET($D$146,MATCH(V$238,$D$147:$D$148,0),COUNTA($E$110:$I$110)+COUNTBLANK($E$110:$I$110)+MATCH($H240,$J$22:$BN$22,0))*Millions_to_thousands_conversion+V239)</f>
        <v>0</v>
      </c>
      <c r="W240" s="542">
        <f t="shared" ref="W240:W271" ca="1" si="90">IF($H240=Base_Year,OFFSET($D$110,MATCH(W$239,$D$111:$D$130,0),COUNTA($E$110:$I$110)+COUNTBLANK($E$110:$I$110)+MATCH($H240,$J$22:$BN$22,0))*OFFSET($D$146,MATCH(W$238,$D$147:$D$148,0),COUNTA($E$110:$I$110)+COUNTBLANK($E$110:$I$110)+MATCH($H240,$J$22:$BN$22,0))*Millions_to_thousands_conversion,OFFSET($D$110,MATCH(W$239,$D$111:$D$130,0),COUNTA($E$110:$I$110)+COUNTBLANK($E$110:$I$110)+MATCH($H240,$J$22:$BN$22,0))*OFFSET($D$146,MATCH(W$238,$D$147:$D$148,0),COUNTA($E$110:$I$110)+COUNTBLANK($E$110:$I$110)+MATCH($H240,$J$22:$BN$22,0))*Millions_to_thousands_conversion+W239)</f>
        <v>0</v>
      </c>
      <c r="X240" s="552">
        <f t="shared" ref="X240:X271" ca="1" si="91">IF($H240=Base_Year,OFFSET($D$110,MATCH(X$239,$D$111:$D$130,0),COUNTA($E$110:$I$110)+COUNTBLANK($E$110:$I$110)+MATCH($H240,$J$22:$BN$22,0))*OFFSET($D$146,MATCH(X$238,$D$147:$D$148,0),COUNTA($E$110:$I$110)+COUNTBLANK($E$110:$I$110)+MATCH($H240,$J$22:$BN$22,0))*Millions_to_thousands_conversion,OFFSET($D$110,MATCH(X$239,$D$111:$D$130,0),COUNTA($E$110:$I$110)+COUNTBLANK($E$110:$I$110)+MATCH($H240,$J$22:$BN$22,0))*OFFSET($D$146,MATCH(X$238,$D$147:$D$148,0),COUNTA($E$110:$I$110)+COUNTBLANK($E$110:$I$110)+MATCH($H240,$J$22:$BN$22,0))*Millions_to_thousands_conversion+X239)</f>
        <v>0</v>
      </c>
      <c r="Y240" s="542">
        <f t="shared" ref="Y240:Y271" ca="1" si="92">IF($H240=Base_Year,OFFSET($D$110,MATCH(Y$239,$D$111:$D$130,0),COUNTA($E$110:$I$110)+COUNTBLANK($E$110:$I$110)+MATCH($H240,$J$22:$BN$22,0))*OFFSET($D$146,MATCH(Y$238,$D$147:$D$148,0),COUNTA($E$110:$I$110)+COUNTBLANK($E$110:$I$110)+MATCH($H240,$J$22:$BN$22,0))*Millions_to_thousands_conversion,OFFSET($D$110,MATCH(Y$239,$D$111:$D$130,0),COUNTA($E$110:$I$110)+COUNTBLANK($E$110:$I$110)+MATCH($H240,$J$22:$BN$22,0))*OFFSET($D$146,MATCH(Y$238,$D$147:$D$148,0),COUNTA($E$110:$I$110)+COUNTBLANK($E$110:$I$110)+MATCH($H240,$J$22:$BN$22,0))*Millions_to_thousands_conversion+Y239)</f>
        <v>0</v>
      </c>
      <c r="Z240" s="552">
        <f t="shared" ref="Z240:Z271" ca="1" si="93">IF($H240=Base_Year,OFFSET($D$110,MATCH(Z$239,$D$111:$D$130,0),COUNTA($E$110:$I$110)+COUNTBLANK($E$110:$I$110)+MATCH($H240,$J$22:$BN$22,0))*OFFSET($D$146,MATCH(Z$238,$D$147:$D$148,0),COUNTA($E$110:$I$110)+COUNTBLANK($E$110:$I$110)+MATCH($H240,$J$22:$BN$22,0))*Millions_to_thousands_conversion,OFFSET($D$110,MATCH(Z$239,$D$111:$D$130,0),COUNTA($E$110:$I$110)+COUNTBLANK($E$110:$I$110)+MATCH($H240,$J$22:$BN$22,0))*OFFSET($D$146,MATCH(Z$238,$D$147:$D$148,0),COUNTA($E$110:$I$110)+COUNTBLANK($E$110:$I$110)+MATCH($H240,$J$22:$BN$22,0))*Millions_to_thousands_conversion+Z239)</f>
        <v>0</v>
      </c>
      <c r="AA240" s="553">
        <f t="shared" ref="AA240:AA271" ca="1" si="94">IF($H240=Base_Year,OFFSET($D$110,MATCH(AA$239,$D$111:$D$130,0),COUNTA($E$110:$I$110)+COUNTBLANK($E$110:$I$110)+MATCH($H240,$J$22:$BN$22,0))*OFFSET($D$146,MATCH(AA$238,$D$147:$D$148,0),COUNTA($E$110:$I$110)+COUNTBLANK($E$110:$I$110)+MATCH($H240,$J$22:$BN$22,0))*Millions_to_thousands_conversion,OFFSET($D$110,MATCH(AA$239,$D$111:$D$130,0),COUNTA($E$110:$I$110)+COUNTBLANK($E$110:$I$110)+MATCH($H240,$J$22:$BN$22,0))*OFFSET($D$146,MATCH(AA$238,$D$147:$D$148,0),COUNTA($E$110:$I$110)+COUNTBLANK($E$110:$I$110)+MATCH($H240,$J$22:$BN$22,0))*Millions_to_thousands_conversion+AA239)</f>
        <v>0</v>
      </c>
      <c r="AD240" s="241">
        <v>2024</v>
      </c>
      <c r="AE240" s="558">
        <f t="shared" ref="AE240:AE271" ca="1" si="95">IF($AD240=Base_Year,OFFSET($D$130,MATCH(AE$239,$D$131:$D$145,0),COUNTA($E$130:$I$130)+COUNTBLANK($E$130:$I$130)+MATCH($AD240,$J$22:$BN$22,0))*OFFSET($D$146,MATCH(AE$238,$D$147:$D$148,0),COUNTA($E$130:$I$130)+COUNTBLANK($E$130:$I$130)+MATCH($AD240,$J$22:$BN$22,0))*Millions_to_thousands_conversion, OFFSET($D$130,MATCH(AE$239,$D$131:$D$145,0),COUNTA($E$130:$I$130)+COUNTBLANK($E$130:$I$130)+MATCH($AD240,$J$22:$BN$22,0))*OFFSET($D$146,MATCH(AE$238,$D$147:$D$148,0),COUNTA($E$130:$I$130)+COUNTBLANK($E$130:$I$130)+MATCH($AD240,$J$22:$BN$22,0))*Millions_to_thousands_conversion+AE239)</f>
        <v>0</v>
      </c>
      <c r="AF240" s="542">
        <f t="shared" ref="AF240:AF271" ca="1" si="96">IF($AD240=Base_Year,OFFSET($D$130,MATCH(AF$239,$D$131:$D$145,0),COUNTA($E$130:$I$130)+COUNTBLANK($E$130:$I$130)+MATCH($AD240,$J$22:$BN$22,0))*OFFSET($D$146,MATCH(AF$238,$D$147:$D$148,0),COUNTA($E$130:$I$130)+COUNTBLANK($E$130:$I$130)+MATCH($AD240,$J$22:$BN$22,0))*Millions_to_thousands_conversion, OFFSET($D$130,MATCH(AF$239,$D$131:$D$145,0),COUNTA($E$130:$I$130)+COUNTBLANK($E$130:$I$130)+MATCH($AD240,$J$22:$BN$22,0))*OFFSET($D$146,MATCH(AF$238,$D$147:$D$148,0),COUNTA($E$130:$I$130)+COUNTBLANK($E$130:$I$130)+MATCH($AD240,$J$22:$BN$22,0))*Millions_to_thousands_conversion+AF239)</f>
        <v>0</v>
      </c>
      <c r="AG240" s="552">
        <f t="shared" ref="AG240:AG271" ca="1" si="97">IF($AD240=Base_Year,OFFSET($D$130,MATCH(AG$239,$D$131:$D$145,0),COUNTA($E$130:$I$130)+COUNTBLANK($E$130:$I$130)+MATCH($AD240,$J$22:$BN$22,0))*OFFSET($D$146,MATCH(AG$238,$D$147:$D$148,0),COUNTA($E$130:$I$130)+COUNTBLANK($E$130:$I$130)+MATCH($AD240,$J$22:$BN$22,0))*Millions_to_thousands_conversion, OFFSET($D$130,MATCH(AG$239,$D$131:$D$145,0),COUNTA($E$130:$I$130)+COUNTBLANK($E$130:$I$130)+MATCH($AD240,$J$22:$BN$22,0))*OFFSET($D$146,MATCH(AG$238,$D$147:$D$148,0),COUNTA($E$130:$I$130)+COUNTBLANK($E$130:$I$130)+MATCH($AD240,$J$22:$BN$22,0))*Millions_to_thousands_conversion+AG239)</f>
        <v>0</v>
      </c>
      <c r="AH240" s="542">
        <f t="shared" ref="AH240:AH271" ca="1" si="98">IF($AD240=Base_Year,OFFSET($D$130,MATCH(AH$239,$D$131:$D$145,0),COUNTA($E$130:$I$130)+COUNTBLANK($E$130:$I$130)+MATCH($AD240,$J$22:$BN$22,0))*OFFSET($D$146,MATCH(AH$238,$D$147:$D$148,0),COUNTA($E$130:$I$130)+COUNTBLANK($E$130:$I$130)+MATCH($AD240,$J$22:$BN$22,0))*Millions_to_thousands_conversion, OFFSET($D$130,MATCH(AH$239,$D$131:$D$145,0),COUNTA($E$130:$I$130)+COUNTBLANK($E$130:$I$130)+MATCH($AD240,$J$22:$BN$22,0))*OFFSET($D$146,MATCH(AH$238,$D$147:$D$148,0),COUNTA($E$130:$I$130)+COUNTBLANK($E$130:$I$130)+MATCH($AD240,$J$22:$BN$22,0))*Millions_to_thousands_conversion+AH239)</f>
        <v>0</v>
      </c>
      <c r="AI240" s="552">
        <f t="shared" ref="AI240:AI271" ca="1" si="99">IF($AD240=Base_Year,OFFSET($D$130,MATCH(AI$239,$D$131:$D$145,0),COUNTA($E$130:$I$130)+COUNTBLANK($E$130:$I$130)+MATCH($AD240,$J$22:$BN$22,0))*OFFSET($D$146,MATCH(AI$238,$D$147:$D$148,0),COUNTA($E$130:$I$130)+COUNTBLANK($E$130:$I$130)+MATCH($AD240,$J$22:$BN$22,0))*Millions_to_thousands_conversion, OFFSET($D$130,MATCH(AI$239,$D$131:$D$145,0),COUNTA($E$130:$I$130)+COUNTBLANK($E$130:$I$130)+MATCH($AD240,$J$22:$BN$22,0))*OFFSET($D$146,MATCH(AI$238,$D$147:$D$148,0),COUNTA($E$130:$I$130)+COUNTBLANK($E$130:$I$130)+MATCH($AD240,$J$22:$BN$22,0))*Millions_to_thousands_conversion+AI239)</f>
        <v>0</v>
      </c>
      <c r="AJ240" s="542">
        <f t="shared" ref="AJ240:AJ271" ca="1" si="100">IF($AD240=Base_Year,OFFSET($D$130,MATCH(AJ$239,$D$131:$D$145,0),COUNTA($E$130:$I$130)+COUNTBLANK($E$130:$I$130)+MATCH($AD240,$J$22:$BN$22,0))*OFFSET($D$146,MATCH(AJ$238,$D$147:$D$148,0),COUNTA($E$130:$I$130)+COUNTBLANK($E$130:$I$130)+MATCH($AD240,$J$22:$BN$22,0))*Millions_to_thousands_conversion, OFFSET($D$130,MATCH(AJ$239,$D$131:$D$145,0),COUNTA($E$130:$I$130)+COUNTBLANK($E$130:$I$130)+MATCH($AD240,$J$22:$BN$22,0))*OFFSET($D$146,MATCH(AJ$238,$D$147:$D$148,0),COUNTA($E$130:$I$130)+COUNTBLANK($E$130:$I$130)+MATCH($AD240,$J$22:$BN$22,0))*Millions_to_thousands_conversion+AJ239)</f>
        <v>0</v>
      </c>
      <c r="AK240" s="552">
        <f t="shared" ref="AK240:AK271" ca="1" si="101">IF($AD240=Base_Year,OFFSET($D$130,MATCH(AK$239,$D$131:$D$145,0),COUNTA($E$130:$I$130)+COUNTBLANK($E$130:$I$130)+MATCH($AD240,$J$22:$BN$22,0))*OFFSET($D$146,MATCH(AK$238,$D$147:$D$148,0),COUNTA($E$130:$I$130)+COUNTBLANK($E$130:$I$130)+MATCH($AD240,$J$22:$BN$22,0))*Millions_to_thousands_conversion, OFFSET($D$130,MATCH(AK$239,$D$131:$D$145,0),COUNTA($E$130:$I$130)+COUNTBLANK($E$130:$I$130)+MATCH($AD240,$J$22:$BN$22,0))*OFFSET($D$146,MATCH(AK$238,$D$147:$D$148,0),COUNTA($E$130:$I$130)+COUNTBLANK($E$130:$I$130)+MATCH($AD240,$J$22:$BN$22,0))*Millions_to_thousands_conversion+AK239)</f>
        <v>0</v>
      </c>
      <c r="AL240" s="542">
        <f t="shared" ref="AL240:AL271" ca="1" si="102">IF($AD240=Base_Year,OFFSET($D$130,MATCH(AL$239,$D$131:$D$145,0),COUNTA($E$130:$I$130)+COUNTBLANK($E$130:$I$130)+MATCH($AD240,$J$22:$BN$22,0))*OFFSET($D$146,MATCH(AL$238,$D$147:$D$148,0),COUNTA($E$130:$I$130)+COUNTBLANK($E$130:$I$130)+MATCH($AD240,$J$22:$BN$22,0))*Millions_to_thousands_conversion, OFFSET($D$130,MATCH(AL$239,$D$131:$D$145,0),COUNTA($E$130:$I$130)+COUNTBLANK($E$130:$I$130)+MATCH($AD240,$J$22:$BN$22,0))*OFFSET($D$146,MATCH(AL$238,$D$147:$D$148,0),COUNTA($E$130:$I$130)+COUNTBLANK($E$130:$I$130)+MATCH($AD240,$J$22:$BN$22,0))*Millions_to_thousands_conversion+AL239)</f>
        <v>0</v>
      </c>
      <c r="AM240" s="552">
        <f t="shared" ref="AM240:AM271" ca="1" si="103">IF($AD240=Base_Year,OFFSET($D$130,MATCH(AM$239,$D$131:$D$145,0),COUNTA($E$130:$I$130)+COUNTBLANK($E$130:$I$130)+MATCH($AD240,$J$22:$BN$22,0))*OFFSET($D$146,MATCH(AM$238,$D$147:$D$148,0),COUNTA($E$130:$I$130)+COUNTBLANK($E$130:$I$130)+MATCH($AD240,$J$22:$BN$22,0))*Millions_to_thousands_conversion, OFFSET($D$130,MATCH(AM$239,$D$131:$D$145,0),COUNTA($E$130:$I$130)+COUNTBLANK($E$130:$I$130)+MATCH($AD240,$J$22:$BN$22,0))*OFFSET($D$146,MATCH(AM$238,$D$147:$D$148,0),COUNTA($E$130:$I$130)+COUNTBLANK($E$130:$I$130)+MATCH($AD240,$J$22:$BN$22,0))*Millions_to_thousands_conversion+AM239)</f>
        <v>0</v>
      </c>
      <c r="AN240" s="542">
        <f t="shared" ref="AN240:AN271" ca="1" si="104">IF($AD240=Base_Year,OFFSET($D$130,MATCH(AN$239,$D$131:$D$145,0),COUNTA($E$130:$I$130)+COUNTBLANK($E$130:$I$130)+MATCH($AD240,$J$22:$BN$22,0))*OFFSET($D$146,MATCH(AN$238,$D$147:$D$148,0),COUNTA($E$130:$I$130)+COUNTBLANK($E$130:$I$130)+MATCH($AD240,$J$22:$BN$22,0))*Millions_to_thousands_conversion, OFFSET($D$130,MATCH(AN$239,$D$131:$D$145,0),COUNTA($E$130:$I$130)+COUNTBLANK($E$130:$I$130)+MATCH($AD240,$J$22:$BN$22,0))*OFFSET($D$146,MATCH(AN$238,$D$147:$D$148,0),COUNTA($E$130:$I$130)+COUNTBLANK($E$130:$I$130)+MATCH($AD240,$J$22:$BN$22,0))*Millions_to_thousands_conversion+AN239)</f>
        <v>0</v>
      </c>
      <c r="AO240" s="552">
        <f t="shared" ref="AO240:AO271" ca="1" si="105">IF($AD240=Base_Year,OFFSET($D$130,MATCH(AO$239,$D$131:$D$145,0),COUNTA($E$130:$I$130)+COUNTBLANK($E$130:$I$130)+MATCH($AD240,$J$22:$BN$22,0))*OFFSET($D$146,MATCH(AO$238,$D$147:$D$148,0),COUNTA($E$130:$I$130)+COUNTBLANK($E$130:$I$130)+MATCH($AD240,$J$22:$BN$22,0))*Millions_to_thousands_conversion, OFFSET($D$130,MATCH(AO$239,$D$131:$D$145,0),COUNTA($E$130:$I$130)+COUNTBLANK($E$130:$I$130)+MATCH($AD240,$J$22:$BN$22,0))*OFFSET($D$146,MATCH(AO$238,$D$147:$D$148,0),COUNTA($E$130:$I$130)+COUNTBLANK($E$130:$I$130)+MATCH($AD240,$J$22:$BN$22,0))*Millions_to_thousands_conversion+AO239)</f>
        <v>0</v>
      </c>
      <c r="AP240" s="542">
        <f t="shared" ref="AP240:AP271" ca="1" si="106">IF($AD240=Base_Year,OFFSET($D$130,MATCH(AP$239,$D$131:$D$145,0),COUNTA($E$130:$I$130)+COUNTBLANK($E$130:$I$130)+MATCH($AD240,$J$22:$BN$22,0))*OFFSET($D$146,MATCH(AP$238,$D$147:$D$148,0),COUNTA($E$130:$I$130)+COUNTBLANK($E$130:$I$130)+MATCH($AD240,$J$22:$BN$22,0))*Millions_to_thousands_conversion, OFFSET($D$130,MATCH(AP$239,$D$131:$D$145,0),COUNTA($E$130:$I$130)+COUNTBLANK($E$130:$I$130)+MATCH($AD240,$J$22:$BN$22,0))*OFFSET($D$146,MATCH(AP$238,$D$147:$D$148,0),COUNTA($E$130:$I$130)+COUNTBLANK($E$130:$I$130)+MATCH($AD240,$J$22:$BN$22,0))*Millions_to_thousands_conversion+AP239)</f>
        <v>0</v>
      </c>
      <c r="AQ240" s="552">
        <f t="shared" ref="AQ240:AQ271" ca="1" si="107">IF($AD240=Base_Year,OFFSET($D$130,MATCH(AQ$239,$D$131:$D$145,0),COUNTA($E$130:$I$130)+COUNTBLANK($E$130:$I$130)+MATCH($AD240,$J$22:$BN$22,0))*OFFSET($D$146,MATCH(AQ$238,$D$147:$D$148,0),COUNTA($E$130:$I$130)+COUNTBLANK($E$130:$I$130)+MATCH($AD240,$J$22:$BN$22,0))*Millions_to_thousands_conversion, OFFSET($D$130,MATCH(AQ$239,$D$131:$D$145,0),COUNTA($E$130:$I$130)+COUNTBLANK($E$130:$I$130)+MATCH($AD240,$J$22:$BN$22,0))*OFFSET($D$146,MATCH(AQ$238,$D$147:$D$148,0),COUNTA($E$130:$I$130)+COUNTBLANK($E$130:$I$130)+MATCH($AD240,$J$22:$BN$22,0))*Millions_to_thousands_conversion+AQ239)</f>
        <v>0</v>
      </c>
      <c r="AR240" s="553">
        <f t="shared" ref="AR240:AR271" ca="1" si="108">IF($AD240=Base_Year,OFFSET($D$130,MATCH(AR$239,$D$131:$D$145,0),COUNTA($E$130:$I$130)+COUNTBLANK($E$130:$I$130)+MATCH($AD240,$J$22:$BN$22,0))*OFFSET($D$146,MATCH(AR$238,$D$147:$D$148,0),COUNTA($E$130:$I$130)+COUNTBLANK($E$130:$I$130)+MATCH($AD240,$J$22:$BN$22,0))*Millions_to_thousands_conversion, OFFSET($D$130,MATCH(AR$239,$D$131:$D$145,0),COUNTA($E$130:$I$130)+COUNTBLANK($E$130:$I$130)+MATCH($AD240,$J$22:$BN$22,0))*OFFSET($D$146,MATCH(AR$238,$D$147:$D$148,0),COUNTA($E$130:$I$130)+COUNTBLANK($E$130:$I$130)+MATCH($AD240,$J$22:$BN$22,0))*Millions_to_thousands_conversion+AR239)</f>
        <v>0</v>
      </c>
      <c r="AT240" s="245"/>
      <c r="AU240" s="242">
        <v>1</v>
      </c>
      <c r="AV240" s="241">
        <v>2024</v>
      </c>
      <c r="AW240" s="583">
        <f t="shared" ref="AW240:AW271" ca="1" si="109">IF($AV240=Base_Year,SUMIFS($BA240:$BR240,$BA$237:$BR$237,AW$237),SUMIFS($BA240:$BR240,$BA$237:$BR$237,AW$237)+AW239)</f>
        <v>0</v>
      </c>
      <c r="AX240" s="850">
        <f t="shared" ref="AX240:AX271" ca="1" si="110">IF($AV240=Base_Year,SUMIFS($BA240:$BR240,$BA$237:$BR$237,AX$237),SUMIFS($BA240:$BR240,$BA$237:$BR$237,AX$237)+AX239)</f>
        <v>0</v>
      </c>
      <c r="AY240" s="864">
        <f t="shared" ref="AY240:AY271" ca="1" si="111">IF($AV240=Base_Year,SUMIFS($BA240:$BR240,$BA$237:$BR$237,AY$237),SUMIFS($BA240:$BR240,$BA$237:$BR$237,AY$237)+AY239)</f>
        <v>-4500</v>
      </c>
      <c r="AZ240" s="241">
        <v>2024</v>
      </c>
      <c r="BA240" s="558">
        <f t="shared" ref="BA240:BJ249" ca="1" si="112">OFFSET($D$149,MATCH(BA$239,$D$150:$D$157,0),COUNTA($E$149:$I$149)+COUNTBLANK($E$149:$I$149)+MATCH($AV240,$J$22:$BN$22,0))*OFFSET($H$179,MATCH(BA$238,$H$180:$H$201,0),COUNTA($I$180)+COUNTBLANK($I$180)+MATCH($AV240,$J$179:$BN$179,0))*Millions_to_thousands_conversion</f>
        <v>0</v>
      </c>
      <c r="BB240" s="542">
        <f t="shared" ca="1" si="112"/>
        <v>0</v>
      </c>
      <c r="BC240" s="561">
        <f t="shared" ca="1" si="112"/>
        <v>0</v>
      </c>
      <c r="BD240" s="558">
        <f t="shared" ca="1" si="112"/>
        <v>0</v>
      </c>
      <c r="BE240" s="552">
        <f t="shared" ca="1" si="112"/>
        <v>0</v>
      </c>
      <c r="BF240" s="561">
        <f t="shared" ca="1" si="112"/>
        <v>0</v>
      </c>
      <c r="BG240" s="858">
        <f t="shared" ca="1" si="112"/>
        <v>0</v>
      </c>
      <c r="BH240" s="552">
        <f t="shared" ca="1" si="112"/>
        <v>0</v>
      </c>
      <c r="BI240" s="553">
        <f t="shared" ca="1" si="112"/>
        <v>-4500</v>
      </c>
      <c r="BJ240" s="558">
        <f t="shared" ca="1" si="112"/>
        <v>0</v>
      </c>
      <c r="BK240" s="542">
        <f t="shared" ref="BK240:BR249" ca="1" si="113">OFFSET($D$149,MATCH(BK$239,$D$150:$D$157,0),COUNTA($E$149:$I$149)+COUNTBLANK($E$149:$I$149)+MATCH($AV240,$J$22:$BN$22,0))*OFFSET($H$179,MATCH(BK$238,$H$180:$H$201,0),COUNTA($I$180)+COUNTBLANK($I$180)+MATCH($AV240,$J$179:$BN$179,0))*Millions_to_thousands_conversion</f>
        <v>0</v>
      </c>
      <c r="BL240" s="552">
        <f t="shared" ca="1" si="113"/>
        <v>0</v>
      </c>
      <c r="BM240" s="551">
        <f t="shared" ca="1" si="113"/>
        <v>0</v>
      </c>
      <c r="BN240" s="552">
        <f t="shared" ca="1" si="113"/>
        <v>0</v>
      </c>
      <c r="BO240" s="553">
        <f t="shared" ca="1" si="113"/>
        <v>0</v>
      </c>
      <c r="BP240" s="558">
        <f t="shared" ca="1" si="113"/>
        <v>0</v>
      </c>
      <c r="BQ240" s="542">
        <f t="shared" ca="1" si="113"/>
        <v>0</v>
      </c>
      <c r="BR240" s="561">
        <f t="shared" ca="1" si="113"/>
        <v>0</v>
      </c>
      <c r="BS240" s="231"/>
      <c r="BU240" s="804">
        <f t="shared" ref="BU240:BU271" ca="1" si="114">D240</f>
        <v>-4500</v>
      </c>
      <c r="BV240" s="804">
        <f t="shared" ref="BV240:BV271" ca="1" si="115">E240</f>
        <v>0</v>
      </c>
      <c r="BW240" s="804">
        <f t="shared" ref="BW240:BW271" ca="1" si="116">F240</f>
        <v>0</v>
      </c>
      <c r="BX240" s="245"/>
      <c r="BY240" s="804">
        <f ca="1">SUM(BA240:BI240)</f>
        <v>-4500</v>
      </c>
      <c r="BZ240" s="804">
        <f ca="1">SUM(BJ240:BL240)</f>
        <v>0</v>
      </c>
      <c r="CA240" s="805">
        <f ca="1">SUM(BM240:BR240)</f>
        <v>0</v>
      </c>
      <c r="CB240" s="526"/>
      <c r="CC240" s="805">
        <f ca="1">BU240-BY240</f>
        <v>0</v>
      </c>
      <c r="CD240" s="805">
        <f t="shared" ref="CD240:CE240" ca="1" si="117">BV240-BZ240</f>
        <v>0</v>
      </c>
      <c r="CE240" s="805">
        <f t="shared" ca="1" si="117"/>
        <v>0</v>
      </c>
      <c r="CF240" s="526"/>
      <c r="CI240" s="245"/>
    </row>
    <row r="241" spans="1:87" ht="14.25">
      <c r="A241" s="1366"/>
      <c r="B241" s="533"/>
      <c r="C241" s="243">
        <v>2025</v>
      </c>
      <c r="D241" s="515">
        <f t="shared" ca="1" si="73"/>
        <v>-8847.826086956522</v>
      </c>
      <c r="E241" s="515">
        <f t="shared" ca="1" si="74"/>
        <v>0</v>
      </c>
      <c r="F241" s="515">
        <f t="shared" ca="1" si="75"/>
        <v>0</v>
      </c>
      <c r="G241" s="515">
        <f t="shared" ref="G241:G296" ca="1" si="118">SUM(D241:F241)</f>
        <v>-8847.826086956522</v>
      </c>
      <c r="H241" s="243">
        <v>2025</v>
      </c>
      <c r="I241" s="551">
        <f t="shared" ca="1" si="76"/>
        <v>0</v>
      </c>
      <c r="J241" s="552">
        <f t="shared" ca="1" si="77"/>
        <v>0</v>
      </c>
      <c r="K241" s="542">
        <f t="shared" ca="1" si="78"/>
        <v>0</v>
      </c>
      <c r="L241" s="552">
        <f t="shared" ca="1" si="79"/>
        <v>0</v>
      </c>
      <c r="M241" s="542">
        <f t="shared" ca="1" si="80"/>
        <v>0</v>
      </c>
      <c r="N241" s="552">
        <f t="shared" ca="1" si="81"/>
        <v>0</v>
      </c>
      <c r="O241" s="542">
        <f t="shared" ca="1" si="82"/>
        <v>0</v>
      </c>
      <c r="P241" s="552">
        <f t="shared" ca="1" si="83"/>
        <v>0</v>
      </c>
      <c r="Q241" s="542">
        <f t="shared" ca="1" si="84"/>
        <v>0</v>
      </c>
      <c r="R241" s="552">
        <f t="shared" ca="1" si="85"/>
        <v>0</v>
      </c>
      <c r="S241" s="542">
        <f t="shared" ca="1" si="86"/>
        <v>0</v>
      </c>
      <c r="T241" s="552">
        <f t="shared" ca="1" si="87"/>
        <v>0</v>
      </c>
      <c r="U241" s="542">
        <f t="shared" ca="1" si="88"/>
        <v>0</v>
      </c>
      <c r="V241" s="552">
        <f t="shared" ca="1" si="89"/>
        <v>0</v>
      </c>
      <c r="W241" s="542">
        <f t="shared" ca="1" si="90"/>
        <v>0</v>
      </c>
      <c r="X241" s="552">
        <f t="shared" ca="1" si="91"/>
        <v>0</v>
      </c>
      <c r="Y241" s="542">
        <f t="shared" ca="1" si="92"/>
        <v>0</v>
      </c>
      <c r="Z241" s="552">
        <f t="shared" ca="1" si="93"/>
        <v>0</v>
      </c>
      <c r="AA241" s="553">
        <f t="shared" ca="1" si="94"/>
        <v>0</v>
      </c>
      <c r="AD241" s="243">
        <v>2025</v>
      </c>
      <c r="AE241" s="558">
        <f t="shared" ca="1" si="95"/>
        <v>0</v>
      </c>
      <c r="AF241" s="542">
        <f t="shared" ca="1" si="96"/>
        <v>0</v>
      </c>
      <c r="AG241" s="552">
        <f t="shared" ca="1" si="97"/>
        <v>0</v>
      </c>
      <c r="AH241" s="542">
        <f t="shared" ca="1" si="98"/>
        <v>0</v>
      </c>
      <c r="AI241" s="552">
        <f t="shared" ca="1" si="99"/>
        <v>0</v>
      </c>
      <c r="AJ241" s="542">
        <f t="shared" ca="1" si="100"/>
        <v>0</v>
      </c>
      <c r="AK241" s="552">
        <f t="shared" ca="1" si="101"/>
        <v>0</v>
      </c>
      <c r="AL241" s="542">
        <f t="shared" ca="1" si="102"/>
        <v>0</v>
      </c>
      <c r="AM241" s="552">
        <f t="shared" ca="1" si="103"/>
        <v>0</v>
      </c>
      <c r="AN241" s="542">
        <f t="shared" ca="1" si="104"/>
        <v>0</v>
      </c>
      <c r="AO241" s="552">
        <f t="shared" ca="1" si="105"/>
        <v>0</v>
      </c>
      <c r="AP241" s="542">
        <f t="shared" ca="1" si="106"/>
        <v>0</v>
      </c>
      <c r="AQ241" s="552">
        <f t="shared" ca="1" si="107"/>
        <v>0</v>
      </c>
      <c r="AR241" s="553">
        <f t="shared" ca="1" si="108"/>
        <v>0</v>
      </c>
      <c r="AT241" s="245"/>
      <c r="AU241" s="242">
        <v>2</v>
      </c>
      <c r="AV241" s="243">
        <v>2025</v>
      </c>
      <c r="AW241" s="583">
        <f t="shared" ca="1" si="109"/>
        <v>0</v>
      </c>
      <c r="AX241" s="850">
        <f t="shared" ca="1" si="110"/>
        <v>0</v>
      </c>
      <c r="AY241" s="864">
        <f t="shared" ca="1" si="111"/>
        <v>-8847.826086956522</v>
      </c>
      <c r="AZ241" s="243">
        <v>2025</v>
      </c>
      <c r="BA241" s="558">
        <f t="shared" ca="1" si="112"/>
        <v>0</v>
      </c>
      <c r="BB241" s="542">
        <f t="shared" ca="1" si="112"/>
        <v>0</v>
      </c>
      <c r="BC241" s="561">
        <f t="shared" ca="1" si="112"/>
        <v>0</v>
      </c>
      <c r="BD241" s="558">
        <f t="shared" ca="1" si="112"/>
        <v>0</v>
      </c>
      <c r="BE241" s="552">
        <f t="shared" ca="1" si="112"/>
        <v>0</v>
      </c>
      <c r="BF241" s="561">
        <f t="shared" ca="1" si="112"/>
        <v>0</v>
      </c>
      <c r="BG241" s="858">
        <f t="shared" ca="1" si="112"/>
        <v>0</v>
      </c>
      <c r="BH241" s="552">
        <f t="shared" ca="1" si="112"/>
        <v>0</v>
      </c>
      <c r="BI241" s="553">
        <f t="shared" ca="1" si="112"/>
        <v>-4347.826086956522</v>
      </c>
      <c r="BJ241" s="558">
        <f t="shared" ca="1" si="112"/>
        <v>0</v>
      </c>
      <c r="BK241" s="542">
        <f t="shared" ca="1" si="113"/>
        <v>0</v>
      </c>
      <c r="BL241" s="552">
        <f t="shared" ca="1" si="113"/>
        <v>0</v>
      </c>
      <c r="BM241" s="551">
        <f t="shared" ca="1" si="113"/>
        <v>0</v>
      </c>
      <c r="BN241" s="552">
        <f t="shared" ca="1" si="113"/>
        <v>0</v>
      </c>
      <c r="BO241" s="553">
        <f t="shared" ca="1" si="113"/>
        <v>0</v>
      </c>
      <c r="BP241" s="558">
        <f t="shared" ca="1" si="113"/>
        <v>0</v>
      </c>
      <c r="BQ241" s="542">
        <f t="shared" ca="1" si="113"/>
        <v>0</v>
      </c>
      <c r="BR241" s="561">
        <f t="shared" ca="1" si="113"/>
        <v>0</v>
      </c>
      <c r="BS241" s="231"/>
      <c r="BU241" s="804">
        <f t="shared" ca="1" si="114"/>
        <v>-8847.826086956522</v>
      </c>
      <c r="BV241" s="804">
        <f t="shared" ca="1" si="115"/>
        <v>0</v>
      </c>
      <c r="BW241" s="804">
        <f t="shared" ca="1" si="116"/>
        <v>0</v>
      </c>
      <c r="BX241" s="245"/>
      <c r="BY241" s="804">
        <f t="shared" ref="BY241:BY272" ca="1" si="119">SUM(BA241:BI241)+BY240</f>
        <v>-8847.826086956522</v>
      </c>
      <c r="BZ241" s="804">
        <f ca="1">SUM(BJ241:BL241)+BZ240</f>
        <v>0</v>
      </c>
      <c r="CA241" s="805">
        <f ca="1">SUM(BM241:BR241)+CA240</f>
        <v>0</v>
      </c>
      <c r="CB241" s="526"/>
      <c r="CC241" s="805">
        <f t="shared" ref="CC241:CC295" ca="1" si="120">BU241-BY241</f>
        <v>0</v>
      </c>
      <c r="CD241" s="805">
        <f t="shared" ref="CD241:CD296" ca="1" si="121">BV241-BZ241</f>
        <v>0</v>
      </c>
      <c r="CE241" s="805">
        <f t="shared" ref="CE241:CE296" ca="1" si="122">BW241-CA241</f>
        <v>0</v>
      </c>
      <c r="CF241" s="526"/>
      <c r="CI241" s="245"/>
    </row>
    <row r="242" spans="1:87" ht="14.25">
      <c r="A242" s="1366"/>
      <c r="B242" s="533"/>
      <c r="C242" s="243">
        <v>2026</v>
      </c>
      <c r="D242" s="515">
        <f t="shared" ca="1" si="73"/>
        <v>-13048.624238605335</v>
      </c>
      <c r="E242" s="515">
        <f t="shared" ca="1" si="74"/>
        <v>0</v>
      </c>
      <c r="F242" s="515">
        <f t="shared" ca="1" si="75"/>
        <v>0</v>
      </c>
      <c r="G242" s="515">
        <f t="shared" ca="1" si="118"/>
        <v>-13048.624238605335</v>
      </c>
      <c r="H242" s="243">
        <v>2026</v>
      </c>
      <c r="I242" s="551">
        <f t="shared" ca="1" si="76"/>
        <v>0</v>
      </c>
      <c r="J242" s="552">
        <f t="shared" ca="1" si="77"/>
        <v>0</v>
      </c>
      <c r="K242" s="542">
        <f t="shared" ca="1" si="78"/>
        <v>0</v>
      </c>
      <c r="L242" s="552">
        <f t="shared" ca="1" si="79"/>
        <v>0</v>
      </c>
      <c r="M242" s="542">
        <f t="shared" ca="1" si="80"/>
        <v>0</v>
      </c>
      <c r="N242" s="552">
        <f t="shared" ca="1" si="81"/>
        <v>0</v>
      </c>
      <c r="O242" s="542">
        <f t="shared" ca="1" si="82"/>
        <v>0</v>
      </c>
      <c r="P242" s="552">
        <f t="shared" ca="1" si="83"/>
        <v>0</v>
      </c>
      <c r="Q242" s="542">
        <f t="shared" ca="1" si="84"/>
        <v>0</v>
      </c>
      <c r="R242" s="552">
        <f t="shared" ca="1" si="85"/>
        <v>0</v>
      </c>
      <c r="S242" s="542">
        <f t="shared" ca="1" si="86"/>
        <v>0</v>
      </c>
      <c r="T242" s="552">
        <f t="shared" ca="1" si="87"/>
        <v>0</v>
      </c>
      <c r="U242" s="542">
        <f t="shared" ca="1" si="88"/>
        <v>0</v>
      </c>
      <c r="V242" s="552">
        <f t="shared" ca="1" si="89"/>
        <v>0</v>
      </c>
      <c r="W242" s="542">
        <f t="shared" ca="1" si="90"/>
        <v>0</v>
      </c>
      <c r="X242" s="552">
        <f t="shared" ca="1" si="91"/>
        <v>0</v>
      </c>
      <c r="Y242" s="542">
        <f t="shared" ca="1" si="92"/>
        <v>0</v>
      </c>
      <c r="Z242" s="552">
        <f t="shared" ca="1" si="93"/>
        <v>0</v>
      </c>
      <c r="AA242" s="553">
        <f t="shared" ca="1" si="94"/>
        <v>0</v>
      </c>
      <c r="AD242" s="243">
        <v>2026</v>
      </c>
      <c r="AE242" s="558">
        <f t="shared" ca="1" si="95"/>
        <v>0</v>
      </c>
      <c r="AF242" s="542">
        <f t="shared" ca="1" si="96"/>
        <v>0</v>
      </c>
      <c r="AG242" s="552">
        <f t="shared" ca="1" si="97"/>
        <v>0</v>
      </c>
      <c r="AH242" s="542">
        <f t="shared" ca="1" si="98"/>
        <v>0</v>
      </c>
      <c r="AI242" s="552">
        <f t="shared" ca="1" si="99"/>
        <v>0</v>
      </c>
      <c r="AJ242" s="542">
        <f t="shared" ca="1" si="100"/>
        <v>0</v>
      </c>
      <c r="AK242" s="552">
        <f t="shared" ca="1" si="101"/>
        <v>0</v>
      </c>
      <c r="AL242" s="542">
        <f t="shared" ca="1" si="102"/>
        <v>0</v>
      </c>
      <c r="AM242" s="552">
        <f t="shared" ca="1" si="103"/>
        <v>0</v>
      </c>
      <c r="AN242" s="542">
        <f t="shared" ca="1" si="104"/>
        <v>0</v>
      </c>
      <c r="AO242" s="552">
        <f t="shared" ca="1" si="105"/>
        <v>0</v>
      </c>
      <c r="AP242" s="542">
        <f t="shared" ca="1" si="106"/>
        <v>0</v>
      </c>
      <c r="AQ242" s="552">
        <f t="shared" ca="1" si="107"/>
        <v>0</v>
      </c>
      <c r="AR242" s="553">
        <f t="shared" ca="1" si="108"/>
        <v>0</v>
      </c>
      <c r="AT242" s="245"/>
      <c r="AU242" s="242">
        <v>3</v>
      </c>
      <c r="AV242" s="243">
        <v>2026</v>
      </c>
      <c r="AW242" s="583">
        <f t="shared" ca="1" si="109"/>
        <v>0</v>
      </c>
      <c r="AX242" s="850">
        <f t="shared" ca="1" si="110"/>
        <v>0</v>
      </c>
      <c r="AY242" s="864">
        <f t="shared" ca="1" si="111"/>
        <v>-13048.624238605335</v>
      </c>
      <c r="AZ242" s="243">
        <v>2026</v>
      </c>
      <c r="BA242" s="558">
        <f t="shared" ca="1" si="112"/>
        <v>0</v>
      </c>
      <c r="BB242" s="542">
        <f t="shared" ca="1" si="112"/>
        <v>0</v>
      </c>
      <c r="BC242" s="561">
        <f t="shared" ca="1" si="112"/>
        <v>0</v>
      </c>
      <c r="BD242" s="558">
        <f t="shared" ca="1" si="112"/>
        <v>0</v>
      </c>
      <c r="BE242" s="552">
        <f t="shared" ca="1" si="112"/>
        <v>0</v>
      </c>
      <c r="BF242" s="561">
        <f t="shared" ca="1" si="112"/>
        <v>0</v>
      </c>
      <c r="BG242" s="858">
        <f t="shared" ca="1" si="112"/>
        <v>0</v>
      </c>
      <c r="BH242" s="552">
        <f t="shared" ca="1" si="112"/>
        <v>0</v>
      </c>
      <c r="BI242" s="553">
        <f t="shared" ca="1" si="112"/>
        <v>-4200.7981516488135</v>
      </c>
      <c r="BJ242" s="558">
        <f t="shared" ca="1" si="112"/>
        <v>0</v>
      </c>
      <c r="BK242" s="542">
        <f t="shared" ca="1" si="113"/>
        <v>0</v>
      </c>
      <c r="BL242" s="552">
        <f t="shared" ca="1" si="113"/>
        <v>0</v>
      </c>
      <c r="BM242" s="551">
        <f t="shared" ca="1" si="113"/>
        <v>0</v>
      </c>
      <c r="BN242" s="552">
        <f t="shared" ca="1" si="113"/>
        <v>0</v>
      </c>
      <c r="BO242" s="553">
        <f t="shared" ca="1" si="113"/>
        <v>0</v>
      </c>
      <c r="BP242" s="558">
        <f t="shared" ca="1" si="113"/>
        <v>0</v>
      </c>
      <c r="BQ242" s="542">
        <f t="shared" ca="1" si="113"/>
        <v>0</v>
      </c>
      <c r="BR242" s="561">
        <f t="shared" ca="1" si="113"/>
        <v>0</v>
      </c>
      <c r="BS242" s="231"/>
      <c r="BU242" s="804">
        <f t="shared" ca="1" si="114"/>
        <v>-13048.624238605335</v>
      </c>
      <c r="BV242" s="804">
        <f t="shared" ca="1" si="115"/>
        <v>0</v>
      </c>
      <c r="BW242" s="804">
        <f t="shared" ca="1" si="116"/>
        <v>0</v>
      </c>
      <c r="BX242" s="245"/>
      <c r="BY242" s="804">
        <f t="shared" ca="1" si="119"/>
        <v>-13048.624238605335</v>
      </c>
      <c r="BZ242" s="804">
        <f t="shared" ref="BZ242:BZ296" ca="1" si="123">SUM(BJ242:BL242)+BZ241</f>
        <v>0</v>
      </c>
      <c r="CA242" s="805">
        <f t="shared" ref="CA242:CA296" ca="1" si="124">SUM(BM242:BR242)+CA241</f>
        <v>0</v>
      </c>
      <c r="CB242" s="526"/>
      <c r="CC242" s="805">
        <f t="shared" ca="1" si="120"/>
        <v>0</v>
      </c>
      <c r="CD242" s="805">
        <f t="shared" ca="1" si="121"/>
        <v>0</v>
      </c>
      <c r="CE242" s="805">
        <f t="shared" ca="1" si="122"/>
        <v>0</v>
      </c>
      <c r="CF242" s="526"/>
      <c r="CI242" s="245"/>
    </row>
    <row r="243" spans="1:87" ht="14.25">
      <c r="A243" s="1366"/>
      <c r="B243" s="533"/>
      <c r="C243" s="243">
        <v>2027</v>
      </c>
      <c r="D243" s="515">
        <f t="shared" ca="1" si="73"/>
        <v>-17107.366414111435</v>
      </c>
      <c r="E243" s="515">
        <f t="shared" ca="1" si="74"/>
        <v>0</v>
      </c>
      <c r="F243" s="515">
        <f t="shared" ca="1" si="75"/>
        <v>0</v>
      </c>
      <c r="G243" s="515">
        <f t="shared" ca="1" si="118"/>
        <v>-17107.366414111435</v>
      </c>
      <c r="H243" s="243">
        <v>2027</v>
      </c>
      <c r="I243" s="551">
        <f t="shared" ca="1" si="76"/>
        <v>0</v>
      </c>
      <c r="J243" s="552">
        <f t="shared" ca="1" si="77"/>
        <v>0</v>
      </c>
      <c r="K243" s="542">
        <f t="shared" ca="1" si="78"/>
        <v>0</v>
      </c>
      <c r="L243" s="552">
        <f t="shared" ca="1" si="79"/>
        <v>0</v>
      </c>
      <c r="M243" s="542">
        <f t="shared" ca="1" si="80"/>
        <v>0</v>
      </c>
      <c r="N243" s="552">
        <f t="shared" ca="1" si="81"/>
        <v>0</v>
      </c>
      <c r="O243" s="542">
        <f t="shared" ca="1" si="82"/>
        <v>0</v>
      </c>
      <c r="P243" s="552">
        <f t="shared" ca="1" si="83"/>
        <v>0</v>
      </c>
      <c r="Q243" s="542">
        <f t="shared" ca="1" si="84"/>
        <v>0</v>
      </c>
      <c r="R243" s="552">
        <f t="shared" ca="1" si="85"/>
        <v>0</v>
      </c>
      <c r="S243" s="542">
        <f t="shared" ca="1" si="86"/>
        <v>0</v>
      </c>
      <c r="T243" s="552">
        <f t="shared" ca="1" si="87"/>
        <v>0</v>
      </c>
      <c r="U243" s="542">
        <f t="shared" ca="1" si="88"/>
        <v>0</v>
      </c>
      <c r="V243" s="552">
        <f t="shared" ca="1" si="89"/>
        <v>0</v>
      </c>
      <c r="W243" s="542">
        <f t="shared" ca="1" si="90"/>
        <v>0</v>
      </c>
      <c r="X243" s="552">
        <f t="shared" ca="1" si="91"/>
        <v>0</v>
      </c>
      <c r="Y243" s="542">
        <f t="shared" ca="1" si="92"/>
        <v>0</v>
      </c>
      <c r="Z243" s="552">
        <f t="shared" ca="1" si="93"/>
        <v>0</v>
      </c>
      <c r="AA243" s="553">
        <f t="shared" ca="1" si="94"/>
        <v>0</v>
      </c>
      <c r="AD243" s="243">
        <v>2027</v>
      </c>
      <c r="AE243" s="558">
        <f t="shared" ca="1" si="95"/>
        <v>0</v>
      </c>
      <c r="AF243" s="542">
        <f t="shared" ca="1" si="96"/>
        <v>0</v>
      </c>
      <c r="AG243" s="552">
        <f t="shared" ca="1" si="97"/>
        <v>0</v>
      </c>
      <c r="AH243" s="542">
        <f t="shared" ca="1" si="98"/>
        <v>0</v>
      </c>
      <c r="AI243" s="552">
        <f t="shared" ca="1" si="99"/>
        <v>0</v>
      </c>
      <c r="AJ243" s="542">
        <f t="shared" ca="1" si="100"/>
        <v>0</v>
      </c>
      <c r="AK243" s="552">
        <f t="shared" ca="1" si="101"/>
        <v>0</v>
      </c>
      <c r="AL243" s="542">
        <f t="shared" ca="1" si="102"/>
        <v>0</v>
      </c>
      <c r="AM243" s="552">
        <f t="shared" ca="1" si="103"/>
        <v>0</v>
      </c>
      <c r="AN243" s="542">
        <f t="shared" ca="1" si="104"/>
        <v>0</v>
      </c>
      <c r="AO243" s="552">
        <f t="shared" ca="1" si="105"/>
        <v>0</v>
      </c>
      <c r="AP243" s="542">
        <f t="shared" ca="1" si="106"/>
        <v>0</v>
      </c>
      <c r="AQ243" s="552">
        <f t="shared" ca="1" si="107"/>
        <v>0</v>
      </c>
      <c r="AR243" s="553">
        <f t="shared" ca="1" si="108"/>
        <v>0</v>
      </c>
      <c r="AT243" s="245"/>
      <c r="AU243" s="242">
        <v>4</v>
      </c>
      <c r="AV243" s="243">
        <v>2027</v>
      </c>
      <c r="AW243" s="583">
        <f t="shared" ca="1" si="109"/>
        <v>0</v>
      </c>
      <c r="AX243" s="850">
        <f t="shared" ca="1" si="110"/>
        <v>0</v>
      </c>
      <c r="AY243" s="864">
        <f t="shared" ca="1" si="111"/>
        <v>-17107.366414111435</v>
      </c>
      <c r="AZ243" s="243">
        <v>2027</v>
      </c>
      <c r="BA243" s="558">
        <f t="shared" ca="1" si="112"/>
        <v>0</v>
      </c>
      <c r="BB243" s="542">
        <f t="shared" ca="1" si="112"/>
        <v>0</v>
      </c>
      <c r="BC243" s="561">
        <f t="shared" ca="1" si="112"/>
        <v>0</v>
      </c>
      <c r="BD243" s="558">
        <f t="shared" ca="1" si="112"/>
        <v>0</v>
      </c>
      <c r="BE243" s="552">
        <f t="shared" ca="1" si="112"/>
        <v>0</v>
      </c>
      <c r="BF243" s="561">
        <f t="shared" ca="1" si="112"/>
        <v>0</v>
      </c>
      <c r="BG243" s="858">
        <f t="shared" ca="1" si="112"/>
        <v>0</v>
      </c>
      <c r="BH243" s="552">
        <f t="shared" ca="1" si="112"/>
        <v>0</v>
      </c>
      <c r="BI243" s="553">
        <f t="shared" ca="1" si="112"/>
        <v>-4058.7421755061009</v>
      </c>
      <c r="BJ243" s="558">
        <f t="shared" ca="1" si="112"/>
        <v>0</v>
      </c>
      <c r="BK243" s="542">
        <f t="shared" ca="1" si="113"/>
        <v>0</v>
      </c>
      <c r="BL243" s="552">
        <f t="shared" ca="1" si="113"/>
        <v>0</v>
      </c>
      <c r="BM243" s="551">
        <f t="shared" ca="1" si="113"/>
        <v>0</v>
      </c>
      <c r="BN243" s="552">
        <f t="shared" ca="1" si="113"/>
        <v>0</v>
      </c>
      <c r="BO243" s="553">
        <f t="shared" ca="1" si="113"/>
        <v>0</v>
      </c>
      <c r="BP243" s="558">
        <f t="shared" ca="1" si="113"/>
        <v>0</v>
      </c>
      <c r="BQ243" s="542">
        <f t="shared" ca="1" si="113"/>
        <v>0</v>
      </c>
      <c r="BR243" s="561">
        <f t="shared" ca="1" si="113"/>
        <v>0</v>
      </c>
      <c r="BS243" s="231"/>
      <c r="BU243" s="804">
        <f t="shared" ca="1" si="114"/>
        <v>-17107.366414111435</v>
      </c>
      <c r="BV243" s="804">
        <f t="shared" ca="1" si="115"/>
        <v>0</v>
      </c>
      <c r="BW243" s="804">
        <f t="shared" ca="1" si="116"/>
        <v>0</v>
      </c>
      <c r="BX243" s="245"/>
      <c r="BY243" s="804">
        <f t="shared" ca="1" si="119"/>
        <v>-17107.366414111435</v>
      </c>
      <c r="BZ243" s="804">
        <f t="shared" ca="1" si="123"/>
        <v>0</v>
      </c>
      <c r="CA243" s="805">
        <f t="shared" ca="1" si="124"/>
        <v>0</v>
      </c>
      <c r="CB243" s="526"/>
      <c r="CC243" s="805">
        <f t="shared" ca="1" si="120"/>
        <v>0</v>
      </c>
      <c r="CD243" s="805">
        <f t="shared" ca="1" si="121"/>
        <v>0</v>
      </c>
      <c r="CE243" s="805">
        <f t="shared" ca="1" si="122"/>
        <v>0</v>
      </c>
      <c r="CF243" s="526"/>
      <c r="CI243" s="245"/>
    </row>
    <row r="244" spans="1:87" ht="15.95" customHeight="1">
      <c r="A244" s="1366"/>
      <c r="B244" s="533"/>
      <c r="C244" s="243">
        <v>2028</v>
      </c>
      <c r="D244" s="515">
        <f t="shared" ca="1" si="73"/>
        <v>-21028.85643875501</v>
      </c>
      <c r="E244" s="515">
        <f t="shared" ca="1" si="74"/>
        <v>0</v>
      </c>
      <c r="F244" s="515">
        <f t="shared" ca="1" si="75"/>
        <v>0</v>
      </c>
      <c r="G244" s="515">
        <f t="shared" ca="1" si="118"/>
        <v>-21028.85643875501</v>
      </c>
      <c r="H244" s="243">
        <v>2028</v>
      </c>
      <c r="I244" s="551">
        <f t="shared" ca="1" si="76"/>
        <v>0</v>
      </c>
      <c r="J244" s="552">
        <f t="shared" ca="1" si="77"/>
        <v>0</v>
      </c>
      <c r="K244" s="542">
        <f t="shared" ca="1" si="78"/>
        <v>0</v>
      </c>
      <c r="L244" s="552">
        <f t="shared" ca="1" si="79"/>
        <v>0</v>
      </c>
      <c r="M244" s="542">
        <f t="shared" ca="1" si="80"/>
        <v>0</v>
      </c>
      <c r="N244" s="552">
        <f t="shared" ca="1" si="81"/>
        <v>0</v>
      </c>
      <c r="O244" s="542">
        <f t="shared" ca="1" si="82"/>
        <v>0</v>
      </c>
      <c r="P244" s="552">
        <f t="shared" ca="1" si="83"/>
        <v>0</v>
      </c>
      <c r="Q244" s="542">
        <f t="shared" ca="1" si="84"/>
        <v>0</v>
      </c>
      <c r="R244" s="552">
        <f t="shared" ca="1" si="85"/>
        <v>0</v>
      </c>
      <c r="S244" s="542">
        <f t="shared" ca="1" si="86"/>
        <v>0</v>
      </c>
      <c r="T244" s="552">
        <f t="shared" ca="1" si="87"/>
        <v>0</v>
      </c>
      <c r="U244" s="542">
        <f t="shared" ca="1" si="88"/>
        <v>0</v>
      </c>
      <c r="V244" s="552">
        <f t="shared" ca="1" si="89"/>
        <v>0</v>
      </c>
      <c r="W244" s="542">
        <f t="shared" ca="1" si="90"/>
        <v>0</v>
      </c>
      <c r="X244" s="552">
        <f t="shared" ca="1" si="91"/>
        <v>0</v>
      </c>
      <c r="Y244" s="542">
        <f t="shared" ca="1" si="92"/>
        <v>0</v>
      </c>
      <c r="Z244" s="552">
        <f t="shared" ca="1" si="93"/>
        <v>0</v>
      </c>
      <c r="AA244" s="553">
        <f t="shared" ca="1" si="94"/>
        <v>0</v>
      </c>
      <c r="AD244" s="243">
        <v>2028</v>
      </c>
      <c r="AE244" s="558">
        <f t="shared" ca="1" si="95"/>
        <v>0</v>
      </c>
      <c r="AF244" s="542">
        <f t="shared" ca="1" si="96"/>
        <v>0</v>
      </c>
      <c r="AG244" s="552">
        <f t="shared" ca="1" si="97"/>
        <v>0</v>
      </c>
      <c r="AH244" s="542">
        <f t="shared" ca="1" si="98"/>
        <v>0</v>
      </c>
      <c r="AI244" s="552">
        <f t="shared" ca="1" si="99"/>
        <v>0</v>
      </c>
      <c r="AJ244" s="542">
        <f t="shared" ca="1" si="100"/>
        <v>0</v>
      </c>
      <c r="AK244" s="552">
        <f t="shared" ca="1" si="101"/>
        <v>0</v>
      </c>
      <c r="AL244" s="542">
        <f t="shared" ca="1" si="102"/>
        <v>0</v>
      </c>
      <c r="AM244" s="552">
        <f t="shared" ca="1" si="103"/>
        <v>0</v>
      </c>
      <c r="AN244" s="542">
        <f t="shared" ca="1" si="104"/>
        <v>0</v>
      </c>
      <c r="AO244" s="552">
        <f t="shared" ca="1" si="105"/>
        <v>0</v>
      </c>
      <c r="AP244" s="542">
        <f t="shared" ca="1" si="106"/>
        <v>0</v>
      </c>
      <c r="AQ244" s="552">
        <f t="shared" ca="1" si="107"/>
        <v>0</v>
      </c>
      <c r="AR244" s="553">
        <f t="shared" ca="1" si="108"/>
        <v>0</v>
      </c>
      <c r="AT244" s="245"/>
      <c r="AU244" s="242">
        <v>5</v>
      </c>
      <c r="AV244" s="243">
        <v>2028</v>
      </c>
      <c r="AW244" s="583">
        <f t="shared" ca="1" si="109"/>
        <v>0</v>
      </c>
      <c r="AX244" s="850">
        <f t="shared" ca="1" si="110"/>
        <v>0</v>
      </c>
      <c r="AY244" s="864">
        <f t="shared" ca="1" si="111"/>
        <v>-21028.85643875501</v>
      </c>
      <c r="AZ244" s="243">
        <v>2028</v>
      </c>
      <c r="BA244" s="558">
        <f t="shared" ca="1" si="112"/>
        <v>0</v>
      </c>
      <c r="BB244" s="542">
        <f t="shared" ca="1" si="112"/>
        <v>0</v>
      </c>
      <c r="BC244" s="561">
        <f t="shared" ca="1" si="112"/>
        <v>0</v>
      </c>
      <c r="BD244" s="558">
        <f t="shared" ca="1" si="112"/>
        <v>0</v>
      </c>
      <c r="BE244" s="552">
        <f t="shared" ca="1" si="112"/>
        <v>0</v>
      </c>
      <c r="BF244" s="561">
        <f t="shared" ca="1" si="112"/>
        <v>0</v>
      </c>
      <c r="BG244" s="858">
        <f t="shared" ca="1" si="112"/>
        <v>0</v>
      </c>
      <c r="BH244" s="552">
        <f t="shared" ca="1" si="112"/>
        <v>0</v>
      </c>
      <c r="BI244" s="553">
        <f t="shared" ca="1" si="112"/>
        <v>-3921.4900246435755</v>
      </c>
      <c r="BJ244" s="558">
        <f t="shared" ca="1" si="112"/>
        <v>0</v>
      </c>
      <c r="BK244" s="542">
        <f t="shared" ca="1" si="113"/>
        <v>0</v>
      </c>
      <c r="BL244" s="552">
        <f t="shared" ca="1" si="113"/>
        <v>0</v>
      </c>
      <c r="BM244" s="551">
        <f t="shared" ca="1" si="113"/>
        <v>0</v>
      </c>
      <c r="BN244" s="552">
        <f t="shared" ca="1" si="113"/>
        <v>0</v>
      </c>
      <c r="BO244" s="553">
        <f t="shared" ca="1" si="113"/>
        <v>0</v>
      </c>
      <c r="BP244" s="558">
        <f t="shared" ca="1" si="113"/>
        <v>0</v>
      </c>
      <c r="BQ244" s="542">
        <f t="shared" ca="1" si="113"/>
        <v>0</v>
      </c>
      <c r="BR244" s="561">
        <f t="shared" ca="1" si="113"/>
        <v>0</v>
      </c>
      <c r="BS244" s="231"/>
      <c r="BU244" s="804">
        <f t="shared" ca="1" si="114"/>
        <v>-21028.85643875501</v>
      </c>
      <c r="BV244" s="804">
        <f t="shared" ca="1" si="115"/>
        <v>0</v>
      </c>
      <c r="BW244" s="804">
        <f t="shared" ca="1" si="116"/>
        <v>0</v>
      </c>
      <c r="BX244" s="245"/>
      <c r="BY244" s="804">
        <f ca="1">SUM(BA244:BI244)+BY243</f>
        <v>-21028.85643875501</v>
      </c>
      <c r="BZ244" s="804">
        <f t="shared" ca="1" si="123"/>
        <v>0</v>
      </c>
      <c r="CA244" s="805">
        <f t="shared" ca="1" si="124"/>
        <v>0</v>
      </c>
      <c r="CB244" s="526"/>
      <c r="CC244" s="805">
        <f t="shared" ca="1" si="120"/>
        <v>0</v>
      </c>
      <c r="CD244" s="805">
        <f t="shared" ca="1" si="121"/>
        <v>0</v>
      </c>
      <c r="CE244" s="805">
        <f t="shared" ca="1" si="122"/>
        <v>0</v>
      </c>
      <c r="CF244" s="526"/>
      <c r="CI244" s="245"/>
    </row>
    <row r="245" spans="1:87" ht="15.95" customHeight="1">
      <c r="A245" s="1366"/>
      <c r="B245" s="533"/>
      <c r="C245" s="243">
        <v>2029</v>
      </c>
      <c r="D245" s="515">
        <f t="shared" ca="1" si="73"/>
        <v>-22291.816189042798</v>
      </c>
      <c r="E245" s="515">
        <f t="shared" ca="1" si="74"/>
        <v>229858.67455237711</v>
      </c>
      <c r="F245" s="515">
        <f t="shared" ca="1" si="75"/>
        <v>238278.40622096235</v>
      </c>
      <c r="G245" s="515">
        <f t="shared" ca="1" si="118"/>
        <v>445845.26458429667</v>
      </c>
      <c r="H245" s="243">
        <v>2029</v>
      </c>
      <c r="I245" s="551">
        <f t="shared" ca="1" si="76"/>
        <v>0</v>
      </c>
      <c r="J245" s="552">
        <f t="shared" ca="1" si="77"/>
        <v>0</v>
      </c>
      <c r="K245" s="542">
        <f t="shared" ca="1" si="78"/>
        <v>0</v>
      </c>
      <c r="L245" s="552">
        <f t="shared" ca="1" si="79"/>
        <v>0</v>
      </c>
      <c r="M245" s="542">
        <f t="shared" ca="1" si="80"/>
        <v>0</v>
      </c>
      <c r="N245" s="552">
        <f t="shared" ca="1" si="81"/>
        <v>0</v>
      </c>
      <c r="O245" s="542">
        <f t="shared" ca="1" si="82"/>
        <v>0</v>
      </c>
      <c r="P245" s="552">
        <f t="shared" ca="1" si="83"/>
        <v>0</v>
      </c>
      <c r="Q245" s="542">
        <f t="shared" ca="1" si="84"/>
        <v>0</v>
      </c>
      <c r="R245" s="552">
        <f t="shared" ca="1" si="85"/>
        <v>229858.67455237711</v>
      </c>
      <c r="S245" s="542">
        <f t="shared" ca="1" si="86"/>
        <v>0</v>
      </c>
      <c r="T245" s="552">
        <f t="shared" ca="1" si="87"/>
        <v>0</v>
      </c>
      <c r="U245" s="542">
        <f t="shared" ca="1" si="88"/>
        <v>0</v>
      </c>
      <c r="V245" s="552">
        <f t="shared" ca="1" si="89"/>
        <v>0</v>
      </c>
      <c r="W245" s="542">
        <f t="shared" ca="1" si="90"/>
        <v>0</v>
      </c>
      <c r="X245" s="552">
        <f t="shared" ca="1" si="91"/>
        <v>0</v>
      </c>
      <c r="Y245" s="542">
        <f t="shared" ca="1" si="92"/>
        <v>0</v>
      </c>
      <c r="Z245" s="552">
        <f t="shared" ca="1" si="93"/>
        <v>0</v>
      </c>
      <c r="AA245" s="553">
        <f t="shared" ca="1" si="94"/>
        <v>0</v>
      </c>
      <c r="AD245" s="243">
        <v>2029</v>
      </c>
      <c r="AE245" s="558">
        <f t="shared" ca="1" si="95"/>
        <v>0</v>
      </c>
      <c r="AF245" s="542">
        <f t="shared" ca="1" si="96"/>
        <v>0</v>
      </c>
      <c r="AG245" s="552">
        <f t="shared" ca="1" si="97"/>
        <v>0</v>
      </c>
      <c r="AH245" s="542">
        <f t="shared" ca="1" si="98"/>
        <v>0</v>
      </c>
      <c r="AI245" s="552">
        <f t="shared" ca="1" si="99"/>
        <v>0</v>
      </c>
      <c r="AJ245" s="542">
        <f t="shared" ca="1" si="100"/>
        <v>238278.40622096235</v>
      </c>
      <c r="AK245" s="552">
        <f t="shared" ca="1" si="101"/>
        <v>0</v>
      </c>
      <c r="AL245" s="542">
        <f t="shared" ca="1" si="102"/>
        <v>0</v>
      </c>
      <c r="AM245" s="552">
        <f t="shared" ca="1" si="103"/>
        <v>0</v>
      </c>
      <c r="AN245" s="542">
        <f t="shared" ca="1" si="104"/>
        <v>0</v>
      </c>
      <c r="AO245" s="552">
        <f t="shared" ca="1" si="105"/>
        <v>0</v>
      </c>
      <c r="AP245" s="542">
        <f t="shared" ca="1" si="106"/>
        <v>0</v>
      </c>
      <c r="AQ245" s="552">
        <f t="shared" ca="1" si="107"/>
        <v>0</v>
      </c>
      <c r="AR245" s="553">
        <f t="shared" ca="1" si="108"/>
        <v>0</v>
      </c>
      <c r="AT245" s="245"/>
      <c r="AU245" s="242">
        <v>6</v>
      </c>
      <c r="AV245" s="243">
        <v>2029</v>
      </c>
      <c r="AW245" s="583">
        <f t="shared" ca="1" si="109"/>
        <v>0</v>
      </c>
      <c r="AX245" s="850">
        <f t="shared" ca="1" si="110"/>
        <v>229858.67455237711</v>
      </c>
      <c r="AY245" s="864">
        <f t="shared" ca="1" si="111"/>
        <v>215986.59003191956</v>
      </c>
      <c r="AZ245" s="243">
        <v>2029</v>
      </c>
      <c r="BA245" s="558">
        <f t="shared" ca="1" si="112"/>
        <v>0</v>
      </c>
      <c r="BB245" s="542">
        <f t="shared" ca="1" si="112"/>
        <v>0</v>
      </c>
      <c r="BC245" s="561">
        <f t="shared" ca="1" si="112"/>
        <v>0</v>
      </c>
      <c r="BD245" s="558">
        <f t="shared" ca="1" si="112"/>
        <v>0</v>
      </c>
      <c r="BE245" s="552">
        <f t="shared" ca="1" si="112"/>
        <v>0</v>
      </c>
      <c r="BF245" s="561">
        <f t="shared" ca="1" si="112"/>
        <v>0</v>
      </c>
      <c r="BG245" s="858">
        <f t="shared" ca="1" si="112"/>
        <v>0</v>
      </c>
      <c r="BH245" s="552">
        <f t="shared" ca="1" si="112"/>
        <v>0</v>
      </c>
      <c r="BI245" s="553">
        <f t="shared" ca="1" si="112"/>
        <v>-1262.9597502877864</v>
      </c>
      <c r="BJ245" s="558">
        <f t="shared" ca="1" si="112"/>
        <v>0</v>
      </c>
      <c r="BK245" s="542">
        <f t="shared" ca="1" si="113"/>
        <v>229858.67455237711</v>
      </c>
      <c r="BL245" s="552">
        <f t="shared" ca="1" si="113"/>
        <v>0</v>
      </c>
      <c r="BM245" s="551">
        <f t="shared" ca="1" si="113"/>
        <v>0</v>
      </c>
      <c r="BN245" s="552">
        <f t="shared" ca="1" si="113"/>
        <v>0</v>
      </c>
      <c r="BO245" s="553">
        <f t="shared" ca="1" si="113"/>
        <v>0</v>
      </c>
      <c r="BP245" s="558">
        <f t="shared" ca="1" si="113"/>
        <v>0</v>
      </c>
      <c r="BQ245" s="542">
        <f t="shared" ca="1" si="113"/>
        <v>0</v>
      </c>
      <c r="BR245" s="561">
        <f t="shared" ca="1" si="113"/>
        <v>238278.40622096235</v>
      </c>
      <c r="BS245" s="231"/>
      <c r="BU245" s="804">
        <f t="shared" ca="1" si="114"/>
        <v>-22291.816189042798</v>
      </c>
      <c r="BV245" s="804">
        <f t="shared" ca="1" si="115"/>
        <v>229858.67455237711</v>
      </c>
      <c r="BW245" s="804">
        <f t="shared" ca="1" si="116"/>
        <v>238278.40622096235</v>
      </c>
      <c r="BX245" s="245"/>
      <c r="BY245" s="804">
        <f t="shared" ca="1" si="119"/>
        <v>-22291.816189042798</v>
      </c>
      <c r="BZ245" s="804">
        <f t="shared" ca="1" si="123"/>
        <v>229858.67455237711</v>
      </c>
      <c r="CA245" s="805">
        <f t="shared" ca="1" si="124"/>
        <v>238278.40622096235</v>
      </c>
      <c r="CB245" s="526"/>
      <c r="CC245" s="805">
        <f t="shared" ca="1" si="120"/>
        <v>0</v>
      </c>
      <c r="CD245" s="805">
        <f t="shared" ca="1" si="121"/>
        <v>0</v>
      </c>
      <c r="CE245" s="805">
        <f t="shared" ca="1" si="122"/>
        <v>0</v>
      </c>
      <c r="CF245" s="526"/>
      <c r="CI245" s="245"/>
    </row>
    <row r="246" spans="1:87" s="209" customFormat="1" ht="14.25">
      <c r="A246" s="1366"/>
      <c r="B246" s="533"/>
      <c r="C246" s="243">
        <v>2030</v>
      </c>
      <c r="D246" s="515">
        <f t="shared" ca="1" si="73"/>
        <v>-23512.067155504428</v>
      </c>
      <c r="E246" s="515">
        <f t="shared" ca="1" si="74"/>
        <v>451944.35044839361</v>
      </c>
      <c r="F246" s="515">
        <f t="shared" ca="1" si="75"/>
        <v>468499.08856005641</v>
      </c>
      <c r="G246" s="515">
        <f t="shared" ca="1" si="118"/>
        <v>896931.37185294554</v>
      </c>
      <c r="H246" s="243">
        <v>2030</v>
      </c>
      <c r="I246" s="551">
        <f t="shared" ca="1" si="76"/>
        <v>0</v>
      </c>
      <c r="J246" s="552">
        <f t="shared" ca="1" si="77"/>
        <v>0</v>
      </c>
      <c r="K246" s="542">
        <f t="shared" ca="1" si="78"/>
        <v>0</v>
      </c>
      <c r="L246" s="552">
        <f t="shared" ca="1" si="79"/>
        <v>0</v>
      </c>
      <c r="M246" s="542">
        <f t="shared" ca="1" si="80"/>
        <v>0</v>
      </c>
      <c r="N246" s="552">
        <f t="shared" ca="1" si="81"/>
        <v>0</v>
      </c>
      <c r="O246" s="542">
        <f t="shared" ca="1" si="82"/>
        <v>0</v>
      </c>
      <c r="P246" s="552">
        <f t="shared" ca="1" si="83"/>
        <v>0</v>
      </c>
      <c r="Q246" s="542">
        <f t="shared" ca="1" si="84"/>
        <v>0</v>
      </c>
      <c r="R246" s="552">
        <f t="shared" ca="1" si="85"/>
        <v>451944.35044839361</v>
      </c>
      <c r="S246" s="542">
        <f t="shared" ca="1" si="86"/>
        <v>0</v>
      </c>
      <c r="T246" s="552">
        <f t="shared" ca="1" si="87"/>
        <v>0</v>
      </c>
      <c r="U246" s="542">
        <f t="shared" ca="1" si="88"/>
        <v>0</v>
      </c>
      <c r="V246" s="552">
        <f t="shared" ca="1" si="89"/>
        <v>0</v>
      </c>
      <c r="W246" s="542">
        <f t="shared" ca="1" si="90"/>
        <v>0</v>
      </c>
      <c r="X246" s="552">
        <f t="shared" ca="1" si="91"/>
        <v>0</v>
      </c>
      <c r="Y246" s="542">
        <f t="shared" ca="1" si="92"/>
        <v>0</v>
      </c>
      <c r="Z246" s="552">
        <f t="shared" ca="1" si="93"/>
        <v>0</v>
      </c>
      <c r="AA246" s="553">
        <f t="shared" ca="1" si="94"/>
        <v>0</v>
      </c>
      <c r="AD246" s="243">
        <v>2030</v>
      </c>
      <c r="AE246" s="558">
        <f t="shared" ca="1" si="95"/>
        <v>0</v>
      </c>
      <c r="AF246" s="542">
        <f t="shared" ca="1" si="96"/>
        <v>0</v>
      </c>
      <c r="AG246" s="552">
        <f t="shared" ca="1" si="97"/>
        <v>0</v>
      </c>
      <c r="AH246" s="542">
        <f t="shared" ca="1" si="98"/>
        <v>0</v>
      </c>
      <c r="AI246" s="552">
        <f t="shared" ca="1" si="99"/>
        <v>0</v>
      </c>
      <c r="AJ246" s="542">
        <f t="shared" ca="1" si="100"/>
        <v>468499.08856005641</v>
      </c>
      <c r="AK246" s="552">
        <f t="shared" ca="1" si="101"/>
        <v>0</v>
      </c>
      <c r="AL246" s="542">
        <f t="shared" ca="1" si="102"/>
        <v>0</v>
      </c>
      <c r="AM246" s="552">
        <f t="shared" ca="1" si="103"/>
        <v>0</v>
      </c>
      <c r="AN246" s="542">
        <f t="shared" ca="1" si="104"/>
        <v>0</v>
      </c>
      <c r="AO246" s="552">
        <f t="shared" ca="1" si="105"/>
        <v>0</v>
      </c>
      <c r="AP246" s="542">
        <f t="shared" ca="1" si="106"/>
        <v>0</v>
      </c>
      <c r="AQ246" s="552">
        <f t="shared" ca="1" si="107"/>
        <v>0</v>
      </c>
      <c r="AR246" s="553">
        <f t="shared" ca="1" si="108"/>
        <v>0</v>
      </c>
      <c r="AT246" s="245"/>
      <c r="AU246" s="242">
        <v>7</v>
      </c>
      <c r="AV246" s="243">
        <v>2030</v>
      </c>
      <c r="AW246" s="583">
        <f t="shared" ca="1" si="109"/>
        <v>0</v>
      </c>
      <c r="AX246" s="850">
        <f t="shared" ca="1" si="110"/>
        <v>451944.35044839361</v>
      </c>
      <c r="AY246" s="864">
        <f t="shared" ca="1" si="111"/>
        <v>444987.02140455198</v>
      </c>
      <c r="AZ246" s="243">
        <v>2030</v>
      </c>
      <c r="BA246" s="558">
        <f t="shared" ca="1" si="112"/>
        <v>0</v>
      </c>
      <c r="BB246" s="542">
        <f t="shared" ca="1" si="112"/>
        <v>0</v>
      </c>
      <c r="BC246" s="561">
        <f t="shared" ca="1" si="112"/>
        <v>0</v>
      </c>
      <c r="BD246" s="558">
        <f t="shared" ca="1" si="112"/>
        <v>0</v>
      </c>
      <c r="BE246" s="552">
        <f t="shared" ca="1" si="112"/>
        <v>0</v>
      </c>
      <c r="BF246" s="561">
        <f t="shared" ca="1" si="112"/>
        <v>0</v>
      </c>
      <c r="BG246" s="858">
        <f t="shared" ca="1" si="112"/>
        <v>0</v>
      </c>
      <c r="BH246" s="552">
        <f t="shared" ca="1" si="112"/>
        <v>0</v>
      </c>
      <c r="BI246" s="553">
        <f t="shared" ca="1" si="112"/>
        <v>-1220.2509664616293</v>
      </c>
      <c r="BJ246" s="558">
        <f t="shared" ca="1" si="112"/>
        <v>0</v>
      </c>
      <c r="BK246" s="542">
        <f t="shared" ca="1" si="113"/>
        <v>222085.6758960165</v>
      </c>
      <c r="BL246" s="552">
        <f t="shared" ca="1" si="113"/>
        <v>0</v>
      </c>
      <c r="BM246" s="551">
        <f t="shared" ca="1" si="113"/>
        <v>0</v>
      </c>
      <c r="BN246" s="552">
        <f t="shared" ca="1" si="113"/>
        <v>0</v>
      </c>
      <c r="BO246" s="553">
        <f t="shared" ca="1" si="113"/>
        <v>0</v>
      </c>
      <c r="BP246" s="558">
        <f t="shared" ca="1" si="113"/>
        <v>0</v>
      </c>
      <c r="BQ246" s="542">
        <f t="shared" ca="1" si="113"/>
        <v>0</v>
      </c>
      <c r="BR246" s="561">
        <f t="shared" ca="1" si="113"/>
        <v>230220.68233909406</v>
      </c>
      <c r="BS246" s="231"/>
      <c r="BU246" s="804">
        <f t="shared" ca="1" si="114"/>
        <v>-23512.067155504428</v>
      </c>
      <c r="BV246" s="804">
        <f t="shared" ca="1" si="115"/>
        <v>451944.35044839361</v>
      </c>
      <c r="BW246" s="804">
        <f t="shared" ca="1" si="116"/>
        <v>468499.08856005641</v>
      </c>
      <c r="BX246" s="245"/>
      <c r="BY246" s="804">
        <f t="shared" ca="1" si="119"/>
        <v>-23512.067155504428</v>
      </c>
      <c r="BZ246" s="804">
        <f t="shared" ca="1" si="123"/>
        <v>451944.35044839361</v>
      </c>
      <c r="CA246" s="805">
        <f t="shared" ca="1" si="124"/>
        <v>468499.08856005641</v>
      </c>
      <c r="CB246" s="526"/>
      <c r="CC246" s="805">
        <f t="shared" ca="1" si="120"/>
        <v>0</v>
      </c>
      <c r="CD246" s="805">
        <f t="shared" ca="1" si="121"/>
        <v>0</v>
      </c>
      <c r="CE246" s="805">
        <f t="shared" ca="1" si="122"/>
        <v>0</v>
      </c>
      <c r="CF246" s="526"/>
      <c r="CG246" s="160"/>
      <c r="CI246" s="245"/>
    </row>
    <row r="247" spans="1:87" s="161" customFormat="1" ht="14.25">
      <c r="A247" s="1366"/>
      <c r="B247" s="533"/>
      <c r="C247" s="243">
        <v>2031</v>
      </c>
      <c r="D247" s="515">
        <f t="shared" ca="1" si="73"/>
        <v>-24691.053596530157</v>
      </c>
      <c r="E247" s="515">
        <f t="shared" ca="1" si="74"/>
        <v>666519.88271507621</v>
      </c>
      <c r="F247" s="515">
        <f t="shared" ca="1" si="75"/>
        <v>690934.53043357725</v>
      </c>
      <c r="G247" s="515">
        <f t="shared" ca="1" si="118"/>
        <v>1332763.3595521234</v>
      </c>
      <c r="H247" s="243">
        <v>2031</v>
      </c>
      <c r="I247" s="551">
        <f t="shared" ca="1" si="76"/>
        <v>0</v>
      </c>
      <c r="J247" s="552">
        <f t="shared" ca="1" si="77"/>
        <v>0</v>
      </c>
      <c r="K247" s="542">
        <f t="shared" ca="1" si="78"/>
        <v>0</v>
      </c>
      <c r="L247" s="552">
        <f t="shared" ca="1" si="79"/>
        <v>0</v>
      </c>
      <c r="M247" s="542">
        <f t="shared" ca="1" si="80"/>
        <v>0</v>
      </c>
      <c r="N247" s="552">
        <f t="shared" ca="1" si="81"/>
        <v>0</v>
      </c>
      <c r="O247" s="542">
        <f t="shared" ca="1" si="82"/>
        <v>0</v>
      </c>
      <c r="P247" s="552">
        <f t="shared" ca="1" si="83"/>
        <v>0</v>
      </c>
      <c r="Q247" s="542">
        <f t="shared" ca="1" si="84"/>
        <v>0</v>
      </c>
      <c r="R247" s="552">
        <f t="shared" ca="1" si="85"/>
        <v>666519.88271507621</v>
      </c>
      <c r="S247" s="542">
        <f t="shared" ca="1" si="86"/>
        <v>0</v>
      </c>
      <c r="T247" s="552">
        <f t="shared" ca="1" si="87"/>
        <v>0</v>
      </c>
      <c r="U247" s="542">
        <f t="shared" ca="1" si="88"/>
        <v>0</v>
      </c>
      <c r="V247" s="552">
        <f t="shared" ca="1" si="89"/>
        <v>0</v>
      </c>
      <c r="W247" s="542">
        <f t="shared" ca="1" si="90"/>
        <v>0</v>
      </c>
      <c r="X247" s="552">
        <f t="shared" ca="1" si="91"/>
        <v>0</v>
      </c>
      <c r="Y247" s="542">
        <f t="shared" ca="1" si="92"/>
        <v>0</v>
      </c>
      <c r="Z247" s="552">
        <f t="shared" ca="1" si="93"/>
        <v>0</v>
      </c>
      <c r="AA247" s="553">
        <f t="shared" ca="1" si="94"/>
        <v>0</v>
      </c>
      <c r="AD247" s="243">
        <v>2031</v>
      </c>
      <c r="AE247" s="558">
        <f t="shared" ca="1" si="95"/>
        <v>0</v>
      </c>
      <c r="AF247" s="542">
        <f t="shared" ca="1" si="96"/>
        <v>0</v>
      </c>
      <c r="AG247" s="552">
        <f t="shared" ca="1" si="97"/>
        <v>0</v>
      </c>
      <c r="AH247" s="542">
        <f t="shared" ca="1" si="98"/>
        <v>0</v>
      </c>
      <c r="AI247" s="552">
        <f t="shared" ca="1" si="99"/>
        <v>0</v>
      </c>
      <c r="AJ247" s="542">
        <f t="shared" ca="1" si="100"/>
        <v>690934.53043357725</v>
      </c>
      <c r="AK247" s="552">
        <f t="shared" ca="1" si="101"/>
        <v>0</v>
      </c>
      <c r="AL247" s="542">
        <f t="shared" ca="1" si="102"/>
        <v>0</v>
      </c>
      <c r="AM247" s="552">
        <f t="shared" ca="1" si="103"/>
        <v>0</v>
      </c>
      <c r="AN247" s="542">
        <f t="shared" ca="1" si="104"/>
        <v>0</v>
      </c>
      <c r="AO247" s="552">
        <f t="shared" ca="1" si="105"/>
        <v>0</v>
      </c>
      <c r="AP247" s="542">
        <f t="shared" ca="1" si="106"/>
        <v>0</v>
      </c>
      <c r="AQ247" s="552">
        <f t="shared" ca="1" si="107"/>
        <v>0</v>
      </c>
      <c r="AR247" s="553">
        <f t="shared" ca="1" si="108"/>
        <v>0</v>
      </c>
      <c r="AT247" s="245"/>
      <c r="AU247" s="242">
        <v>8</v>
      </c>
      <c r="AV247" s="243">
        <v>2031</v>
      </c>
      <c r="AW247" s="583">
        <f t="shared" ca="1" si="109"/>
        <v>0</v>
      </c>
      <c r="AX247" s="850">
        <f t="shared" ca="1" si="110"/>
        <v>666519.88271507621</v>
      </c>
      <c r="AY247" s="864">
        <f t="shared" ca="1" si="111"/>
        <v>666243.47683704703</v>
      </c>
      <c r="AZ247" s="243">
        <v>2031</v>
      </c>
      <c r="BA247" s="558">
        <f t="shared" ca="1" si="112"/>
        <v>0</v>
      </c>
      <c r="BB247" s="542">
        <f t="shared" ca="1" si="112"/>
        <v>0</v>
      </c>
      <c r="BC247" s="561">
        <f t="shared" ca="1" si="112"/>
        <v>0</v>
      </c>
      <c r="BD247" s="558">
        <f t="shared" ca="1" si="112"/>
        <v>0</v>
      </c>
      <c r="BE247" s="552">
        <f t="shared" ca="1" si="112"/>
        <v>0</v>
      </c>
      <c r="BF247" s="561">
        <f t="shared" ca="1" si="112"/>
        <v>0</v>
      </c>
      <c r="BG247" s="858">
        <f t="shared" ca="1" si="112"/>
        <v>0</v>
      </c>
      <c r="BH247" s="552">
        <f t="shared" ca="1" si="112"/>
        <v>0</v>
      </c>
      <c r="BI247" s="553">
        <f t="shared" ca="1" si="112"/>
        <v>-1178.9864410257287</v>
      </c>
      <c r="BJ247" s="558">
        <f t="shared" ca="1" si="112"/>
        <v>0</v>
      </c>
      <c r="BK247" s="542">
        <f t="shared" ca="1" si="113"/>
        <v>214575.53226668263</v>
      </c>
      <c r="BL247" s="552">
        <f t="shared" ca="1" si="113"/>
        <v>0</v>
      </c>
      <c r="BM247" s="551">
        <f t="shared" ca="1" si="113"/>
        <v>0</v>
      </c>
      <c r="BN247" s="552">
        <f t="shared" ca="1" si="113"/>
        <v>0</v>
      </c>
      <c r="BO247" s="553">
        <f t="shared" ca="1" si="113"/>
        <v>0</v>
      </c>
      <c r="BP247" s="558">
        <f t="shared" ca="1" si="113"/>
        <v>0</v>
      </c>
      <c r="BQ247" s="542">
        <f t="shared" ca="1" si="113"/>
        <v>0</v>
      </c>
      <c r="BR247" s="561">
        <f t="shared" ca="1" si="113"/>
        <v>222435.44187352079</v>
      </c>
      <c r="BS247" s="231"/>
      <c r="BU247" s="804">
        <f t="shared" ca="1" si="114"/>
        <v>-24691.053596530157</v>
      </c>
      <c r="BV247" s="804">
        <f t="shared" ca="1" si="115"/>
        <v>666519.88271507621</v>
      </c>
      <c r="BW247" s="804">
        <f t="shared" ca="1" si="116"/>
        <v>690934.53043357725</v>
      </c>
      <c r="BX247" s="245"/>
      <c r="BY247" s="804">
        <f t="shared" ca="1" si="119"/>
        <v>-24691.053596530157</v>
      </c>
      <c r="BZ247" s="804">
        <f t="shared" ca="1" si="123"/>
        <v>666519.88271507621</v>
      </c>
      <c r="CA247" s="805">
        <f t="shared" ca="1" si="124"/>
        <v>690934.53043357725</v>
      </c>
      <c r="CB247" s="526"/>
      <c r="CC247" s="805">
        <f t="shared" ca="1" si="120"/>
        <v>0</v>
      </c>
      <c r="CD247" s="805">
        <f t="shared" ca="1" si="121"/>
        <v>0</v>
      </c>
      <c r="CE247" s="805">
        <f t="shared" ca="1" si="122"/>
        <v>0</v>
      </c>
      <c r="CF247" s="526"/>
      <c r="CG247" s="160"/>
      <c r="CI247" s="245"/>
    </row>
    <row r="248" spans="1:87" ht="14.25">
      <c r="A248" s="1366"/>
      <c r="B248" s="533"/>
      <c r="C248" s="243">
        <v>2032</v>
      </c>
      <c r="D248" s="515">
        <f t="shared" ca="1" si="73"/>
        <v>-25830.170930854532</v>
      </c>
      <c r="E248" s="515">
        <f t="shared" ca="1" si="74"/>
        <v>873839.23756211263</v>
      </c>
      <c r="F248" s="515">
        <f t="shared" ca="1" si="75"/>
        <v>905848.00084277615</v>
      </c>
      <c r="G248" s="515">
        <f t="shared" ca="1" si="118"/>
        <v>1753857.0674740341</v>
      </c>
      <c r="H248" s="243">
        <v>2032</v>
      </c>
      <c r="I248" s="551">
        <f t="shared" ca="1" si="76"/>
        <v>0</v>
      </c>
      <c r="J248" s="552">
        <f t="shared" ca="1" si="77"/>
        <v>0</v>
      </c>
      <c r="K248" s="542">
        <f t="shared" ca="1" si="78"/>
        <v>0</v>
      </c>
      <c r="L248" s="552">
        <f t="shared" ca="1" si="79"/>
        <v>0</v>
      </c>
      <c r="M248" s="542">
        <f t="shared" ca="1" si="80"/>
        <v>0</v>
      </c>
      <c r="N248" s="552">
        <f t="shared" ca="1" si="81"/>
        <v>0</v>
      </c>
      <c r="O248" s="542">
        <f t="shared" ca="1" si="82"/>
        <v>0</v>
      </c>
      <c r="P248" s="552">
        <f t="shared" ca="1" si="83"/>
        <v>0</v>
      </c>
      <c r="Q248" s="542">
        <f t="shared" ca="1" si="84"/>
        <v>0</v>
      </c>
      <c r="R248" s="552">
        <f t="shared" ca="1" si="85"/>
        <v>873839.23756211263</v>
      </c>
      <c r="S248" s="542">
        <f t="shared" ca="1" si="86"/>
        <v>0</v>
      </c>
      <c r="T248" s="552">
        <f t="shared" ca="1" si="87"/>
        <v>0</v>
      </c>
      <c r="U248" s="542">
        <f t="shared" ca="1" si="88"/>
        <v>0</v>
      </c>
      <c r="V248" s="552">
        <f t="shared" ca="1" si="89"/>
        <v>0</v>
      </c>
      <c r="W248" s="542">
        <f t="shared" ca="1" si="90"/>
        <v>0</v>
      </c>
      <c r="X248" s="552">
        <f t="shared" ca="1" si="91"/>
        <v>0</v>
      </c>
      <c r="Y248" s="542">
        <f t="shared" ca="1" si="92"/>
        <v>0</v>
      </c>
      <c r="Z248" s="552">
        <f t="shared" ca="1" si="93"/>
        <v>0</v>
      </c>
      <c r="AA248" s="553">
        <f t="shared" ca="1" si="94"/>
        <v>0</v>
      </c>
      <c r="AD248" s="243">
        <v>2032</v>
      </c>
      <c r="AE248" s="558">
        <f t="shared" ca="1" si="95"/>
        <v>0</v>
      </c>
      <c r="AF248" s="542">
        <f t="shared" ca="1" si="96"/>
        <v>0</v>
      </c>
      <c r="AG248" s="552">
        <f t="shared" ca="1" si="97"/>
        <v>0</v>
      </c>
      <c r="AH248" s="542">
        <f t="shared" ca="1" si="98"/>
        <v>0</v>
      </c>
      <c r="AI248" s="552">
        <f t="shared" ca="1" si="99"/>
        <v>0</v>
      </c>
      <c r="AJ248" s="542">
        <f t="shared" ca="1" si="100"/>
        <v>905848.00084277615</v>
      </c>
      <c r="AK248" s="552">
        <f t="shared" ca="1" si="101"/>
        <v>0</v>
      </c>
      <c r="AL248" s="542">
        <f t="shared" ca="1" si="102"/>
        <v>0</v>
      </c>
      <c r="AM248" s="552">
        <f t="shared" ca="1" si="103"/>
        <v>0</v>
      </c>
      <c r="AN248" s="542">
        <f t="shared" ca="1" si="104"/>
        <v>0</v>
      </c>
      <c r="AO248" s="552">
        <f t="shared" ca="1" si="105"/>
        <v>0</v>
      </c>
      <c r="AP248" s="542">
        <f t="shared" ca="1" si="106"/>
        <v>0</v>
      </c>
      <c r="AQ248" s="552">
        <f t="shared" ca="1" si="107"/>
        <v>0</v>
      </c>
      <c r="AR248" s="553">
        <f t="shared" ca="1" si="108"/>
        <v>0</v>
      </c>
      <c r="AT248" s="245"/>
      <c r="AU248" s="242">
        <v>9</v>
      </c>
      <c r="AV248" s="243">
        <v>2032</v>
      </c>
      <c r="AW248" s="583">
        <f t="shared" ca="1" si="109"/>
        <v>0</v>
      </c>
      <c r="AX248" s="850">
        <f t="shared" ca="1" si="110"/>
        <v>873839.23756211263</v>
      </c>
      <c r="AY248" s="864">
        <f t="shared" ca="1" si="111"/>
        <v>880017.82991192152</v>
      </c>
      <c r="AZ248" s="243">
        <v>2032</v>
      </c>
      <c r="BA248" s="558">
        <f t="shared" ca="1" si="112"/>
        <v>0</v>
      </c>
      <c r="BB248" s="542">
        <f t="shared" ca="1" si="112"/>
        <v>0</v>
      </c>
      <c r="BC248" s="561">
        <f t="shared" ca="1" si="112"/>
        <v>0</v>
      </c>
      <c r="BD248" s="558">
        <f t="shared" ca="1" si="112"/>
        <v>0</v>
      </c>
      <c r="BE248" s="552">
        <f t="shared" ca="1" si="112"/>
        <v>0</v>
      </c>
      <c r="BF248" s="561">
        <f t="shared" ca="1" si="112"/>
        <v>0</v>
      </c>
      <c r="BG248" s="858">
        <f t="shared" ca="1" si="112"/>
        <v>0</v>
      </c>
      <c r="BH248" s="552">
        <f t="shared" ca="1" si="112"/>
        <v>0</v>
      </c>
      <c r="BI248" s="553">
        <f t="shared" ca="1" si="112"/>
        <v>-1139.1173343243759</v>
      </c>
      <c r="BJ248" s="558">
        <f t="shared" ca="1" si="112"/>
        <v>0</v>
      </c>
      <c r="BK248" s="542">
        <f t="shared" ca="1" si="113"/>
        <v>207319.35484703642</v>
      </c>
      <c r="BL248" s="552">
        <f t="shared" ca="1" si="113"/>
        <v>0</v>
      </c>
      <c r="BM248" s="551">
        <f t="shared" ca="1" si="113"/>
        <v>0</v>
      </c>
      <c r="BN248" s="552">
        <f t="shared" ca="1" si="113"/>
        <v>0</v>
      </c>
      <c r="BO248" s="553">
        <f t="shared" ca="1" si="113"/>
        <v>0</v>
      </c>
      <c r="BP248" s="558">
        <f t="shared" ca="1" si="113"/>
        <v>0</v>
      </c>
      <c r="BQ248" s="542">
        <f t="shared" ca="1" si="113"/>
        <v>0</v>
      </c>
      <c r="BR248" s="561">
        <f t="shared" ca="1" si="113"/>
        <v>214913.4704091989</v>
      </c>
      <c r="BS248" s="231"/>
      <c r="BU248" s="804">
        <f t="shared" ca="1" si="114"/>
        <v>-25830.170930854532</v>
      </c>
      <c r="BV248" s="804">
        <f t="shared" ca="1" si="115"/>
        <v>873839.23756211263</v>
      </c>
      <c r="BW248" s="804">
        <f t="shared" ca="1" si="116"/>
        <v>905848.00084277615</v>
      </c>
      <c r="BX248" s="245"/>
      <c r="BY248" s="804">
        <f t="shared" ca="1" si="119"/>
        <v>-25830.170930854532</v>
      </c>
      <c r="BZ248" s="804">
        <f t="shared" ca="1" si="123"/>
        <v>873839.23756211263</v>
      </c>
      <c r="CA248" s="805">
        <f t="shared" ca="1" si="124"/>
        <v>905848.00084277615</v>
      </c>
      <c r="CB248" s="526"/>
      <c r="CC248" s="805">
        <f t="shared" ca="1" si="120"/>
        <v>0</v>
      </c>
      <c r="CD248" s="805">
        <f t="shared" ca="1" si="121"/>
        <v>0</v>
      </c>
      <c r="CE248" s="805">
        <f t="shared" ca="1" si="122"/>
        <v>0</v>
      </c>
      <c r="CF248" s="526"/>
      <c r="CI248" s="245"/>
    </row>
    <row r="249" spans="1:87" ht="14.25">
      <c r="A249" s="1366"/>
      <c r="B249" s="533"/>
      <c r="C249" s="243">
        <v>2033</v>
      </c>
      <c r="D249" s="515">
        <f t="shared" ca="1" si="73"/>
        <v>-26930.767389138953</v>
      </c>
      <c r="E249" s="515">
        <f t="shared" ca="1" si="74"/>
        <v>1074147.7929698774</v>
      </c>
      <c r="F249" s="515">
        <f t="shared" ca="1" si="75"/>
        <v>1113493.865972437</v>
      </c>
      <c r="G249" s="515">
        <f t="shared" ca="1" si="118"/>
        <v>2160710.8915531756</v>
      </c>
      <c r="H249" s="243">
        <v>2033</v>
      </c>
      <c r="I249" s="551">
        <f t="shared" ca="1" si="76"/>
        <v>0</v>
      </c>
      <c r="J249" s="552">
        <f t="shared" ca="1" si="77"/>
        <v>0</v>
      </c>
      <c r="K249" s="542">
        <f t="shared" ca="1" si="78"/>
        <v>0</v>
      </c>
      <c r="L249" s="552">
        <f t="shared" ca="1" si="79"/>
        <v>0</v>
      </c>
      <c r="M249" s="542">
        <f t="shared" ca="1" si="80"/>
        <v>0</v>
      </c>
      <c r="N249" s="552">
        <f t="shared" ca="1" si="81"/>
        <v>0</v>
      </c>
      <c r="O249" s="542">
        <f t="shared" ca="1" si="82"/>
        <v>0</v>
      </c>
      <c r="P249" s="552">
        <f t="shared" ca="1" si="83"/>
        <v>0</v>
      </c>
      <c r="Q249" s="542">
        <f t="shared" ca="1" si="84"/>
        <v>0</v>
      </c>
      <c r="R249" s="552">
        <f t="shared" ca="1" si="85"/>
        <v>1074147.7929698774</v>
      </c>
      <c r="S249" s="542">
        <f t="shared" ca="1" si="86"/>
        <v>0</v>
      </c>
      <c r="T249" s="552">
        <f t="shared" ca="1" si="87"/>
        <v>0</v>
      </c>
      <c r="U249" s="542">
        <f t="shared" ca="1" si="88"/>
        <v>0</v>
      </c>
      <c r="V249" s="552">
        <f t="shared" ca="1" si="89"/>
        <v>0</v>
      </c>
      <c r="W249" s="542">
        <f t="shared" ca="1" si="90"/>
        <v>0</v>
      </c>
      <c r="X249" s="552">
        <f t="shared" ca="1" si="91"/>
        <v>0</v>
      </c>
      <c r="Y249" s="542">
        <f t="shared" ca="1" si="92"/>
        <v>0</v>
      </c>
      <c r="Z249" s="552">
        <f t="shared" ca="1" si="93"/>
        <v>0</v>
      </c>
      <c r="AA249" s="553">
        <f t="shared" ca="1" si="94"/>
        <v>0</v>
      </c>
      <c r="AD249" s="243">
        <v>2033</v>
      </c>
      <c r="AE249" s="558">
        <f t="shared" ca="1" si="95"/>
        <v>0</v>
      </c>
      <c r="AF249" s="542">
        <f t="shared" ca="1" si="96"/>
        <v>0</v>
      </c>
      <c r="AG249" s="552">
        <f t="shared" ca="1" si="97"/>
        <v>0</v>
      </c>
      <c r="AH249" s="542">
        <f t="shared" ca="1" si="98"/>
        <v>0</v>
      </c>
      <c r="AI249" s="552">
        <f t="shared" ca="1" si="99"/>
        <v>0</v>
      </c>
      <c r="AJ249" s="542">
        <f t="shared" ca="1" si="100"/>
        <v>1113493.865972437</v>
      </c>
      <c r="AK249" s="552">
        <f t="shared" ca="1" si="101"/>
        <v>0</v>
      </c>
      <c r="AL249" s="542">
        <f t="shared" ca="1" si="102"/>
        <v>0</v>
      </c>
      <c r="AM249" s="552">
        <f t="shared" ca="1" si="103"/>
        <v>0</v>
      </c>
      <c r="AN249" s="542">
        <f t="shared" ca="1" si="104"/>
        <v>0</v>
      </c>
      <c r="AO249" s="552">
        <f t="shared" ca="1" si="105"/>
        <v>0</v>
      </c>
      <c r="AP249" s="542">
        <f t="shared" ca="1" si="106"/>
        <v>0</v>
      </c>
      <c r="AQ249" s="552">
        <f t="shared" ca="1" si="107"/>
        <v>0</v>
      </c>
      <c r="AR249" s="553">
        <f t="shared" ca="1" si="108"/>
        <v>0</v>
      </c>
      <c r="AT249" s="245"/>
      <c r="AU249" s="242">
        <v>10</v>
      </c>
      <c r="AV249" s="243">
        <v>2033</v>
      </c>
      <c r="AW249" s="583">
        <f t="shared" ca="1" si="109"/>
        <v>0</v>
      </c>
      <c r="AX249" s="850">
        <f t="shared" ca="1" si="110"/>
        <v>1074147.7929698774</v>
      </c>
      <c r="AY249" s="864">
        <f t="shared" ca="1" si="111"/>
        <v>1086563.0985832978</v>
      </c>
      <c r="AZ249" s="243">
        <v>2033</v>
      </c>
      <c r="BA249" s="558">
        <f t="shared" ca="1" si="112"/>
        <v>0</v>
      </c>
      <c r="BB249" s="542">
        <f t="shared" ca="1" si="112"/>
        <v>0</v>
      </c>
      <c r="BC249" s="561">
        <f t="shared" ca="1" si="112"/>
        <v>0</v>
      </c>
      <c r="BD249" s="558">
        <f t="shared" ca="1" si="112"/>
        <v>0</v>
      </c>
      <c r="BE249" s="552">
        <f t="shared" ca="1" si="112"/>
        <v>0</v>
      </c>
      <c r="BF249" s="561">
        <f t="shared" ca="1" si="112"/>
        <v>0</v>
      </c>
      <c r="BG249" s="858">
        <f t="shared" ca="1" si="112"/>
        <v>0</v>
      </c>
      <c r="BH249" s="552">
        <f t="shared" ca="1" si="112"/>
        <v>0</v>
      </c>
      <c r="BI249" s="553">
        <f t="shared" ca="1" si="112"/>
        <v>-1100.5964582844213</v>
      </c>
      <c r="BJ249" s="558">
        <f t="shared" ca="1" si="112"/>
        <v>0</v>
      </c>
      <c r="BK249" s="542">
        <f t="shared" ca="1" si="113"/>
        <v>200308.55540776465</v>
      </c>
      <c r="BL249" s="552">
        <f t="shared" ca="1" si="113"/>
        <v>0</v>
      </c>
      <c r="BM249" s="551">
        <f t="shared" ca="1" si="113"/>
        <v>0</v>
      </c>
      <c r="BN249" s="552">
        <f t="shared" ca="1" si="113"/>
        <v>0</v>
      </c>
      <c r="BO249" s="553">
        <f t="shared" ca="1" si="113"/>
        <v>0</v>
      </c>
      <c r="BP249" s="558">
        <f t="shared" ca="1" si="113"/>
        <v>0</v>
      </c>
      <c r="BQ249" s="542">
        <f t="shared" ca="1" si="113"/>
        <v>0</v>
      </c>
      <c r="BR249" s="561">
        <f t="shared" ca="1" si="113"/>
        <v>207645.86512966079</v>
      </c>
      <c r="BS249" s="231"/>
      <c r="BU249" s="804">
        <f t="shared" ca="1" si="114"/>
        <v>-26930.767389138953</v>
      </c>
      <c r="BV249" s="804">
        <f t="shared" ca="1" si="115"/>
        <v>1074147.7929698774</v>
      </c>
      <c r="BW249" s="804">
        <f t="shared" ca="1" si="116"/>
        <v>1113493.865972437</v>
      </c>
      <c r="BX249" s="245"/>
      <c r="BY249" s="804">
        <f t="shared" ca="1" si="119"/>
        <v>-26930.767389138953</v>
      </c>
      <c r="BZ249" s="804">
        <f t="shared" ca="1" si="123"/>
        <v>1074147.7929698774</v>
      </c>
      <c r="CA249" s="805">
        <f t="shared" ca="1" si="124"/>
        <v>1113493.865972437</v>
      </c>
      <c r="CB249" s="526"/>
      <c r="CC249" s="805">
        <f t="shared" ca="1" si="120"/>
        <v>0</v>
      </c>
      <c r="CD249" s="805">
        <f t="shared" ca="1" si="121"/>
        <v>0</v>
      </c>
      <c r="CE249" s="805">
        <f t="shared" ca="1" si="122"/>
        <v>0</v>
      </c>
      <c r="CF249" s="526"/>
      <c r="CI249" s="245"/>
    </row>
    <row r="250" spans="1:87" ht="14.25">
      <c r="A250" s="1366"/>
      <c r="B250" s="533"/>
      <c r="C250" s="243">
        <v>2034</v>
      </c>
      <c r="D250" s="515">
        <f t="shared" ca="1" si="73"/>
        <v>-27994.14560970361</v>
      </c>
      <c r="E250" s="515">
        <f t="shared" ca="1" si="74"/>
        <v>1267682.6291126451</v>
      </c>
      <c r="F250" s="515">
        <f t="shared" ca="1" si="75"/>
        <v>1314117.8902523024</v>
      </c>
      <c r="G250" s="515">
        <f t="shared" ca="1" si="118"/>
        <v>2553806.3737552436</v>
      </c>
      <c r="H250" s="243">
        <v>2034</v>
      </c>
      <c r="I250" s="551">
        <f t="shared" ca="1" si="76"/>
        <v>0</v>
      </c>
      <c r="J250" s="552">
        <f t="shared" ca="1" si="77"/>
        <v>0</v>
      </c>
      <c r="K250" s="542">
        <f t="shared" ca="1" si="78"/>
        <v>0</v>
      </c>
      <c r="L250" s="552">
        <f t="shared" ca="1" si="79"/>
        <v>0</v>
      </c>
      <c r="M250" s="542">
        <f t="shared" ca="1" si="80"/>
        <v>0</v>
      </c>
      <c r="N250" s="552">
        <f t="shared" ca="1" si="81"/>
        <v>0</v>
      </c>
      <c r="O250" s="542">
        <f t="shared" ca="1" si="82"/>
        <v>0</v>
      </c>
      <c r="P250" s="552">
        <f t="shared" ca="1" si="83"/>
        <v>0</v>
      </c>
      <c r="Q250" s="542">
        <f t="shared" ca="1" si="84"/>
        <v>0</v>
      </c>
      <c r="R250" s="552">
        <f t="shared" ca="1" si="85"/>
        <v>1267682.6291126451</v>
      </c>
      <c r="S250" s="542">
        <f t="shared" ca="1" si="86"/>
        <v>0</v>
      </c>
      <c r="T250" s="552">
        <f t="shared" ca="1" si="87"/>
        <v>0</v>
      </c>
      <c r="U250" s="542">
        <f t="shared" ca="1" si="88"/>
        <v>0</v>
      </c>
      <c r="V250" s="552">
        <f t="shared" ca="1" si="89"/>
        <v>0</v>
      </c>
      <c r="W250" s="542">
        <f t="shared" ca="1" si="90"/>
        <v>0</v>
      </c>
      <c r="X250" s="552">
        <f t="shared" ca="1" si="91"/>
        <v>0</v>
      </c>
      <c r="Y250" s="542">
        <f t="shared" ca="1" si="92"/>
        <v>0</v>
      </c>
      <c r="Z250" s="552">
        <f t="shared" ca="1" si="93"/>
        <v>0</v>
      </c>
      <c r="AA250" s="553">
        <f t="shared" ca="1" si="94"/>
        <v>0</v>
      </c>
      <c r="AD250" s="243">
        <v>2034</v>
      </c>
      <c r="AE250" s="558">
        <f t="shared" ca="1" si="95"/>
        <v>0</v>
      </c>
      <c r="AF250" s="542">
        <f t="shared" ca="1" si="96"/>
        <v>0</v>
      </c>
      <c r="AG250" s="552">
        <f t="shared" ca="1" si="97"/>
        <v>0</v>
      </c>
      <c r="AH250" s="542">
        <f t="shared" ca="1" si="98"/>
        <v>0</v>
      </c>
      <c r="AI250" s="552">
        <f t="shared" ca="1" si="99"/>
        <v>0</v>
      </c>
      <c r="AJ250" s="542">
        <f t="shared" ca="1" si="100"/>
        <v>1314117.8902523024</v>
      </c>
      <c r="AK250" s="552">
        <f t="shared" ca="1" si="101"/>
        <v>0</v>
      </c>
      <c r="AL250" s="542">
        <f t="shared" ca="1" si="102"/>
        <v>0</v>
      </c>
      <c r="AM250" s="552">
        <f t="shared" ca="1" si="103"/>
        <v>0</v>
      </c>
      <c r="AN250" s="542">
        <f t="shared" ca="1" si="104"/>
        <v>0</v>
      </c>
      <c r="AO250" s="552">
        <f t="shared" ca="1" si="105"/>
        <v>0</v>
      </c>
      <c r="AP250" s="542">
        <f t="shared" ca="1" si="106"/>
        <v>0</v>
      </c>
      <c r="AQ250" s="552">
        <f t="shared" ca="1" si="107"/>
        <v>0</v>
      </c>
      <c r="AR250" s="553">
        <f t="shared" ca="1" si="108"/>
        <v>0</v>
      </c>
      <c r="AT250" s="245"/>
      <c r="AU250" s="242">
        <v>11</v>
      </c>
      <c r="AV250" s="243">
        <v>2034</v>
      </c>
      <c r="AW250" s="583">
        <f t="shared" ca="1" si="109"/>
        <v>0</v>
      </c>
      <c r="AX250" s="850">
        <f t="shared" ca="1" si="110"/>
        <v>1267682.6291126451</v>
      </c>
      <c r="AY250" s="864">
        <f t="shared" ca="1" si="111"/>
        <v>1286123.7446425986</v>
      </c>
      <c r="AZ250" s="243">
        <v>2034</v>
      </c>
      <c r="BA250" s="558">
        <f t="shared" ref="BA250:BJ259" ca="1" si="125">OFFSET($D$149,MATCH(BA$239,$D$150:$D$157,0),COUNTA($E$149:$I$149)+COUNTBLANK($E$149:$I$149)+MATCH($AV250,$J$22:$BN$22,0))*OFFSET($H$179,MATCH(BA$238,$H$180:$H$201,0),COUNTA($I$180)+COUNTBLANK($I$180)+MATCH($AV250,$J$179:$BN$179,0))*Millions_to_thousands_conversion</f>
        <v>0</v>
      </c>
      <c r="BB250" s="542">
        <f t="shared" ca="1" si="125"/>
        <v>0</v>
      </c>
      <c r="BC250" s="561">
        <f t="shared" ca="1" si="125"/>
        <v>0</v>
      </c>
      <c r="BD250" s="558">
        <f t="shared" ca="1" si="125"/>
        <v>0</v>
      </c>
      <c r="BE250" s="552">
        <f t="shared" ca="1" si="125"/>
        <v>0</v>
      </c>
      <c r="BF250" s="561">
        <f t="shared" ca="1" si="125"/>
        <v>0</v>
      </c>
      <c r="BG250" s="858">
        <f t="shared" ca="1" si="125"/>
        <v>0</v>
      </c>
      <c r="BH250" s="552">
        <f t="shared" ca="1" si="125"/>
        <v>0</v>
      </c>
      <c r="BI250" s="553">
        <f t="shared" ca="1" si="125"/>
        <v>-1063.3782205646582</v>
      </c>
      <c r="BJ250" s="558">
        <f t="shared" ca="1" si="125"/>
        <v>0</v>
      </c>
      <c r="BK250" s="542">
        <f t="shared" ref="BK250:BR259" ca="1" si="126">OFFSET($D$149,MATCH(BK$239,$D$150:$D$157,0),COUNTA($E$149:$I$149)+COUNTBLANK($E$149:$I$149)+MATCH($AV250,$J$22:$BN$22,0))*OFFSET($H$179,MATCH(BK$238,$H$180:$H$201,0),COUNTA($I$180)+COUNTBLANK($I$180)+MATCH($AV250,$J$179:$BN$179,0))*Millions_to_thousands_conversion</f>
        <v>193534.8361427678</v>
      </c>
      <c r="BL250" s="552">
        <f t="shared" ca="1" si="126"/>
        <v>0</v>
      </c>
      <c r="BM250" s="551">
        <f t="shared" ca="1" si="126"/>
        <v>0</v>
      </c>
      <c r="BN250" s="552">
        <f t="shared" ca="1" si="126"/>
        <v>0</v>
      </c>
      <c r="BO250" s="553">
        <f t="shared" ca="1" si="126"/>
        <v>0</v>
      </c>
      <c r="BP250" s="558">
        <f t="shared" ca="1" si="126"/>
        <v>0</v>
      </c>
      <c r="BQ250" s="542">
        <f t="shared" ca="1" si="126"/>
        <v>0</v>
      </c>
      <c r="BR250" s="561">
        <f t="shared" ca="1" si="126"/>
        <v>200624.02427986552</v>
      </c>
      <c r="BS250" s="231"/>
      <c r="BU250" s="804">
        <f t="shared" ca="1" si="114"/>
        <v>-27994.14560970361</v>
      </c>
      <c r="BV250" s="804">
        <f t="shared" ca="1" si="115"/>
        <v>1267682.6291126451</v>
      </c>
      <c r="BW250" s="804">
        <f t="shared" ca="1" si="116"/>
        <v>1314117.8902523024</v>
      </c>
      <c r="BX250" s="245"/>
      <c r="BY250" s="804">
        <f t="shared" ca="1" si="119"/>
        <v>-27994.14560970361</v>
      </c>
      <c r="BZ250" s="804">
        <f t="shared" ca="1" si="123"/>
        <v>1267682.6291126451</v>
      </c>
      <c r="CA250" s="805">
        <f t="shared" ca="1" si="124"/>
        <v>1314117.8902523024</v>
      </c>
      <c r="CB250" s="526"/>
      <c r="CC250" s="805">
        <f t="shared" ca="1" si="120"/>
        <v>0</v>
      </c>
      <c r="CD250" s="805">
        <f t="shared" ca="1" si="121"/>
        <v>0</v>
      </c>
      <c r="CE250" s="805">
        <f t="shared" ca="1" si="122"/>
        <v>0</v>
      </c>
      <c r="CF250" s="526"/>
      <c r="CI250" s="245"/>
    </row>
    <row r="251" spans="1:87" ht="14.25">
      <c r="A251" s="1366"/>
      <c r="B251" s="533"/>
      <c r="C251" s="243">
        <v>2035</v>
      </c>
      <c r="D251" s="515">
        <f t="shared" ca="1" si="73"/>
        <v>-29021.564180297482</v>
      </c>
      <c r="E251" s="515">
        <f t="shared" ca="1" si="74"/>
        <v>1454672.80896073</v>
      </c>
      <c r="F251" s="515">
        <f t="shared" ca="1" si="75"/>
        <v>1507957.5272376798</v>
      </c>
      <c r="G251" s="515">
        <f t="shared" ca="1" si="118"/>
        <v>2933608.7720181122</v>
      </c>
      <c r="H251" s="243">
        <v>2035</v>
      </c>
      <c r="I251" s="551">
        <f t="shared" ca="1" si="76"/>
        <v>0</v>
      </c>
      <c r="J251" s="552">
        <f t="shared" ca="1" si="77"/>
        <v>0</v>
      </c>
      <c r="K251" s="542">
        <f t="shared" ca="1" si="78"/>
        <v>0</v>
      </c>
      <c r="L251" s="552">
        <f t="shared" ca="1" si="79"/>
        <v>0</v>
      </c>
      <c r="M251" s="542">
        <f t="shared" ca="1" si="80"/>
        <v>0</v>
      </c>
      <c r="N251" s="552">
        <f t="shared" ca="1" si="81"/>
        <v>0</v>
      </c>
      <c r="O251" s="542">
        <f t="shared" ca="1" si="82"/>
        <v>0</v>
      </c>
      <c r="P251" s="552">
        <f t="shared" ca="1" si="83"/>
        <v>0</v>
      </c>
      <c r="Q251" s="542">
        <f t="shared" ca="1" si="84"/>
        <v>0</v>
      </c>
      <c r="R251" s="552">
        <f t="shared" ca="1" si="85"/>
        <v>1454672.80896073</v>
      </c>
      <c r="S251" s="542">
        <f t="shared" ca="1" si="86"/>
        <v>0</v>
      </c>
      <c r="T251" s="552">
        <f t="shared" ca="1" si="87"/>
        <v>0</v>
      </c>
      <c r="U251" s="542">
        <f t="shared" ca="1" si="88"/>
        <v>0</v>
      </c>
      <c r="V251" s="552">
        <f t="shared" ca="1" si="89"/>
        <v>0</v>
      </c>
      <c r="W251" s="542">
        <f t="shared" ca="1" si="90"/>
        <v>0</v>
      </c>
      <c r="X251" s="552">
        <f t="shared" ca="1" si="91"/>
        <v>0</v>
      </c>
      <c r="Y251" s="542">
        <f t="shared" ca="1" si="92"/>
        <v>0</v>
      </c>
      <c r="Z251" s="552">
        <f t="shared" ca="1" si="93"/>
        <v>0</v>
      </c>
      <c r="AA251" s="553">
        <f t="shared" ca="1" si="94"/>
        <v>0</v>
      </c>
      <c r="AD251" s="243">
        <v>2035</v>
      </c>
      <c r="AE251" s="558">
        <f t="shared" ca="1" si="95"/>
        <v>0</v>
      </c>
      <c r="AF251" s="542">
        <f t="shared" ca="1" si="96"/>
        <v>0</v>
      </c>
      <c r="AG251" s="552">
        <f t="shared" ca="1" si="97"/>
        <v>0</v>
      </c>
      <c r="AH251" s="542">
        <f t="shared" ca="1" si="98"/>
        <v>0</v>
      </c>
      <c r="AI251" s="552">
        <f t="shared" ca="1" si="99"/>
        <v>0</v>
      </c>
      <c r="AJ251" s="542">
        <f t="shared" ca="1" si="100"/>
        <v>1507957.5272376798</v>
      </c>
      <c r="AK251" s="552">
        <f t="shared" ca="1" si="101"/>
        <v>0</v>
      </c>
      <c r="AL251" s="542">
        <f t="shared" ca="1" si="102"/>
        <v>0</v>
      </c>
      <c r="AM251" s="552">
        <f t="shared" ca="1" si="103"/>
        <v>0</v>
      </c>
      <c r="AN251" s="542">
        <f t="shared" ca="1" si="104"/>
        <v>0</v>
      </c>
      <c r="AO251" s="552">
        <f t="shared" ca="1" si="105"/>
        <v>0</v>
      </c>
      <c r="AP251" s="542">
        <f t="shared" ca="1" si="106"/>
        <v>0</v>
      </c>
      <c r="AQ251" s="552">
        <f t="shared" ca="1" si="107"/>
        <v>0</v>
      </c>
      <c r="AR251" s="553">
        <f t="shared" ca="1" si="108"/>
        <v>0</v>
      </c>
      <c r="AT251" s="245"/>
      <c r="AU251" s="242">
        <v>12</v>
      </c>
      <c r="AV251" s="243">
        <v>2035</v>
      </c>
      <c r="AW251" s="863">
        <f t="shared" ca="1" si="109"/>
        <v>0</v>
      </c>
      <c r="AX251" s="865">
        <f t="shared" ca="1" si="110"/>
        <v>1454672.80896073</v>
      </c>
      <c r="AY251" s="866">
        <f t="shared" ca="1" si="111"/>
        <v>1478935.963057382</v>
      </c>
      <c r="AZ251" s="243">
        <v>2035</v>
      </c>
      <c r="BA251" s="558">
        <f t="shared" ca="1" si="125"/>
        <v>0</v>
      </c>
      <c r="BB251" s="542">
        <f t="shared" ca="1" si="125"/>
        <v>0</v>
      </c>
      <c r="BC251" s="561">
        <f t="shared" ca="1" si="125"/>
        <v>0</v>
      </c>
      <c r="BD251" s="558">
        <f t="shared" ca="1" si="125"/>
        <v>0</v>
      </c>
      <c r="BE251" s="552">
        <f t="shared" ca="1" si="125"/>
        <v>0</v>
      </c>
      <c r="BF251" s="561">
        <f t="shared" ca="1" si="125"/>
        <v>0</v>
      </c>
      <c r="BG251" s="858">
        <f t="shared" ca="1" si="125"/>
        <v>0</v>
      </c>
      <c r="BH251" s="552">
        <f t="shared" ca="1" si="125"/>
        <v>0</v>
      </c>
      <c r="BI251" s="553">
        <f t="shared" ca="1" si="125"/>
        <v>-1027.4185705938728</v>
      </c>
      <c r="BJ251" s="558">
        <f t="shared" ca="1" si="125"/>
        <v>0</v>
      </c>
      <c r="BK251" s="542">
        <f t="shared" ca="1" si="126"/>
        <v>186990.17984808484</v>
      </c>
      <c r="BL251" s="552">
        <f t="shared" ca="1" si="126"/>
        <v>0</v>
      </c>
      <c r="BM251" s="551">
        <f t="shared" ca="1" si="126"/>
        <v>0</v>
      </c>
      <c r="BN251" s="552">
        <f t="shared" ca="1" si="126"/>
        <v>0</v>
      </c>
      <c r="BO251" s="553">
        <f t="shared" ca="1" si="126"/>
        <v>0</v>
      </c>
      <c r="BP251" s="558">
        <f t="shared" ca="1" si="126"/>
        <v>0</v>
      </c>
      <c r="BQ251" s="542">
        <f t="shared" ca="1" si="126"/>
        <v>0</v>
      </c>
      <c r="BR251" s="561">
        <f t="shared" ca="1" si="126"/>
        <v>193839.63698537732</v>
      </c>
      <c r="BS251" s="231"/>
      <c r="BU251" s="804">
        <f t="shared" ca="1" si="114"/>
        <v>-29021.564180297482</v>
      </c>
      <c r="BV251" s="804">
        <f t="shared" ca="1" si="115"/>
        <v>1454672.80896073</v>
      </c>
      <c r="BW251" s="804">
        <f t="shared" ca="1" si="116"/>
        <v>1507957.5272376798</v>
      </c>
      <c r="BX251" s="245"/>
      <c r="BY251" s="804">
        <f t="shared" ca="1" si="119"/>
        <v>-29021.564180297482</v>
      </c>
      <c r="BZ251" s="804">
        <f t="shared" ca="1" si="123"/>
        <v>1454672.80896073</v>
      </c>
      <c r="CA251" s="805">
        <f t="shared" ca="1" si="124"/>
        <v>1507957.5272376798</v>
      </c>
      <c r="CB251" s="526"/>
      <c r="CC251" s="805">
        <f t="shared" ca="1" si="120"/>
        <v>0</v>
      </c>
      <c r="CD251" s="805">
        <f t="shared" ca="1" si="121"/>
        <v>0</v>
      </c>
      <c r="CE251" s="805">
        <f t="shared" ca="1" si="122"/>
        <v>0</v>
      </c>
      <c r="CF251" s="526"/>
      <c r="CI251" s="245"/>
    </row>
    <row r="252" spans="1:87" ht="14.25">
      <c r="A252" s="1366"/>
      <c r="B252" s="533"/>
      <c r="C252" s="243">
        <v>2036</v>
      </c>
      <c r="D252" s="515">
        <f t="shared" ca="1" si="73"/>
        <v>-30014.239127731176</v>
      </c>
      <c r="E252" s="515">
        <f t="shared" ca="1" si="74"/>
        <v>1635339.6493936621</v>
      </c>
      <c r="F252" s="515">
        <f t="shared" ca="1" si="75"/>
        <v>1695242.2006535034</v>
      </c>
      <c r="G252" s="515">
        <f t="shared" ca="1" si="118"/>
        <v>3300567.6109194346</v>
      </c>
      <c r="H252" s="243">
        <v>2036</v>
      </c>
      <c r="I252" s="551">
        <f t="shared" ca="1" si="76"/>
        <v>0</v>
      </c>
      <c r="J252" s="552">
        <f t="shared" ca="1" si="77"/>
        <v>0</v>
      </c>
      <c r="K252" s="542">
        <f t="shared" ca="1" si="78"/>
        <v>0</v>
      </c>
      <c r="L252" s="552">
        <f t="shared" ca="1" si="79"/>
        <v>0</v>
      </c>
      <c r="M252" s="542">
        <f t="shared" ca="1" si="80"/>
        <v>0</v>
      </c>
      <c r="N252" s="552">
        <f t="shared" ca="1" si="81"/>
        <v>0</v>
      </c>
      <c r="O252" s="542">
        <f t="shared" ca="1" si="82"/>
        <v>0</v>
      </c>
      <c r="P252" s="552">
        <f t="shared" ca="1" si="83"/>
        <v>0</v>
      </c>
      <c r="Q252" s="542">
        <f t="shared" ca="1" si="84"/>
        <v>0</v>
      </c>
      <c r="R252" s="552">
        <f t="shared" ca="1" si="85"/>
        <v>1635339.6493936621</v>
      </c>
      <c r="S252" s="542">
        <f t="shared" ca="1" si="86"/>
        <v>0</v>
      </c>
      <c r="T252" s="552">
        <f t="shared" ca="1" si="87"/>
        <v>0</v>
      </c>
      <c r="U252" s="542">
        <f t="shared" ca="1" si="88"/>
        <v>0</v>
      </c>
      <c r="V252" s="552">
        <f t="shared" ca="1" si="89"/>
        <v>0</v>
      </c>
      <c r="W252" s="542">
        <f t="shared" ca="1" si="90"/>
        <v>0</v>
      </c>
      <c r="X252" s="552">
        <f t="shared" ca="1" si="91"/>
        <v>0</v>
      </c>
      <c r="Y252" s="542">
        <f t="shared" ca="1" si="92"/>
        <v>0</v>
      </c>
      <c r="Z252" s="552">
        <f t="shared" ca="1" si="93"/>
        <v>0</v>
      </c>
      <c r="AA252" s="553">
        <f t="shared" ca="1" si="94"/>
        <v>0</v>
      </c>
      <c r="AD252" s="243">
        <v>2036</v>
      </c>
      <c r="AE252" s="558">
        <f t="shared" ca="1" si="95"/>
        <v>0</v>
      </c>
      <c r="AF252" s="542">
        <f t="shared" ca="1" si="96"/>
        <v>0</v>
      </c>
      <c r="AG252" s="552">
        <f t="shared" ca="1" si="97"/>
        <v>0</v>
      </c>
      <c r="AH252" s="542">
        <f t="shared" ca="1" si="98"/>
        <v>0</v>
      </c>
      <c r="AI252" s="552">
        <f t="shared" ca="1" si="99"/>
        <v>0</v>
      </c>
      <c r="AJ252" s="542">
        <f t="shared" ca="1" si="100"/>
        <v>1695242.2006535034</v>
      </c>
      <c r="AK252" s="552">
        <f t="shared" ca="1" si="101"/>
        <v>0</v>
      </c>
      <c r="AL252" s="542">
        <f t="shared" ca="1" si="102"/>
        <v>0</v>
      </c>
      <c r="AM252" s="552">
        <f t="shared" ca="1" si="103"/>
        <v>0</v>
      </c>
      <c r="AN252" s="542">
        <f t="shared" ca="1" si="104"/>
        <v>0</v>
      </c>
      <c r="AO252" s="552">
        <f t="shared" ca="1" si="105"/>
        <v>0</v>
      </c>
      <c r="AP252" s="542">
        <f t="shared" ca="1" si="106"/>
        <v>0</v>
      </c>
      <c r="AQ252" s="552">
        <f t="shared" ca="1" si="107"/>
        <v>0</v>
      </c>
      <c r="AR252" s="553">
        <f t="shared" ca="1" si="108"/>
        <v>0</v>
      </c>
      <c r="AT252" s="245"/>
      <c r="AU252" s="242">
        <v>13</v>
      </c>
      <c r="AV252" s="243">
        <v>2036</v>
      </c>
      <c r="AW252" s="863">
        <f t="shared" ca="1" si="109"/>
        <v>0</v>
      </c>
      <c r="AX252" s="865">
        <f t="shared" ca="1" si="110"/>
        <v>1635339.6493936621</v>
      </c>
      <c r="AY252" s="866">
        <f t="shared" ca="1" si="111"/>
        <v>1665227.9615257718</v>
      </c>
      <c r="AZ252" s="243">
        <v>2036</v>
      </c>
      <c r="BA252" s="558">
        <f t="shared" ca="1" si="125"/>
        <v>0</v>
      </c>
      <c r="BB252" s="542">
        <f t="shared" ca="1" si="125"/>
        <v>0</v>
      </c>
      <c r="BC252" s="561">
        <f t="shared" ca="1" si="125"/>
        <v>0</v>
      </c>
      <c r="BD252" s="558">
        <f t="shared" ca="1" si="125"/>
        <v>0</v>
      </c>
      <c r="BE252" s="552">
        <f t="shared" ca="1" si="125"/>
        <v>0</v>
      </c>
      <c r="BF252" s="561">
        <f t="shared" ca="1" si="125"/>
        <v>0</v>
      </c>
      <c r="BG252" s="858">
        <f t="shared" ca="1" si="125"/>
        <v>0</v>
      </c>
      <c r="BH252" s="552">
        <f t="shared" ca="1" si="125"/>
        <v>0</v>
      </c>
      <c r="BI252" s="553">
        <f t="shared" ca="1" si="125"/>
        <v>-992.67494743369343</v>
      </c>
      <c r="BJ252" s="558">
        <f t="shared" ca="1" si="125"/>
        <v>0</v>
      </c>
      <c r="BK252" s="542">
        <f t="shared" ca="1" si="126"/>
        <v>180666.84043293222</v>
      </c>
      <c r="BL252" s="552">
        <f t="shared" ca="1" si="126"/>
        <v>0</v>
      </c>
      <c r="BM252" s="551">
        <f t="shared" ca="1" si="126"/>
        <v>0</v>
      </c>
      <c r="BN252" s="552">
        <f t="shared" ca="1" si="126"/>
        <v>0</v>
      </c>
      <c r="BO252" s="553">
        <f t="shared" ca="1" si="126"/>
        <v>0</v>
      </c>
      <c r="BP252" s="558">
        <f t="shared" ca="1" si="126"/>
        <v>0</v>
      </c>
      <c r="BQ252" s="542">
        <f t="shared" ca="1" si="126"/>
        <v>0</v>
      </c>
      <c r="BR252" s="561">
        <f t="shared" ca="1" si="126"/>
        <v>187284.67341582352</v>
      </c>
      <c r="BS252" s="231"/>
      <c r="BU252" s="804">
        <f t="shared" ca="1" si="114"/>
        <v>-30014.239127731176</v>
      </c>
      <c r="BV252" s="804">
        <f t="shared" ca="1" si="115"/>
        <v>1635339.6493936621</v>
      </c>
      <c r="BW252" s="804">
        <f t="shared" ca="1" si="116"/>
        <v>1695242.2006535034</v>
      </c>
      <c r="BX252" s="245"/>
      <c r="BY252" s="804">
        <f t="shared" ca="1" si="119"/>
        <v>-30014.239127731176</v>
      </c>
      <c r="BZ252" s="804">
        <f t="shared" ca="1" si="123"/>
        <v>1635339.6493936621</v>
      </c>
      <c r="CA252" s="805">
        <f t="shared" ca="1" si="124"/>
        <v>1695242.2006535034</v>
      </c>
      <c r="CB252" s="526"/>
      <c r="CC252" s="805">
        <f t="shared" ca="1" si="120"/>
        <v>0</v>
      </c>
      <c r="CD252" s="805">
        <f t="shared" ca="1" si="121"/>
        <v>0</v>
      </c>
      <c r="CE252" s="805">
        <f t="shared" ca="1" si="122"/>
        <v>0</v>
      </c>
      <c r="CF252" s="526"/>
      <c r="CI252" s="245"/>
    </row>
    <row r="253" spans="1:87" ht="14.25">
      <c r="A253" s="1366"/>
      <c r="B253" s="533"/>
      <c r="C253" s="243">
        <v>2037</v>
      </c>
      <c r="D253" s="515">
        <f t="shared" ca="1" si="73"/>
        <v>-30973.345357135709</v>
      </c>
      <c r="E253" s="515">
        <f t="shared" ca="1" si="74"/>
        <v>1809896.9831452875</v>
      </c>
      <c r="F253" s="515">
        <f t="shared" ca="1" si="75"/>
        <v>1876193.5759344923</v>
      </c>
      <c r="G253" s="515">
        <f t="shared" ca="1" si="118"/>
        <v>3655117.2137226444</v>
      </c>
      <c r="H253" s="243">
        <v>2037</v>
      </c>
      <c r="I253" s="551">
        <f t="shared" ca="1" si="76"/>
        <v>0</v>
      </c>
      <c r="J253" s="552">
        <f t="shared" ca="1" si="77"/>
        <v>0</v>
      </c>
      <c r="K253" s="542">
        <f t="shared" ca="1" si="78"/>
        <v>0</v>
      </c>
      <c r="L253" s="552">
        <f t="shared" ca="1" si="79"/>
        <v>0</v>
      </c>
      <c r="M253" s="542">
        <f t="shared" ca="1" si="80"/>
        <v>0</v>
      </c>
      <c r="N253" s="552">
        <f t="shared" ca="1" si="81"/>
        <v>0</v>
      </c>
      <c r="O253" s="542">
        <f t="shared" ca="1" si="82"/>
        <v>0</v>
      </c>
      <c r="P253" s="552">
        <f t="shared" ca="1" si="83"/>
        <v>0</v>
      </c>
      <c r="Q253" s="542">
        <f t="shared" ca="1" si="84"/>
        <v>0</v>
      </c>
      <c r="R253" s="552">
        <f t="shared" ca="1" si="85"/>
        <v>1809896.9831452875</v>
      </c>
      <c r="S253" s="542">
        <f t="shared" ca="1" si="86"/>
        <v>0</v>
      </c>
      <c r="T253" s="552">
        <f t="shared" ca="1" si="87"/>
        <v>0</v>
      </c>
      <c r="U253" s="542">
        <f t="shared" ca="1" si="88"/>
        <v>0</v>
      </c>
      <c r="V253" s="552">
        <f t="shared" ca="1" si="89"/>
        <v>0</v>
      </c>
      <c r="W253" s="542">
        <f t="shared" ca="1" si="90"/>
        <v>0</v>
      </c>
      <c r="X253" s="552">
        <f t="shared" ca="1" si="91"/>
        <v>0</v>
      </c>
      <c r="Y253" s="542">
        <f t="shared" ca="1" si="92"/>
        <v>0</v>
      </c>
      <c r="Z253" s="552">
        <f t="shared" ca="1" si="93"/>
        <v>0</v>
      </c>
      <c r="AA253" s="553">
        <f t="shared" ca="1" si="94"/>
        <v>0</v>
      </c>
      <c r="AD253" s="243">
        <v>2037</v>
      </c>
      <c r="AE253" s="558">
        <f t="shared" ca="1" si="95"/>
        <v>0</v>
      </c>
      <c r="AF253" s="542">
        <f t="shared" ca="1" si="96"/>
        <v>0</v>
      </c>
      <c r="AG253" s="552">
        <f t="shared" ca="1" si="97"/>
        <v>0</v>
      </c>
      <c r="AH253" s="542">
        <f t="shared" ca="1" si="98"/>
        <v>0</v>
      </c>
      <c r="AI253" s="552">
        <f t="shared" ca="1" si="99"/>
        <v>0</v>
      </c>
      <c r="AJ253" s="542">
        <f t="shared" ca="1" si="100"/>
        <v>1876193.5759344923</v>
      </c>
      <c r="AK253" s="552">
        <f t="shared" ca="1" si="101"/>
        <v>0</v>
      </c>
      <c r="AL253" s="542">
        <f t="shared" ca="1" si="102"/>
        <v>0</v>
      </c>
      <c r="AM253" s="552">
        <f t="shared" ca="1" si="103"/>
        <v>0</v>
      </c>
      <c r="AN253" s="542">
        <f t="shared" ca="1" si="104"/>
        <v>0</v>
      </c>
      <c r="AO253" s="552">
        <f t="shared" ca="1" si="105"/>
        <v>0</v>
      </c>
      <c r="AP253" s="542">
        <f t="shared" ca="1" si="106"/>
        <v>0</v>
      </c>
      <c r="AQ253" s="552">
        <f t="shared" ca="1" si="107"/>
        <v>0</v>
      </c>
      <c r="AR253" s="553">
        <f t="shared" ca="1" si="108"/>
        <v>0</v>
      </c>
      <c r="AT253" s="245"/>
      <c r="AU253" s="242">
        <v>14</v>
      </c>
      <c r="AV253" s="243">
        <v>2037</v>
      </c>
      <c r="AW253" s="863">
        <f t="shared" ca="1" si="109"/>
        <v>0</v>
      </c>
      <c r="AX253" s="865">
        <f t="shared" ca="1" si="110"/>
        <v>1809896.9831452875</v>
      </c>
      <c r="AY253" s="866">
        <f t="shared" ca="1" si="111"/>
        <v>1845220.2305773562</v>
      </c>
      <c r="AZ253" s="243">
        <v>2037</v>
      </c>
      <c r="BA253" s="558">
        <f t="shared" ca="1" si="125"/>
        <v>0</v>
      </c>
      <c r="BB253" s="542">
        <f t="shared" ca="1" si="125"/>
        <v>0</v>
      </c>
      <c r="BC253" s="561">
        <f t="shared" ca="1" si="125"/>
        <v>0</v>
      </c>
      <c r="BD253" s="558">
        <f t="shared" ca="1" si="125"/>
        <v>0</v>
      </c>
      <c r="BE253" s="552">
        <f t="shared" ca="1" si="125"/>
        <v>0</v>
      </c>
      <c r="BF253" s="561">
        <f t="shared" ca="1" si="125"/>
        <v>0</v>
      </c>
      <c r="BG253" s="858">
        <f t="shared" ca="1" si="125"/>
        <v>0</v>
      </c>
      <c r="BH253" s="552">
        <f t="shared" ca="1" si="125"/>
        <v>0</v>
      </c>
      <c r="BI253" s="553">
        <f t="shared" ca="1" si="125"/>
        <v>-959.10622940453493</v>
      </c>
      <c r="BJ253" s="558">
        <f t="shared" ca="1" si="125"/>
        <v>0</v>
      </c>
      <c r="BK253" s="542">
        <f t="shared" ca="1" si="126"/>
        <v>174557.33375162538</v>
      </c>
      <c r="BL253" s="552">
        <f t="shared" ca="1" si="126"/>
        <v>0</v>
      </c>
      <c r="BM253" s="551">
        <f t="shared" ca="1" si="126"/>
        <v>0</v>
      </c>
      <c r="BN253" s="552">
        <f t="shared" ca="1" si="126"/>
        <v>0</v>
      </c>
      <c r="BO253" s="553">
        <f t="shared" ca="1" si="126"/>
        <v>0</v>
      </c>
      <c r="BP253" s="558">
        <f t="shared" ca="1" si="126"/>
        <v>0</v>
      </c>
      <c r="BQ253" s="542">
        <f t="shared" ca="1" si="126"/>
        <v>0</v>
      </c>
      <c r="BR253" s="561">
        <f t="shared" ca="1" si="126"/>
        <v>180951.37528098893</v>
      </c>
      <c r="BS253" s="231"/>
      <c r="BU253" s="804">
        <f t="shared" ca="1" si="114"/>
        <v>-30973.345357135709</v>
      </c>
      <c r="BV253" s="804">
        <f t="shared" ca="1" si="115"/>
        <v>1809896.9831452875</v>
      </c>
      <c r="BW253" s="804">
        <f t="shared" ca="1" si="116"/>
        <v>1876193.5759344923</v>
      </c>
      <c r="BX253" s="245"/>
      <c r="BY253" s="804">
        <f t="shared" ca="1" si="119"/>
        <v>-30973.345357135709</v>
      </c>
      <c r="BZ253" s="804">
        <f t="shared" ca="1" si="123"/>
        <v>1809896.9831452875</v>
      </c>
      <c r="CA253" s="805">
        <f t="shared" ca="1" si="124"/>
        <v>1876193.5759344923</v>
      </c>
      <c r="CB253" s="526"/>
      <c r="CC253" s="805">
        <f t="shared" ca="1" si="120"/>
        <v>0</v>
      </c>
      <c r="CD253" s="805">
        <f t="shared" ca="1" si="121"/>
        <v>0</v>
      </c>
      <c r="CE253" s="805">
        <f t="shared" ca="1" si="122"/>
        <v>0</v>
      </c>
      <c r="CF253" s="526"/>
      <c r="CI253" s="245"/>
    </row>
    <row r="254" spans="1:87" ht="14.25">
      <c r="A254" s="1366"/>
      <c r="B254" s="533"/>
      <c r="C254" s="243">
        <v>2038</v>
      </c>
      <c r="D254" s="515">
        <f t="shared" ca="1" si="73"/>
        <v>-31900.018042550721</v>
      </c>
      <c r="E254" s="515">
        <f t="shared" ca="1" si="74"/>
        <v>1978551.4118908192</v>
      </c>
      <c r="F254" s="515">
        <f t="shared" ca="1" si="75"/>
        <v>2051025.8225827906</v>
      </c>
      <c r="G254" s="515">
        <f t="shared" ca="1" si="118"/>
        <v>3997677.2164310589</v>
      </c>
      <c r="H254" s="243">
        <v>2038</v>
      </c>
      <c r="I254" s="551">
        <f t="shared" ca="1" si="76"/>
        <v>0</v>
      </c>
      <c r="J254" s="552">
        <f t="shared" ca="1" si="77"/>
        <v>0</v>
      </c>
      <c r="K254" s="542">
        <f t="shared" ca="1" si="78"/>
        <v>0</v>
      </c>
      <c r="L254" s="552">
        <f t="shared" ca="1" si="79"/>
        <v>0</v>
      </c>
      <c r="M254" s="542">
        <f t="shared" ca="1" si="80"/>
        <v>0</v>
      </c>
      <c r="N254" s="552">
        <f t="shared" ca="1" si="81"/>
        <v>0</v>
      </c>
      <c r="O254" s="542">
        <f t="shared" ca="1" si="82"/>
        <v>0</v>
      </c>
      <c r="P254" s="552">
        <f t="shared" ca="1" si="83"/>
        <v>0</v>
      </c>
      <c r="Q254" s="542">
        <f t="shared" ca="1" si="84"/>
        <v>0</v>
      </c>
      <c r="R254" s="552">
        <f t="shared" ca="1" si="85"/>
        <v>1978551.4118908192</v>
      </c>
      <c r="S254" s="542">
        <f t="shared" ca="1" si="86"/>
        <v>0</v>
      </c>
      <c r="T254" s="552">
        <f t="shared" ca="1" si="87"/>
        <v>0</v>
      </c>
      <c r="U254" s="542">
        <f t="shared" ca="1" si="88"/>
        <v>0</v>
      </c>
      <c r="V254" s="552">
        <f t="shared" ca="1" si="89"/>
        <v>0</v>
      </c>
      <c r="W254" s="542">
        <f t="shared" ca="1" si="90"/>
        <v>0</v>
      </c>
      <c r="X254" s="552">
        <f t="shared" ca="1" si="91"/>
        <v>0</v>
      </c>
      <c r="Y254" s="542">
        <f t="shared" ca="1" si="92"/>
        <v>0</v>
      </c>
      <c r="Z254" s="552">
        <f t="shared" ca="1" si="93"/>
        <v>0</v>
      </c>
      <c r="AA254" s="553">
        <f t="shared" ca="1" si="94"/>
        <v>0</v>
      </c>
      <c r="AD254" s="243">
        <v>2038</v>
      </c>
      <c r="AE254" s="558">
        <f t="shared" ca="1" si="95"/>
        <v>0</v>
      </c>
      <c r="AF254" s="542">
        <f t="shared" ca="1" si="96"/>
        <v>0</v>
      </c>
      <c r="AG254" s="552">
        <f t="shared" ca="1" si="97"/>
        <v>0</v>
      </c>
      <c r="AH254" s="542">
        <f t="shared" ca="1" si="98"/>
        <v>0</v>
      </c>
      <c r="AI254" s="552">
        <f t="shared" ca="1" si="99"/>
        <v>0</v>
      </c>
      <c r="AJ254" s="542">
        <f t="shared" ca="1" si="100"/>
        <v>2051025.8225827906</v>
      </c>
      <c r="AK254" s="552">
        <f t="shared" ca="1" si="101"/>
        <v>0</v>
      </c>
      <c r="AL254" s="542">
        <f t="shared" ca="1" si="102"/>
        <v>0</v>
      </c>
      <c r="AM254" s="552">
        <f t="shared" ca="1" si="103"/>
        <v>0</v>
      </c>
      <c r="AN254" s="542">
        <f t="shared" ca="1" si="104"/>
        <v>0</v>
      </c>
      <c r="AO254" s="552">
        <f t="shared" ca="1" si="105"/>
        <v>0</v>
      </c>
      <c r="AP254" s="542">
        <f t="shared" ca="1" si="106"/>
        <v>0</v>
      </c>
      <c r="AQ254" s="552">
        <f t="shared" ca="1" si="107"/>
        <v>0</v>
      </c>
      <c r="AR254" s="553">
        <f t="shared" ca="1" si="108"/>
        <v>0</v>
      </c>
      <c r="AT254" s="245"/>
      <c r="AU254" s="242">
        <v>15</v>
      </c>
      <c r="AV254" s="243">
        <v>2038</v>
      </c>
      <c r="AW254" s="863">
        <f t="shared" ca="1" si="109"/>
        <v>0</v>
      </c>
      <c r="AX254" s="865">
        <f t="shared" ca="1" si="110"/>
        <v>1978551.4118908192</v>
      </c>
      <c r="AY254" s="866">
        <f t="shared" ca="1" si="111"/>
        <v>2019125.8045402397</v>
      </c>
      <c r="AZ254" s="243">
        <v>2038</v>
      </c>
      <c r="BA254" s="558">
        <f t="shared" ca="1" si="125"/>
        <v>0</v>
      </c>
      <c r="BB254" s="542">
        <f t="shared" ca="1" si="125"/>
        <v>0</v>
      </c>
      <c r="BC254" s="561">
        <f t="shared" ca="1" si="125"/>
        <v>0</v>
      </c>
      <c r="BD254" s="558">
        <f t="shared" ca="1" si="125"/>
        <v>0</v>
      </c>
      <c r="BE254" s="552">
        <f t="shared" ca="1" si="125"/>
        <v>0</v>
      </c>
      <c r="BF254" s="561">
        <f t="shared" ca="1" si="125"/>
        <v>0</v>
      </c>
      <c r="BG254" s="858">
        <f t="shared" ca="1" si="125"/>
        <v>0</v>
      </c>
      <c r="BH254" s="552">
        <f t="shared" ca="1" si="125"/>
        <v>0</v>
      </c>
      <c r="BI254" s="553">
        <f t="shared" ca="1" si="125"/>
        <v>-926.6726854150096</v>
      </c>
      <c r="BJ254" s="558">
        <f t="shared" ca="1" si="125"/>
        <v>0</v>
      </c>
      <c r="BK254" s="542">
        <f t="shared" ca="1" si="126"/>
        <v>168654.42874553174</v>
      </c>
      <c r="BL254" s="552">
        <f t="shared" ca="1" si="126"/>
        <v>0</v>
      </c>
      <c r="BM254" s="551">
        <f t="shared" ca="1" si="126"/>
        <v>0</v>
      </c>
      <c r="BN254" s="552">
        <f t="shared" ca="1" si="126"/>
        <v>0</v>
      </c>
      <c r="BO254" s="553">
        <f t="shared" ca="1" si="126"/>
        <v>0</v>
      </c>
      <c r="BP254" s="558">
        <f t="shared" ca="1" si="126"/>
        <v>0</v>
      </c>
      <c r="BQ254" s="542">
        <f t="shared" ca="1" si="126"/>
        <v>0</v>
      </c>
      <c r="BR254" s="561">
        <f t="shared" ca="1" si="126"/>
        <v>174832.24664829846</v>
      </c>
      <c r="BS254" s="231"/>
      <c r="BU254" s="804">
        <f t="shared" ca="1" si="114"/>
        <v>-31900.018042550721</v>
      </c>
      <c r="BV254" s="804">
        <f t="shared" ca="1" si="115"/>
        <v>1978551.4118908192</v>
      </c>
      <c r="BW254" s="804">
        <f t="shared" ca="1" si="116"/>
        <v>2051025.8225827906</v>
      </c>
      <c r="BX254" s="245"/>
      <c r="BY254" s="804">
        <f t="shared" ca="1" si="119"/>
        <v>-31900.018042550721</v>
      </c>
      <c r="BZ254" s="804">
        <f t="shared" ca="1" si="123"/>
        <v>1978551.4118908192</v>
      </c>
      <c r="CA254" s="805">
        <f t="shared" ca="1" si="124"/>
        <v>2051025.8225827906</v>
      </c>
      <c r="CB254" s="526"/>
      <c r="CC254" s="805">
        <f ca="1">BU254-BY254</f>
        <v>0</v>
      </c>
      <c r="CD254" s="805">
        <f t="shared" ca="1" si="121"/>
        <v>0</v>
      </c>
      <c r="CE254" s="805">
        <f t="shared" ca="1" si="122"/>
        <v>0</v>
      </c>
      <c r="CF254" s="526"/>
      <c r="CI254" s="245"/>
    </row>
    <row r="255" spans="1:87" ht="14.25">
      <c r="A255" s="1366"/>
      <c r="B255" s="533"/>
      <c r="C255" s="243">
        <v>2039</v>
      </c>
      <c r="D255" s="515">
        <f t="shared" ca="1" si="73"/>
        <v>-32795.353970487929</v>
      </c>
      <c r="E255" s="515">
        <f t="shared" ca="1" si="74"/>
        <v>2141502.550775391</v>
      </c>
      <c r="F255" s="515">
        <f t="shared" ca="1" si="75"/>
        <v>2219945.8676536107</v>
      </c>
      <c r="G255" s="515">
        <f t="shared" ca="1" si="118"/>
        <v>4328653.0644585136</v>
      </c>
      <c r="H255" s="243">
        <v>2039</v>
      </c>
      <c r="I255" s="551">
        <f t="shared" ca="1" si="76"/>
        <v>0</v>
      </c>
      <c r="J255" s="552">
        <f t="shared" ca="1" si="77"/>
        <v>0</v>
      </c>
      <c r="K255" s="542">
        <f t="shared" ca="1" si="78"/>
        <v>0</v>
      </c>
      <c r="L255" s="552">
        <f t="shared" ca="1" si="79"/>
        <v>0</v>
      </c>
      <c r="M255" s="542">
        <f t="shared" ca="1" si="80"/>
        <v>0</v>
      </c>
      <c r="N255" s="552">
        <f t="shared" ca="1" si="81"/>
        <v>0</v>
      </c>
      <c r="O255" s="542">
        <f t="shared" ca="1" si="82"/>
        <v>0</v>
      </c>
      <c r="P255" s="552">
        <f t="shared" ca="1" si="83"/>
        <v>0</v>
      </c>
      <c r="Q255" s="542">
        <f t="shared" ca="1" si="84"/>
        <v>0</v>
      </c>
      <c r="R255" s="552">
        <f t="shared" ca="1" si="85"/>
        <v>2141502.550775391</v>
      </c>
      <c r="S255" s="542">
        <f t="shared" ca="1" si="86"/>
        <v>0</v>
      </c>
      <c r="T255" s="552">
        <f t="shared" ca="1" si="87"/>
        <v>0</v>
      </c>
      <c r="U255" s="542">
        <f t="shared" ca="1" si="88"/>
        <v>0</v>
      </c>
      <c r="V255" s="552">
        <f t="shared" ca="1" si="89"/>
        <v>0</v>
      </c>
      <c r="W255" s="542">
        <f t="shared" ca="1" si="90"/>
        <v>0</v>
      </c>
      <c r="X255" s="552">
        <f t="shared" ca="1" si="91"/>
        <v>0</v>
      </c>
      <c r="Y255" s="542">
        <f t="shared" ca="1" si="92"/>
        <v>0</v>
      </c>
      <c r="Z255" s="552">
        <f t="shared" ca="1" si="93"/>
        <v>0</v>
      </c>
      <c r="AA255" s="553">
        <f t="shared" ca="1" si="94"/>
        <v>0</v>
      </c>
      <c r="AD255" s="243">
        <v>2039</v>
      </c>
      <c r="AE255" s="558">
        <f t="shared" ca="1" si="95"/>
        <v>0</v>
      </c>
      <c r="AF255" s="542">
        <f t="shared" ca="1" si="96"/>
        <v>0</v>
      </c>
      <c r="AG255" s="552">
        <f t="shared" ca="1" si="97"/>
        <v>0</v>
      </c>
      <c r="AH255" s="542">
        <f t="shared" ca="1" si="98"/>
        <v>0</v>
      </c>
      <c r="AI255" s="552">
        <f t="shared" ca="1" si="99"/>
        <v>0</v>
      </c>
      <c r="AJ255" s="542">
        <f t="shared" ca="1" si="100"/>
        <v>2219945.8676536107</v>
      </c>
      <c r="AK255" s="552">
        <f t="shared" ca="1" si="101"/>
        <v>0</v>
      </c>
      <c r="AL255" s="542">
        <f t="shared" ca="1" si="102"/>
        <v>0</v>
      </c>
      <c r="AM255" s="552">
        <f t="shared" ca="1" si="103"/>
        <v>0</v>
      </c>
      <c r="AN255" s="542">
        <f t="shared" ca="1" si="104"/>
        <v>0</v>
      </c>
      <c r="AO255" s="552">
        <f t="shared" ca="1" si="105"/>
        <v>0</v>
      </c>
      <c r="AP255" s="542">
        <f t="shared" ca="1" si="106"/>
        <v>0</v>
      </c>
      <c r="AQ255" s="552">
        <f t="shared" ca="1" si="107"/>
        <v>0</v>
      </c>
      <c r="AR255" s="553">
        <f t="shared" ca="1" si="108"/>
        <v>0</v>
      </c>
      <c r="AT255" s="245"/>
      <c r="AU255" s="242">
        <v>16</v>
      </c>
      <c r="AV255" s="243">
        <v>2039</v>
      </c>
      <c r="AW255" s="863">
        <f t="shared" ca="1" si="109"/>
        <v>0</v>
      </c>
      <c r="AX255" s="865">
        <f t="shared" ca="1" si="110"/>
        <v>2141502.550775391</v>
      </c>
      <c r="AY255" s="866">
        <f t="shared" ca="1" si="111"/>
        <v>2187150.5136831226</v>
      </c>
      <c r="AZ255" s="243">
        <v>2039</v>
      </c>
      <c r="BA255" s="558">
        <f t="shared" ca="1" si="125"/>
        <v>0</v>
      </c>
      <c r="BB255" s="542">
        <f t="shared" ca="1" si="125"/>
        <v>0</v>
      </c>
      <c r="BC255" s="561">
        <f t="shared" ca="1" si="125"/>
        <v>0</v>
      </c>
      <c r="BD255" s="558">
        <f t="shared" ca="1" si="125"/>
        <v>0</v>
      </c>
      <c r="BE255" s="552">
        <f t="shared" ca="1" si="125"/>
        <v>0</v>
      </c>
      <c r="BF255" s="561">
        <f t="shared" ca="1" si="125"/>
        <v>0</v>
      </c>
      <c r="BG255" s="858">
        <f t="shared" ca="1" si="125"/>
        <v>0</v>
      </c>
      <c r="BH255" s="552">
        <f t="shared" ca="1" si="125"/>
        <v>0</v>
      </c>
      <c r="BI255" s="553">
        <f t="shared" ca="1" si="125"/>
        <v>-895.33592793720754</v>
      </c>
      <c r="BJ255" s="558">
        <f t="shared" ca="1" si="125"/>
        <v>0</v>
      </c>
      <c r="BK255" s="542">
        <f t="shared" ca="1" si="126"/>
        <v>162951.13888457176</v>
      </c>
      <c r="BL255" s="552">
        <f t="shared" ca="1" si="126"/>
        <v>0</v>
      </c>
      <c r="BM255" s="551">
        <f t="shared" ca="1" si="126"/>
        <v>0</v>
      </c>
      <c r="BN255" s="552">
        <f t="shared" ca="1" si="126"/>
        <v>0</v>
      </c>
      <c r="BO255" s="553">
        <f t="shared" ca="1" si="126"/>
        <v>0</v>
      </c>
      <c r="BP255" s="558">
        <f t="shared" ca="1" si="126"/>
        <v>0</v>
      </c>
      <c r="BQ255" s="542">
        <f t="shared" ca="1" si="126"/>
        <v>0</v>
      </c>
      <c r="BR255" s="561">
        <f t="shared" ca="1" si="126"/>
        <v>168920.04507081982</v>
      </c>
      <c r="BS255" s="231"/>
      <c r="BU255" s="804">
        <f t="shared" ca="1" si="114"/>
        <v>-32795.353970487929</v>
      </c>
      <c r="BV255" s="804">
        <f t="shared" ca="1" si="115"/>
        <v>2141502.550775391</v>
      </c>
      <c r="BW255" s="804">
        <f t="shared" ca="1" si="116"/>
        <v>2219945.8676536107</v>
      </c>
      <c r="BX255" s="245"/>
      <c r="BY255" s="804">
        <f t="shared" ca="1" si="119"/>
        <v>-32795.353970487929</v>
      </c>
      <c r="BZ255" s="804">
        <f t="shared" ca="1" si="123"/>
        <v>2141502.550775391</v>
      </c>
      <c r="CA255" s="805">
        <f t="shared" ca="1" si="124"/>
        <v>2219945.8676536107</v>
      </c>
      <c r="CB255" s="526"/>
      <c r="CC255" s="805">
        <f t="shared" ca="1" si="120"/>
        <v>0</v>
      </c>
      <c r="CD255" s="805">
        <f t="shared" ca="1" si="121"/>
        <v>0</v>
      </c>
      <c r="CE255" s="805">
        <f t="shared" ca="1" si="122"/>
        <v>0</v>
      </c>
      <c r="CF255" s="526"/>
      <c r="CI255" s="245"/>
    </row>
    <row r="256" spans="1:87" ht="14.25">
      <c r="A256" s="1366"/>
      <c r="B256" s="533"/>
      <c r="C256" s="243">
        <v>2040</v>
      </c>
      <c r="D256" s="515">
        <f t="shared" ca="1" si="73"/>
        <v>-33660.412838060111</v>
      </c>
      <c r="E256" s="515">
        <f t="shared" ca="1" si="74"/>
        <v>2298943.2646735283</v>
      </c>
      <c r="F256" s="515">
        <f t="shared" ca="1" si="75"/>
        <v>2383153.6406688956</v>
      </c>
      <c r="G256" s="515">
        <f t="shared" ca="1" si="118"/>
        <v>4648436.4925043639</v>
      </c>
      <c r="H256" s="243">
        <v>2040</v>
      </c>
      <c r="I256" s="551">
        <f t="shared" ca="1" si="76"/>
        <v>0</v>
      </c>
      <c r="J256" s="552">
        <f t="shared" ca="1" si="77"/>
        <v>0</v>
      </c>
      <c r="K256" s="1029">
        <f t="shared" ca="1" si="78"/>
        <v>0</v>
      </c>
      <c r="L256" s="552">
        <f t="shared" ca="1" si="79"/>
        <v>0</v>
      </c>
      <c r="M256" s="542">
        <f t="shared" ca="1" si="80"/>
        <v>0</v>
      </c>
      <c r="N256" s="552">
        <f t="shared" ca="1" si="81"/>
        <v>0</v>
      </c>
      <c r="O256" s="542">
        <f t="shared" ca="1" si="82"/>
        <v>0</v>
      </c>
      <c r="P256" s="552">
        <f t="shared" ca="1" si="83"/>
        <v>0</v>
      </c>
      <c r="Q256" s="542">
        <f t="shared" ca="1" si="84"/>
        <v>0</v>
      </c>
      <c r="R256" s="552">
        <f t="shared" ca="1" si="85"/>
        <v>2298943.2646735283</v>
      </c>
      <c r="S256" s="542">
        <f t="shared" ca="1" si="86"/>
        <v>0</v>
      </c>
      <c r="T256" s="552">
        <f t="shared" ca="1" si="87"/>
        <v>0</v>
      </c>
      <c r="U256" s="542">
        <f t="shared" ca="1" si="88"/>
        <v>0</v>
      </c>
      <c r="V256" s="552">
        <f t="shared" ca="1" si="89"/>
        <v>0</v>
      </c>
      <c r="W256" s="542">
        <f t="shared" ca="1" si="90"/>
        <v>0</v>
      </c>
      <c r="X256" s="552">
        <f t="shared" ca="1" si="91"/>
        <v>0</v>
      </c>
      <c r="Y256" s="542">
        <f t="shared" ca="1" si="92"/>
        <v>0</v>
      </c>
      <c r="Z256" s="552">
        <f t="shared" ca="1" si="93"/>
        <v>0</v>
      </c>
      <c r="AA256" s="553">
        <f t="shared" ca="1" si="94"/>
        <v>0</v>
      </c>
      <c r="AD256" s="243">
        <v>2040</v>
      </c>
      <c r="AE256" s="558">
        <f t="shared" ca="1" si="95"/>
        <v>0</v>
      </c>
      <c r="AF256" s="542">
        <f t="shared" ca="1" si="96"/>
        <v>0</v>
      </c>
      <c r="AG256" s="552">
        <f t="shared" ca="1" si="97"/>
        <v>0</v>
      </c>
      <c r="AH256" s="542">
        <f t="shared" ca="1" si="98"/>
        <v>0</v>
      </c>
      <c r="AI256" s="552">
        <f t="shared" ca="1" si="99"/>
        <v>0</v>
      </c>
      <c r="AJ256" s="542">
        <f t="shared" ca="1" si="100"/>
        <v>2383153.6406688956</v>
      </c>
      <c r="AK256" s="552">
        <f t="shared" ca="1" si="101"/>
        <v>0</v>
      </c>
      <c r="AL256" s="542">
        <f t="shared" ca="1" si="102"/>
        <v>0</v>
      </c>
      <c r="AM256" s="552">
        <f t="shared" ca="1" si="103"/>
        <v>0</v>
      </c>
      <c r="AN256" s="542">
        <f t="shared" ca="1" si="104"/>
        <v>0</v>
      </c>
      <c r="AO256" s="552">
        <f t="shared" ca="1" si="105"/>
        <v>0</v>
      </c>
      <c r="AP256" s="542">
        <f t="shared" ca="1" si="106"/>
        <v>0</v>
      </c>
      <c r="AQ256" s="552">
        <f t="shared" ca="1" si="107"/>
        <v>0</v>
      </c>
      <c r="AR256" s="553">
        <f t="shared" ca="1" si="108"/>
        <v>0</v>
      </c>
      <c r="AT256" s="245"/>
      <c r="AU256" s="242">
        <v>17</v>
      </c>
      <c r="AV256" s="243">
        <v>2040</v>
      </c>
      <c r="AW256" s="863">
        <f t="shared" ca="1" si="109"/>
        <v>0</v>
      </c>
      <c r="AX256" s="865">
        <f t="shared" ca="1" si="110"/>
        <v>2298943.2646735283</v>
      </c>
      <c r="AY256" s="866">
        <f t="shared" ca="1" si="111"/>
        <v>2349493.2278308352</v>
      </c>
      <c r="AZ256" s="243">
        <v>2040</v>
      </c>
      <c r="BA256" s="558">
        <f t="shared" ca="1" si="125"/>
        <v>0</v>
      </c>
      <c r="BB256" s="542">
        <f t="shared" ca="1" si="125"/>
        <v>0</v>
      </c>
      <c r="BC256" s="561">
        <f t="shared" ca="1" si="125"/>
        <v>0</v>
      </c>
      <c r="BD256" s="558">
        <f t="shared" ca="1" si="125"/>
        <v>0</v>
      </c>
      <c r="BE256" s="552">
        <f t="shared" ca="1" si="125"/>
        <v>0</v>
      </c>
      <c r="BF256" s="561">
        <f t="shared" ca="1" si="125"/>
        <v>0</v>
      </c>
      <c r="BG256" s="858">
        <f t="shared" ca="1" si="125"/>
        <v>0</v>
      </c>
      <c r="BH256" s="552">
        <f t="shared" ca="1" si="125"/>
        <v>0</v>
      </c>
      <c r="BI256" s="553">
        <f t="shared" ca="1" si="125"/>
        <v>-865.05886757218116</v>
      </c>
      <c r="BJ256" s="558">
        <f t="shared" ca="1" si="125"/>
        <v>0</v>
      </c>
      <c r="BK256" s="542">
        <f t="shared" ca="1" si="126"/>
        <v>157440.71389813698</v>
      </c>
      <c r="BL256" s="552">
        <f t="shared" ca="1" si="126"/>
        <v>0</v>
      </c>
      <c r="BM256" s="551">
        <f t="shared" ca="1" si="126"/>
        <v>0</v>
      </c>
      <c r="BN256" s="552">
        <f t="shared" ca="1" si="126"/>
        <v>0</v>
      </c>
      <c r="BO256" s="553">
        <f t="shared" ca="1" si="126"/>
        <v>0</v>
      </c>
      <c r="BP256" s="558">
        <f t="shared" ca="1" si="126"/>
        <v>0</v>
      </c>
      <c r="BQ256" s="542">
        <f t="shared" ca="1" si="126"/>
        <v>0</v>
      </c>
      <c r="BR256" s="561">
        <f t="shared" ca="1" si="126"/>
        <v>163207.77301528485</v>
      </c>
      <c r="BS256" s="231"/>
      <c r="BU256" s="804">
        <f t="shared" ca="1" si="114"/>
        <v>-33660.412838060111</v>
      </c>
      <c r="BV256" s="804">
        <f t="shared" ca="1" si="115"/>
        <v>2298943.2646735283</v>
      </c>
      <c r="BW256" s="804">
        <f t="shared" ca="1" si="116"/>
        <v>2383153.6406688956</v>
      </c>
      <c r="BX256" s="245"/>
      <c r="BY256" s="804">
        <f t="shared" ca="1" si="119"/>
        <v>-33660.412838060111</v>
      </c>
      <c r="BZ256" s="804">
        <f t="shared" ca="1" si="123"/>
        <v>2298943.2646735283</v>
      </c>
      <c r="CA256" s="805">
        <f t="shared" ca="1" si="124"/>
        <v>2383153.6406688956</v>
      </c>
      <c r="CB256" s="526"/>
      <c r="CC256" s="805">
        <f t="shared" ca="1" si="120"/>
        <v>0</v>
      </c>
      <c r="CD256" s="805">
        <f t="shared" ca="1" si="121"/>
        <v>0</v>
      </c>
      <c r="CE256" s="805">
        <f t="shared" ca="1" si="122"/>
        <v>0</v>
      </c>
      <c r="CF256" s="526"/>
      <c r="CI256" s="245"/>
    </row>
    <row r="257" spans="1:87" ht="14.25">
      <c r="A257" s="1366"/>
      <c r="B257" s="533"/>
      <c r="C257" s="243">
        <v>2041</v>
      </c>
      <c r="D257" s="515">
        <f t="shared" ca="1" si="73"/>
        <v>-34496.218507211976</v>
      </c>
      <c r="E257" s="515">
        <f t="shared" ca="1" si="74"/>
        <v>2451059.8964591678</v>
      </c>
      <c r="F257" s="515">
        <f t="shared" ca="1" si="75"/>
        <v>2540842.3102488811</v>
      </c>
      <c r="G257" s="515">
        <f t="shared" ca="1" si="118"/>
        <v>4957405.9882008368</v>
      </c>
      <c r="H257" s="243">
        <v>2041</v>
      </c>
      <c r="I257" s="551">
        <f t="shared" ca="1" si="76"/>
        <v>0</v>
      </c>
      <c r="J257" s="552">
        <f t="shared" ca="1" si="77"/>
        <v>0</v>
      </c>
      <c r="K257" s="542">
        <f t="shared" ca="1" si="78"/>
        <v>0</v>
      </c>
      <c r="L257" s="552">
        <f t="shared" ca="1" si="79"/>
        <v>0</v>
      </c>
      <c r="M257" s="542">
        <f t="shared" ca="1" si="80"/>
        <v>0</v>
      </c>
      <c r="N257" s="552">
        <f t="shared" ca="1" si="81"/>
        <v>0</v>
      </c>
      <c r="O257" s="542">
        <f t="shared" ca="1" si="82"/>
        <v>0</v>
      </c>
      <c r="P257" s="552">
        <f t="shared" ca="1" si="83"/>
        <v>0</v>
      </c>
      <c r="Q257" s="542">
        <f t="shared" ca="1" si="84"/>
        <v>0</v>
      </c>
      <c r="R257" s="552">
        <f t="shared" ca="1" si="85"/>
        <v>2451059.8964591678</v>
      </c>
      <c r="S257" s="542">
        <f t="shared" ca="1" si="86"/>
        <v>0</v>
      </c>
      <c r="T257" s="552">
        <f t="shared" ca="1" si="87"/>
        <v>0</v>
      </c>
      <c r="U257" s="542">
        <f t="shared" ca="1" si="88"/>
        <v>0</v>
      </c>
      <c r="V257" s="552">
        <f t="shared" ca="1" si="89"/>
        <v>0</v>
      </c>
      <c r="W257" s="542">
        <f t="shared" ca="1" si="90"/>
        <v>0</v>
      </c>
      <c r="X257" s="552">
        <f t="shared" ca="1" si="91"/>
        <v>0</v>
      </c>
      <c r="Y257" s="542">
        <f t="shared" ca="1" si="92"/>
        <v>0</v>
      </c>
      <c r="Z257" s="552">
        <f t="shared" ca="1" si="93"/>
        <v>0</v>
      </c>
      <c r="AA257" s="553">
        <f t="shared" ca="1" si="94"/>
        <v>0</v>
      </c>
      <c r="AD257" s="243">
        <v>2041</v>
      </c>
      <c r="AE257" s="558">
        <f t="shared" ca="1" si="95"/>
        <v>0</v>
      </c>
      <c r="AF257" s="542">
        <f t="shared" ca="1" si="96"/>
        <v>0</v>
      </c>
      <c r="AG257" s="552">
        <f t="shared" ca="1" si="97"/>
        <v>0</v>
      </c>
      <c r="AH257" s="542">
        <f t="shared" ca="1" si="98"/>
        <v>0</v>
      </c>
      <c r="AI257" s="552">
        <f t="shared" ca="1" si="99"/>
        <v>0</v>
      </c>
      <c r="AJ257" s="542">
        <f t="shared" ca="1" si="100"/>
        <v>2540842.3102488811</v>
      </c>
      <c r="AK257" s="552">
        <f t="shared" ca="1" si="101"/>
        <v>0</v>
      </c>
      <c r="AL257" s="542">
        <f t="shared" ca="1" si="102"/>
        <v>0</v>
      </c>
      <c r="AM257" s="552">
        <f t="shared" ca="1" si="103"/>
        <v>0</v>
      </c>
      <c r="AN257" s="542">
        <f t="shared" ca="1" si="104"/>
        <v>0</v>
      </c>
      <c r="AO257" s="552">
        <f t="shared" ca="1" si="105"/>
        <v>0</v>
      </c>
      <c r="AP257" s="542">
        <f t="shared" ca="1" si="106"/>
        <v>0</v>
      </c>
      <c r="AQ257" s="552">
        <f t="shared" ca="1" si="107"/>
        <v>0</v>
      </c>
      <c r="AR257" s="553">
        <f t="shared" ca="1" si="108"/>
        <v>0</v>
      </c>
      <c r="AT257" s="245"/>
      <c r="AU257" s="242">
        <v>18</v>
      </c>
      <c r="AV257" s="243">
        <v>2041</v>
      </c>
      <c r="AW257" s="863">
        <f t="shared" ca="1" si="109"/>
        <v>0</v>
      </c>
      <c r="AX257" s="865">
        <f t="shared" ca="1" si="110"/>
        <v>2451059.8964591678</v>
      </c>
      <c r="AY257" s="866">
        <f t="shared" ca="1" si="111"/>
        <v>2506346.0917416685</v>
      </c>
      <c r="AZ257" s="243">
        <v>2041</v>
      </c>
      <c r="BA257" s="558">
        <f t="shared" ca="1" si="125"/>
        <v>0</v>
      </c>
      <c r="BB257" s="542">
        <f t="shared" ca="1" si="125"/>
        <v>0</v>
      </c>
      <c r="BC257" s="561">
        <f t="shared" ca="1" si="125"/>
        <v>0</v>
      </c>
      <c r="BD257" s="558">
        <f t="shared" ca="1" si="125"/>
        <v>0</v>
      </c>
      <c r="BE257" s="552">
        <f t="shared" ca="1" si="125"/>
        <v>0</v>
      </c>
      <c r="BF257" s="561">
        <f t="shared" ca="1" si="125"/>
        <v>0</v>
      </c>
      <c r="BG257" s="858">
        <f t="shared" ca="1" si="125"/>
        <v>0</v>
      </c>
      <c r="BH257" s="552">
        <f t="shared" ca="1" si="125"/>
        <v>0</v>
      </c>
      <c r="BI257" s="553">
        <f t="shared" ca="1" si="125"/>
        <v>-835.80566915186603</v>
      </c>
      <c r="BJ257" s="558">
        <f t="shared" ca="1" si="125"/>
        <v>0</v>
      </c>
      <c r="BK257" s="542">
        <f t="shared" ca="1" si="126"/>
        <v>152116.63178563962</v>
      </c>
      <c r="BL257" s="552">
        <f t="shared" ca="1" si="126"/>
        <v>0</v>
      </c>
      <c r="BM257" s="551">
        <f t="shared" ca="1" si="126"/>
        <v>0</v>
      </c>
      <c r="BN257" s="552">
        <f t="shared" ca="1" si="126"/>
        <v>0</v>
      </c>
      <c r="BO257" s="553">
        <f t="shared" ca="1" si="126"/>
        <v>0</v>
      </c>
      <c r="BP257" s="558">
        <f t="shared" ca="1" si="126"/>
        <v>0</v>
      </c>
      <c r="BQ257" s="542">
        <f t="shared" ca="1" si="126"/>
        <v>0</v>
      </c>
      <c r="BR257" s="561">
        <f t="shared" ca="1" si="126"/>
        <v>157688.66957998538</v>
      </c>
      <c r="BS257" s="231"/>
      <c r="BU257" s="804">
        <f t="shared" ca="1" si="114"/>
        <v>-34496.218507211976</v>
      </c>
      <c r="BV257" s="804">
        <f t="shared" ca="1" si="115"/>
        <v>2451059.8964591678</v>
      </c>
      <c r="BW257" s="804">
        <f t="shared" ca="1" si="116"/>
        <v>2540842.3102488811</v>
      </c>
      <c r="BX257" s="245"/>
      <c r="BY257" s="804">
        <f t="shared" ca="1" si="119"/>
        <v>-34496.218507211976</v>
      </c>
      <c r="BZ257" s="804">
        <f t="shared" ca="1" si="123"/>
        <v>2451059.8964591678</v>
      </c>
      <c r="CA257" s="805">
        <f t="shared" ca="1" si="124"/>
        <v>2540842.3102488811</v>
      </c>
      <c r="CB257" s="526"/>
      <c r="CC257" s="805">
        <f t="shared" ca="1" si="120"/>
        <v>0</v>
      </c>
      <c r="CD257" s="805">
        <f t="shared" ca="1" si="121"/>
        <v>0</v>
      </c>
      <c r="CE257" s="805">
        <f t="shared" ca="1" si="122"/>
        <v>0</v>
      </c>
      <c r="CF257" s="526"/>
      <c r="CI257" s="245"/>
    </row>
    <row r="258" spans="1:87" ht="14.25">
      <c r="A258" s="1366"/>
      <c r="B258" s="533"/>
      <c r="C258" s="243">
        <v>2042</v>
      </c>
      <c r="D258" s="515">
        <f t="shared" ca="1" si="73"/>
        <v>-35303.760216537448</v>
      </c>
      <c r="E258" s="515">
        <f t="shared" ca="1" si="74"/>
        <v>2598032.487556404</v>
      </c>
      <c r="F258" s="515">
        <f t="shared" ca="1" si="75"/>
        <v>2693198.5127416207</v>
      </c>
      <c r="G258" s="515">
        <f t="shared" ca="1" si="118"/>
        <v>5255927.2400814872</v>
      </c>
      <c r="H258" s="243">
        <v>2042</v>
      </c>
      <c r="I258" s="551">
        <f t="shared" ca="1" si="76"/>
        <v>0</v>
      </c>
      <c r="J258" s="552">
        <f t="shared" ca="1" si="77"/>
        <v>0</v>
      </c>
      <c r="K258" s="542">
        <f t="shared" ca="1" si="78"/>
        <v>0</v>
      </c>
      <c r="L258" s="552">
        <f t="shared" ca="1" si="79"/>
        <v>0</v>
      </c>
      <c r="M258" s="542">
        <f t="shared" ca="1" si="80"/>
        <v>0</v>
      </c>
      <c r="N258" s="552">
        <f t="shared" ca="1" si="81"/>
        <v>0</v>
      </c>
      <c r="O258" s="542">
        <f t="shared" ca="1" si="82"/>
        <v>0</v>
      </c>
      <c r="P258" s="552">
        <f t="shared" ca="1" si="83"/>
        <v>0</v>
      </c>
      <c r="Q258" s="542">
        <f t="shared" ca="1" si="84"/>
        <v>0</v>
      </c>
      <c r="R258" s="552">
        <f t="shared" ca="1" si="85"/>
        <v>2598032.487556404</v>
      </c>
      <c r="S258" s="542">
        <f t="shared" ca="1" si="86"/>
        <v>0</v>
      </c>
      <c r="T258" s="552">
        <f t="shared" ca="1" si="87"/>
        <v>0</v>
      </c>
      <c r="U258" s="542">
        <f t="shared" ca="1" si="88"/>
        <v>0</v>
      </c>
      <c r="V258" s="552">
        <f t="shared" ca="1" si="89"/>
        <v>0</v>
      </c>
      <c r="W258" s="542">
        <f t="shared" ca="1" si="90"/>
        <v>0</v>
      </c>
      <c r="X258" s="552">
        <f t="shared" ca="1" si="91"/>
        <v>0</v>
      </c>
      <c r="Y258" s="542">
        <f t="shared" ca="1" si="92"/>
        <v>0</v>
      </c>
      <c r="Z258" s="552">
        <f t="shared" ca="1" si="93"/>
        <v>0</v>
      </c>
      <c r="AA258" s="553">
        <f t="shared" ca="1" si="94"/>
        <v>0</v>
      </c>
      <c r="AD258" s="243">
        <v>2042</v>
      </c>
      <c r="AE258" s="558">
        <f t="shared" ca="1" si="95"/>
        <v>0</v>
      </c>
      <c r="AF258" s="542">
        <f t="shared" ca="1" si="96"/>
        <v>0</v>
      </c>
      <c r="AG258" s="552">
        <f t="shared" ca="1" si="97"/>
        <v>0</v>
      </c>
      <c r="AH258" s="542">
        <f t="shared" ca="1" si="98"/>
        <v>0</v>
      </c>
      <c r="AI258" s="552">
        <f t="shared" ca="1" si="99"/>
        <v>0</v>
      </c>
      <c r="AJ258" s="542">
        <f t="shared" ca="1" si="100"/>
        <v>2693198.5127416207</v>
      </c>
      <c r="AK258" s="552">
        <f t="shared" ca="1" si="101"/>
        <v>0</v>
      </c>
      <c r="AL258" s="542">
        <f t="shared" ca="1" si="102"/>
        <v>0</v>
      </c>
      <c r="AM258" s="552">
        <f t="shared" ca="1" si="103"/>
        <v>0</v>
      </c>
      <c r="AN258" s="542">
        <f t="shared" ca="1" si="104"/>
        <v>0</v>
      </c>
      <c r="AO258" s="552">
        <f t="shared" ca="1" si="105"/>
        <v>0</v>
      </c>
      <c r="AP258" s="542">
        <f t="shared" ca="1" si="106"/>
        <v>0</v>
      </c>
      <c r="AQ258" s="552">
        <f t="shared" ca="1" si="107"/>
        <v>0</v>
      </c>
      <c r="AR258" s="553">
        <f t="shared" ca="1" si="108"/>
        <v>0</v>
      </c>
      <c r="AT258" s="245"/>
      <c r="AU258" s="242">
        <v>19</v>
      </c>
      <c r="AV258" s="243">
        <v>2042</v>
      </c>
      <c r="AW258" s="863">
        <f t="shared" ca="1" si="109"/>
        <v>0</v>
      </c>
      <c r="AX258" s="865">
        <f t="shared" ca="1" si="110"/>
        <v>2598032.487556404</v>
      </c>
      <c r="AY258" s="866">
        <f t="shared" ca="1" si="111"/>
        <v>2657894.7525250828</v>
      </c>
      <c r="AZ258" s="243">
        <v>2042</v>
      </c>
      <c r="BA258" s="558">
        <f t="shared" ca="1" si="125"/>
        <v>0</v>
      </c>
      <c r="BB258" s="542">
        <f t="shared" ca="1" si="125"/>
        <v>0</v>
      </c>
      <c r="BC258" s="561">
        <f t="shared" ca="1" si="125"/>
        <v>0</v>
      </c>
      <c r="BD258" s="558">
        <f t="shared" ca="1" si="125"/>
        <v>0</v>
      </c>
      <c r="BE258" s="552">
        <f t="shared" ca="1" si="125"/>
        <v>0</v>
      </c>
      <c r="BF258" s="561">
        <f t="shared" ca="1" si="125"/>
        <v>0</v>
      </c>
      <c r="BG258" s="858">
        <f t="shared" ca="1" si="125"/>
        <v>0</v>
      </c>
      <c r="BH258" s="552">
        <f t="shared" ca="1" si="125"/>
        <v>0</v>
      </c>
      <c r="BI258" s="553">
        <f t="shared" ca="1" si="125"/>
        <v>-807.54170932547447</v>
      </c>
      <c r="BJ258" s="558">
        <f t="shared" ca="1" si="125"/>
        <v>0</v>
      </c>
      <c r="BK258" s="542">
        <f t="shared" ca="1" si="126"/>
        <v>146972.59109723635</v>
      </c>
      <c r="BL258" s="552">
        <f t="shared" ca="1" si="126"/>
        <v>0</v>
      </c>
      <c r="BM258" s="551">
        <f t="shared" ca="1" si="126"/>
        <v>0</v>
      </c>
      <c r="BN258" s="552">
        <f t="shared" ca="1" si="126"/>
        <v>0</v>
      </c>
      <c r="BO258" s="553">
        <f t="shared" ca="1" si="126"/>
        <v>0</v>
      </c>
      <c r="BP258" s="558">
        <f t="shared" ca="1" si="126"/>
        <v>0</v>
      </c>
      <c r="BQ258" s="542">
        <f t="shared" ca="1" si="126"/>
        <v>0</v>
      </c>
      <c r="BR258" s="561">
        <f t="shared" ca="1" si="126"/>
        <v>152356.20249273951</v>
      </c>
      <c r="BS258" s="231"/>
      <c r="BU258" s="804">
        <f t="shared" ca="1" si="114"/>
        <v>-35303.760216537448</v>
      </c>
      <c r="BV258" s="804">
        <f t="shared" ca="1" si="115"/>
        <v>2598032.487556404</v>
      </c>
      <c r="BW258" s="804">
        <f t="shared" ca="1" si="116"/>
        <v>2693198.5127416207</v>
      </c>
      <c r="BX258" s="245"/>
      <c r="BY258" s="804">
        <f t="shared" ca="1" si="119"/>
        <v>-35303.760216537448</v>
      </c>
      <c r="BZ258" s="804">
        <f t="shared" ca="1" si="123"/>
        <v>2598032.487556404</v>
      </c>
      <c r="CA258" s="805">
        <f t="shared" ca="1" si="124"/>
        <v>2693198.5127416207</v>
      </c>
      <c r="CB258" s="526"/>
      <c r="CC258" s="805">
        <f t="shared" ca="1" si="120"/>
        <v>0</v>
      </c>
      <c r="CD258" s="805">
        <f t="shared" ca="1" si="121"/>
        <v>0</v>
      </c>
      <c r="CE258" s="805">
        <f t="shared" ca="1" si="122"/>
        <v>0</v>
      </c>
      <c r="CF258" s="526"/>
      <c r="CI258" s="245"/>
    </row>
    <row r="259" spans="1:87" ht="14.25">
      <c r="A259" s="1366"/>
      <c r="B259" s="533"/>
      <c r="C259" s="243">
        <v>2043</v>
      </c>
      <c r="D259" s="515">
        <f t="shared" ca="1" si="73"/>
        <v>-36083.993752117618</v>
      </c>
      <c r="E259" s="515">
        <f t="shared" ca="1" si="74"/>
        <v>2740034.9910319946</v>
      </c>
      <c r="F259" s="515">
        <f t="shared" ca="1" si="75"/>
        <v>2840402.5731210792</v>
      </c>
      <c r="G259" s="515">
        <f t="shared" ca="1" si="118"/>
        <v>5544353.5704009561</v>
      </c>
      <c r="H259" s="243">
        <v>2043</v>
      </c>
      <c r="I259" s="551">
        <f t="shared" ca="1" si="76"/>
        <v>0</v>
      </c>
      <c r="J259" s="552">
        <f t="shared" ca="1" si="77"/>
        <v>0</v>
      </c>
      <c r="K259" s="542">
        <f t="shared" ca="1" si="78"/>
        <v>0</v>
      </c>
      <c r="L259" s="552">
        <f t="shared" ca="1" si="79"/>
        <v>0</v>
      </c>
      <c r="M259" s="542">
        <f t="shared" ca="1" si="80"/>
        <v>0</v>
      </c>
      <c r="N259" s="552">
        <f t="shared" ca="1" si="81"/>
        <v>0</v>
      </c>
      <c r="O259" s="542">
        <f t="shared" ca="1" si="82"/>
        <v>0</v>
      </c>
      <c r="P259" s="552">
        <f t="shared" ca="1" si="83"/>
        <v>0</v>
      </c>
      <c r="Q259" s="542">
        <f t="shared" ca="1" si="84"/>
        <v>0</v>
      </c>
      <c r="R259" s="552">
        <f t="shared" ca="1" si="85"/>
        <v>2740034.9910319946</v>
      </c>
      <c r="S259" s="542">
        <f t="shared" ca="1" si="86"/>
        <v>0</v>
      </c>
      <c r="T259" s="552">
        <f t="shared" ca="1" si="87"/>
        <v>0</v>
      </c>
      <c r="U259" s="542">
        <f t="shared" ca="1" si="88"/>
        <v>0</v>
      </c>
      <c r="V259" s="552">
        <f t="shared" ca="1" si="89"/>
        <v>0</v>
      </c>
      <c r="W259" s="542">
        <f t="shared" ca="1" si="90"/>
        <v>0</v>
      </c>
      <c r="X259" s="552">
        <f t="shared" ca="1" si="91"/>
        <v>0</v>
      </c>
      <c r="Y259" s="542">
        <f t="shared" ca="1" si="92"/>
        <v>0</v>
      </c>
      <c r="Z259" s="552">
        <f t="shared" ca="1" si="93"/>
        <v>0</v>
      </c>
      <c r="AA259" s="553">
        <f t="shared" ca="1" si="94"/>
        <v>0</v>
      </c>
      <c r="AD259" s="243">
        <v>2043</v>
      </c>
      <c r="AE259" s="558">
        <f t="shared" ca="1" si="95"/>
        <v>0</v>
      </c>
      <c r="AF259" s="542">
        <f t="shared" ca="1" si="96"/>
        <v>0</v>
      </c>
      <c r="AG259" s="552">
        <f t="shared" ca="1" si="97"/>
        <v>0</v>
      </c>
      <c r="AH259" s="542">
        <f t="shared" ca="1" si="98"/>
        <v>0</v>
      </c>
      <c r="AI259" s="552">
        <f t="shared" ca="1" si="99"/>
        <v>0</v>
      </c>
      <c r="AJ259" s="542">
        <f t="shared" ca="1" si="100"/>
        <v>2840402.5731210792</v>
      </c>
      <c r="AK259" s="552">
        <f t="shared" ca="1" si="101"/>
        <v>0</v>
      </c>
      <c r="AL259" s="542">
        <f t="shared" ca="1" si="102"/>
        <v>0</v>
      </c>
      <c r="AM259" s="552">
        <f t="shared" ca="1" si="103"/>
        <v>0</v>
      </c>
      <c r="AN259" s="542">
        <f t="shared" ca="1" si="104"/>
        <v>0</v>
      </c>
      <c r="AO259" s="552">
        <f t="shared" ca="1" si="105"/>
        <v>0</v>
      </c>
      <c r="AP259" s="542">
        <f t="shared" ca="1" si="106"/>
        <v>0</v>
      </c>
      <c r="AQ259" s="552">
        <f t="shared" ca="1" si="107"/>
        <v>0</v>
      </c>
      <c r="AR259" s="553">
        <f t="shared" ca="1" si="108"/>
        <v>0</v>
      </c>
      <c r="AT259" s="245"/>
      <c r="AU259" s="242">
        <v>20</v>
      </c>
      <c r="AV259" s="243">
        <v>2043</v>
      </c>
      <c r="AW259" s="863">
        <f t="shared" ca="1" si="109"/>
        <v>0</v>
      </c>
      <c r="AX259" s="865">
        <f t="shared" ca="1" si="110"/>
        <v>2740034.9910319946</v>
      </c>
      <c r="AY259" s="866">
        <f t="shared" ca="1" si="111"/>
        <v>2804318.579368961</v>
      </c>
      <c r="AZ259" s="243">
        <v>2043</v>
      </c>
      <c r="BA259" s="558">
        <f t="shared" ca="1" si="125"/>
        <v>0</v>
      </c>
      <c r="BB259" s="542">
        <f t="shared" ca="1" si="125"/>
        <v>0</v>
      </c>
      <c r="BC259" s="561">
        <f t="shared" ca="1" si="125"/>
        <v>0</v>
      </c>
      <c r="BD259" s="558">
        <f t="shared" ca="1" si="125"/>
        <v>0</v>
      </c>
      <c r="BE259" s="552">
        <f t="shared" ca="1" si="125"/>
        <v>0</v>
      </c>
      <c r="BF259" s="561">
        <f t="shared" ca="1" si="125"/>
        <v>0</v>
      </c>
      <c r="BG259" s="858">
        <f t="shared" ca="1" si="125"/>
        <v>0</v>
      </c>
      <c r="BH259" s="552">
        <f t="shared" ca="1" si="125"/>
        <v>0</v>
      </c>
      <c r="BI259" s="553">
        <f t="shared" ca="1" si="125"/>
        <v>-780.23353558016856</v>
      </c>
      <c r="BJ259" s="558">
        <f t="shared" ca="1" si="125"/>
        <v>0</v>
      </c>
      <c r="BK259" s="542">
        <f t="shared" ca="1" si="126"/>
        <v>142002.5034755907</v>
      </c>
      <c r="BL259" s="552">
        <f t="shared" ca="1" si="126"/>
        <v>0</v>
      </c>
      <c r="BM259" s="551">
        <f t="shared" ca="1" si="126"/>
        <v>0</v>
      </c>
      <c r="BN259" s="552">
        <f t="shared" ca="1" si="126"/>
        <v>0</v>
      </c>
      <c r="BO259" s="553">
        <f t="shared" ca="1" si="126"/>
        <v>0</v>
      </c>
      <c r="BP259" s="558">
        <f t="shared" ca="1" si="126"/>
        <v>0</v>
      </c>
      <c r="BQ259" s="542">
        <f t="shared" ca="1" si="126"/>
        <v>0</v>
      </c>
      <c r="BR259" s="561">
        <f t="shared" ca="1" si="126"/>
        <v>147204.0603794585</v>
      </c>
      <c r="BS259" s="231"/>
      <c r="BU259" s="804">
        <f t="shared" ca="1" si="114"/>
        <v>-36083.993752117618</v>
      </c>
      <c r="BV259" s="804">
        <f t="shared" ca="1" si="115"/>
        <v>2740034.9910319946</v>
      </c>
      <c r="BW259" s="804">
        <f t="shared" ca="1" si="116"/>
        <v>2840402.5731210792</v>
      </c>
      <c r="BX259" s="245"/>
      <c r="BY259" s="804">
        <f t="shared" ca="1" si="119"/>
        <v>-36083.993752117618</v>
      </c>
      <c r="BZ259" s="804">
        <f t="shared" ca="1" si="123"/>
        <v>2740034.9910319946</v>
      </c>
      <c r="CA259" s="805">
        <f t="shared" ca="1" si="124"/>
        <v>2840402.5731210792</v>
      </c>
      <c r="CB259" s="526"/>
      <c r="CC259" s="805">
        <f t="shared" ca="1" si="120"/>
        <v>0</v>
      </c>
      <c r="CD259" s="805">
        <f t="shared" ca="1" si="121"/>
        <v>0</v>
      </c>
      <c r="CE259" s="805">
        <f t="shared" ca="1" si="122"/>
        <v>0</v>
      </c>
      <c r="CF259" s="526"/>
      <c r="CI259" s="245"/>
    </row>
    <row r="260" spans="1:87" ht="14.25">
      <c r="A260" s="1366"/>
      <c r="B260" s="533"/>
      <c r="C260" s="243">
        <v>2044</v>
      </c>
      <c r="D260" s="515">
        <f t="shared" ca="1" si="73"/>
        <v>-36837.842578765121</v>
      </c>
      <c r="E260" s="515">
        <f t="shared" ca="1" si="74"/>
        <v>2877235.4774818406</v>
      </c>
      <c r="F260" s="515">
        <f t="shared" ca="1" si="75"/>
        <v>2982628.7184152422</v>
      </c>
      <c r="G260" s="515">
        <f t="shared" ca="1" si="118"/>
        <v>5823026.3533183178</v>
      </c>
      <c r="H260" s="243">
        <v>2044</v>
      </c>
      <c r="I260" s="551">
        <f t="shared" ca="1" si="76"/>
        <v>0</v>
      </c>
      <c r="J260" s="552">
        <f t="shared" ca="1" si="77"/>
        <v>0</v>
      </c>
      <c r="K260" s="542">
        <f t="shared" ca="1" si="78"/>
        <v>0</v>
      </c>
      <c r="L260" s="552">
        <f t="shared" ca="1" si="79"/>
        <v>0</v>
      </c>
      <c r="M260" s="542">
        <f t="shared" ca="1" si="80"/>
        <v>0</v>
      </c>
      <c r="N260" s="552">
        <f t="shared" ca="1" si="81"/>
        <v>0</v>
      </c>
      <c r="O260" s="542">
        <f t="shared" ca="1" si="82"/>
        <v>0</v>
      </c>
      <c r="P260" s="552">
        <f t="shared" ca="1" si="83"/>
        <v>0</v>
      </c>
      <c r="Q260" s="542">
        <f t="shared" ca="1" si="84"/>
        <v>0</v>
      </c>
      <c r="R260" s="552">
        <f t="shared" ca="1" si="85"/>
        <v>2877235.4774818406</v>
      </c>
      <c r="S260" s="542">
        <f t="shared" ca="1" si="86"/>
        <v>0</v>
      </c>
      <c r="T260" s="552">
        <f t="shared" ca="1" si="87"/>
        <v>0</v>
      </c>
      <c r="U260" s="542">
        <f t="shared" ca="1" si="88"/>
        <v>0</v>
      </c>
      <c r="V260" s="552">
        <f t="shared" ca="1" si="89"/>
        <v>0</v>
      </c>
      <c r="W260" s="542">
        <f t="shared" ca="1" si="90"/>
        <v>0</v>
      </c>
      <c r="X260" s="552">
        <f t="shared" ca="1" si="91"/>
        <v>0</v>
      </c>
      <c r="Y260" s="542">
        <f t="shared" ca="1" si="92"/>
        <v>0</v>
      </c>
      <c r="Z260" s="552">
        <f t="shared" ca="1" si="93"/>
        <v>0</v>
      </c>
      <c r="AA260" s="553">
        <f t="shared" ca="1" si="94"/>
        <v>0</v>
      </c>
      <c r="AD260" s="243">
        <v>2044</v>
      </c>
      <c r="AE260" s="558">
        <f t="shared" ca="1" si="95"/>
        <v>0</v>
      </c>
      <c r="AF260" s="542">
        <f t="shared" ca="1" si="96"/>
        <v>0</v>
      </c>
      <c r="AG260" s="552">
        <f t="shared" ca="1" si="97"/>
        <v>0</v>
      </c>
      <c r="AH260" s="542">
        <f t="shared" ca="1" si="98"/>
        <v>0</v>
      </c>
      <c r="AI260" s="552">
        <f t="shared" ca="1" si="99"/>
        <v>0</v>
      </c>
      <c r="AJ260" s="542">
        <f t="shared" ca="1" si="100"/>
        <v>2982628.7184152422</v>
      </c>
      <c r="AK260" s="552">
        <f t="shared" ca="1" si="101"/>
        <v>0</v>
      </c>
      <c r="AL260" s="542">
        <f t="shared" ca="1" si="102"/>
        <v>0</v>
      </c>
      <c r="AM260" s="552">
        <f t="shared" ca="1" si="103"/>
        <v>0</v>
      </c>
      <c r="AN260" s="542">
        <f t="shared" ca="1" si="104"/>
        <v>0</v>
      </c>
      <c r="AO260" s="552">
        <f t="shared" ca="1" si="105"/>
        <v>0</v>
      </c>
      <c r="AP260" s="542">
        <f t="shared" ca="1" si="106"/>
        <v>0</v>
      </c>
      <c r="AQ260" s="552">
        <f t="shared" ca="1" si="107"/>
        <v>0</v>
      </c>
      <c r="AR260" s="553">
        <f t="shared" ca="1" si="108"/>
        <v>0</v>
      </c>
      <c r="AT260" s="245"/>
      <c r="AU260" s="242">
        <v>21</v>
      </c>
      <c r="AV260" s="243">
        <v>2044</v>
      </c>
      <c r="AW260" s="863">
        <f t="shared" ca="1" si="109"/>
        <v>0</v>
      </c>
      <c r="AX260" s="865">
        <f t="shared" ca="1" si="110"/>
        <v>2877235.4774818406</v>
      </c>
      <c r="AY260" s="866">
        <f t="shared" ca="1" si="111"/>
        <v>2945790.8758364762</v>
      </c>
      <c r="AZ260" s="243">
        <v>2044</v>
      </c>
      <c r="BA260" s="558">
        <f t="shared" ref="BA260:BJ269" ca="1" si="127">OFFSET($D$149,MATCH(BA$239,$D$150:$D$157,0),COUNTA($E$149:$I$149)+COUNTBLANK($E$149:$I$149)+MATCH($AV260,$J$22:$BN$22,0))*OFFSET($H$179,MATCH(BA$238,$H$180:$H$201,0),COUNTA($I$180)+COUNTBLANK($I$180)+MATCH($AV260,$J$179:$BN$179,0))*Millions_to_thousands_conversion</f>
        <v>0</v>
      </c>
      <c r="BB260" s="542">
        <f t="shared" ca="1" si="127"/>
        <v>0</v>
      </c>
      <c r="BC260" s="561">
        <f t="shared" ca="1" si="127"/>
        <v>0</v>
      </c>
      <c r="BD260" s="558">
        <f t="shared" ca="1" si="127"/>
        <v>0</v>
      </c>
      <c r="BE260" s="552">
        <f t="shared" ca="1" si="127"/>
        <v>0</v>
      </c>
      <c r="BF260" s="561">
        <f t="shared" ca="1" si="127"/>
        <v>0</v>
      </c>
      <c r="BG260" s="858">
        <f t="shared" ca="1" si="127"/>
        <v>0</v>
      </c>
      <c r="BH260" s="552">
        <f t="shared" ca="1" si="127"/>
        <v>0</v>
      </c>
      <c r="BI260" s="553">
        <f t="shared" ca="1" si="127"/>
        <v>-753.8488266475058</v>
      </c>
      <c r="BJ260" s="558">
        <f t="shared" ca="1" si="127"/>
        <v>0</v>
      </c>
      <c r="BK260" s="542">
        <f t="shared" ref="BK260:BR269" ca="1" si="128">OFFSET($D$149,MATCH(BK$239,$D$150:$D$157,0),COUNTA($E$149:$I$149)+COUNTBLANK($E$149:$I$149)+MATCH($AV260,$J$22:$BN$22,0))*OFFSET($H$179,MATCH(BK$238,$H$180:$H$201,0),COUNTA($I$180)+COUNTBLANK($I$180)+MATCH($AV260,$J$179:$BN$179,0))*Millions_to_thousands_conversion</f>
        <v>137200.48644984607</v>
      </c>
      <c r="BL260" s="552">
        <f t="shared" ca="1" si="128"/>
        <v>0</v>
      </c>
      <c r="BM260" s="551">
        <f t="shared" ca="1" si="128"/>
        <v>0</v>
      </c>
      <c r="BN260" s="552">
        <f t="shared" ca="1" si="128"/>
        <v>0</v>
      </c>
      <c r="BO260" s="553">
        <f t="shared" ca="1" si="128"/>
        <v>0</v>
      </c>
      <c r="BP260" s="558">
        <f t="shared" ca="1" si="128"/>
        <v>0</v>
      </c>
      <c r="BQ260" s="542">
        <f t="shared" ca="1" si="128"/>
        <v>0</v>
      </c>
      <c r="BR260" s="561">
        <f t="shared" ca="1" si="128"/>
        <v>142226.14529416279</v>
      </c>
      <c r="BS260" s="231"/>
      <c r="BU260" s="804">
        <f t="shared" ca="1" si="114"/>
        <v>-36837.842578765121</v>
      </c>
      <c r="BV260" s="804">
        <f t="shared" ca="1" si="115"/>
        <v>2877235.4774818406</v>
      </c>
      <c r="BW260" s="804">
        <f t="shared" ca="1" si="116"/>
        <v>2982628.7184152422</v>
      </c>
      <c r="BX260" s="245"/>
      <c r="BY260" s="804">
        <f t="shared" ca="1" si="119"/>
        <v>-36837.842578765121</v>
      </c>
      <c r="BZ260" s="804">
        <f t="shared" ca="1" si="123"/>
        <v>2877235.4774818406</v>
      </c>
      <c r="CA260" s="805">
        <f t="shared" ca="1" si="124"/>
        <v>2982628.7184152422</v>
      </c>
      <c r="CB260" s="526"/>
      <c r="CC260" s="805">
        <f t="shared" ca="1" si="120"/>
        <v>0</v>
      </c>
      <c r="CD260" s="805">
        <f t="shared" ca="1" si="121"/>
        <v>0</v>
      </c>
      <c r="CE260" s="805">
        <f t="shared" ca="1" si="122"/>
        <v>0</v>
      </c>
      <c r="CF260" s="526"/>
      <c r="CI260" s="245"/>
    </row>
    <row r="261" spans="1:87" ht="14.25">
      <c r="A261" s="1366"/>
      <c r="B261" s="533"/>
      <c r="C261" s="243">
        <v>2045</v>
      </c>
      <c r="D261" s="515">
        <f t="shared" ca="1" si="73"/>
        <v>-37566.198933013919</v>
      </c>
      <c r="E261" s="515">
        <f t="shared" ca="1" si="74"/>
        <v>3009796.3339551217</v>
      </c>
      <c r="F261" s="515">
        <f t="shared" ca="1" si="75"/>
        <v>3120045.2839168487</v>
      </c>
      <c r="G261" s="515">
        <f t="shared" ca="1" si="118"/>
        <v>6092275.4189389572</v>
      </c>
      <c r="H261" s="243">
        <v>2045</v>
      </c>
      <c r="I261" s="551">
        <f t="shared" ca="1" si="76"/>
        <v>0</v>
      </c>
      <c r="J261" s="552">
        <f t="shared" ca="1" si="77"/>
        <v>0</v>
      </c>
      <c r="K261" s="542">
        <f t="shared" ca="1" si="78"/>
        <v>0</v>
      </c>
      <c r="L261" s="552">
        <f t="shared" ca="1" si="79"/>
        <v>0</v>
      </c>
      <c r="M261" s="542">
        <f t="shared" ca="1" si="80"/>
        <v>0</v>
      </c>
      <c r="N261" s="552">
        <f t="shared" ca="1" si="81"/>
        <v>0</v>
      </c>
      <c r="O261" s="542">
        <f t="shared" ca="1" si="82"/>
        <v>0</v>
      </c>
      <c r="P261" s="552">
        <f t="shared" ca="1" si="83"/>
        <v>0</v>
      </c>
      <c r="Q261" s="542">
        <f t="shared" ca="1" si="84"/>
        <v>0</v>
      </c>
      <c r="R261" s="552">
        <f t="shared" ca="1" si="85"/>
        <v>3009796.3339551217</v>
      </c>
      <c r="S261" s="542">
        <f t="shared" ca="1" si="86"/>
        <v>0</v>
      </c>
      <c r="T261" s="552">
        <f t="shared" ca="1" si="87"/>
        <v>0</v>
      </c>
      <c r="U261" s="542">
        <f t="shared" ca="1" si="88"/>
        <v>0</v>
      </c>
      <c r="V261" s="552">
        <f t="shared" ca="1" si="89"/>
        <v>0</v>
      </c>
      <c r="W261" s="542">
        <f t="shared" ca="1" si="90"/>
        <v>0</v>
      </c>
      <c r="X261" s="552">
        <f t="shared" ca="1" si="91"/>
        <v>0</v>
      </c>
      <c r="Y261" s="542">
        <f t="shared" ca="1" si="92"/>
        <v>0</v>
      </c>
      <c r="Z261" s="552">
        <f t="shared" ca="1" si="93"/>
        <v>0</v>
      </c>
      <c r="AA261" s="553">
        <f t="shared" ca="1" si="94"/>
        <v>0</v>
      </c>
      <c r="AD261" s="243">
        <v>2045</v>
      </c>
      <c r="AE261" s="558">
        <f t="shared" ca="1" si="95"/>
        <v>0</v>
      </c>
      <c r="AF261" s="542">
        <f t="shared" ca="1" si="96"/>
        <v>0</v>
      </c>
      <c r="AG261" s="552">
        <f t="shared" ca="1" si="97"/>
        <v>0</v>
      </c>
      <c r="AH261" s="542">
        <f t="shared" ca="1" si="98"/>
        <v>0</v>
      </c>
      <c r="AI261" s="552">
        <f t="shared" ca="1" si="99"/>
        <v>0</v>
      </c>
      <c r="AJ261" s="542">
        <f t="shared" ca="1" si="100"/>
        <v>3120045.2839168487</v>
      </c>
      <c r="AK261" s="552">
        <f t="shared" ca="1" si="101"/>
        <v>0</v>
      </c>
      <c r="AL261" s="542">
        <f t="shared" ca="1" si="102"/>
        <v>0</v>
      </c>
      <c r="AM261" s="552">
        <f t="shared" ca="1" si="103"/>
        <v>0</v>
      </c>
      <c r="AN261" s="542">
        <f t="shared" ca="1" si="104"/>
        <v>0</v>
      </c>
      <c r="AO261" s="552">
        <f t="shared" ca="1" si="105"/>
        <v>0</v>
      </c>
      <c r="AP261" s="542">
        <f t="shared" ca="1" si="106"/>
        <v>0</v>
      </c>
      <c r="AQ261" s="552">
        <f t="shared" ca="1" si="107"/>
        <v>0</v>
      </c>
      <c r="AR261" s="553">
        <f t="shared" ca="1" si="108"/>
        <v>0</v>
      </c>
      <c r="AT261" s="245"/>
      <c r="AU261" s="242">
        <v>22</v>
      </c>
      <c r="AV261" s="243">
        <v>2045</v>
      </c>
      <c r="AW261" s="863">
        <f t="shared" ca="1" si="109"/>
        <v>0</v>
      </c>
      <c r="AX261" s="865">
        <f t="shared" ca="1" si="110"/>
        <v>3009796.3339551217</v>
      </c>
      <c r="AY261" s="866">
        <f t="shared" ca="1" si="111"/>
        <v>3082479.0849838341</v>
      </c>
      <c r="AZ261" s="243">
        <v>2045</v>
      </c>
      <c r="BA261" s="558">
        <f t="shared" ca="1" si="127"/>
        <v>0</v>
      </c>
      <c r="BB261" s="542">
        <f t="shared" ca="1" si="127"/>
        <v>0</v>
      </c>
      <c r="BC261" s="561">
        <f t="shared" ca="1" si="127"/>
        <v>0</v>
      </c>
      <c r="BD261" s="558">
        <f t="shared" ca="1" si="127"/>
        <v>0</v>
      </c>
      <c r="BE261" s="552">
        <f t="shared" ca="1" si="127"/>
        <v>0</v>
      </c>
      <c r="BF261" s="561">
        <f t="shared" ca="1" si="127"/>
        <v>0</v>
      </c>
      <c r="BG261" s="858">
        <f t="shared" ca="1" si="127"/>
        <v>0</v>
      </c>
      <c r="BH261" s="552">
        <f t="shared" ca="1" si="127"/>
        <v>0</v>
      </c>
      <c r="BI261" s="553">
        <f t="shared" ca="1" si="127"/>
        <v>-728.3563542487982</v>
      </c>
      <c r="BJ261" s="558">
        <f t="shared" ca="1" si="127"/>
        <v>0</v>
      </c>
      <c r="BK261" s="542">
        <f t="shared" ca="1" si="128"/>
        <v>132560.85647328125</v>
      </c>
      <c r="BL261" s="552">
        <f t="shared" ca="1" si="128"/>
        <v>0</v>
      </c>
      <c r="BM261" s="551">
        <f t="shared" ca="1" si="128"/>
        <v>0</v>
      </c>
      <c r="BN261" s="552">
        <f t="shared" ca="1" si="128"/>
        <v>0</v>
      </c>
      <c r="BO261" s="553">
        <f t="shared" ca="1" si="128"/>
        <v>0</v>
      </c>
      <c r="BP261" s="558">
        <f t="shared" ca="1" si="128"/>
        <v>0</v>
      </c>
      <c r="BQ261" s="542">
        <f t="shared" ca="1" si="128"/>
        <v>0</v>
      </c>
      <c r="BR261" s="561">
        <f t="shared" ca="1" si="128"/>
        <v>137416.56550160659</v>
      </c>
      <c r="BS261" s="231"/>
      <c r="BU261" s="804">
        <f t="shared" ca="1" si="114"/>
        <v>-37566.198933013919</v>
      </c>
      <c r="BV261" s="804">
        <f t="shared" ca="1" si="115"/>
        <v>3009796.3339551217</v>
      </c>
      <c r="BW261" s="804">
        <f t="shared" ca="1" si="116"/>
        <v>3120045.2839168487</v>
      </c>
      <c r="BX261" s="245"/>
      <c r="BY261" s="804">
        <f t="shared" ca="1" si="119"/>
        <v>-37566.198933013919</v>
      </c>
      <c r="BZ261" s="804">
        <f t="shared" ca="1" si="123"/>
        <v>3009796.3339551217</v>
      </c>
      <c r="CA261" s="805">
        <f t="shared" ca="1" si="124"/>
        <v>3120045.2839168487</v>
      </c>
      <c r="CB261" s="526"/>
      <c r="CC261" s="805">
        <f t="shared" ca="1" si="120"/>
        <v>0</v>
      </c>
      <c r="CD261" s="805">
        <f t="shared" ca="1" si="121"/>
        <v>0</v>
      </c>
      <c r="CE261" s="805">
        <f t="shared" ca="1" si="122"/>
        <v>0</v>
      </c>
      <c r="CF261" s="526"/>
      <c r="CI261" s="245"/>
    </row>
    <row r="262" spans="1:87" ht="14.25">
      <c r="A262" s="1366"/>
      <c r="B262" s="533"/>
      <c r="C262" s="243">
        <v>2046</v>
      </c>
      <c r="D262" s="515">
        <f t="shared" ca="1" si="73"/>
        <v>-38269.92487914802</v>
      </c>
      <c r="E262" s="515">
        <f t="shared" ca="1" si="74"/>
        <v>3137874.4561515287</v>
      </c>
      <c r="F262" s="515">
        <f t="shared" ca="1" si="75"/>
        <v>3252814.9124208163</v>
      </c>
      <c r="G262" s="515">
        <f t="shared" ca="1" si="118"/>
        <v>6352419.4436931964</v>
      </c>
      <c r="H262" s="243">
        <v>2046</v>
      </c>
      <c r="I262" s="551">
        <f t="shared" ca="1" si="76"/>
        <v>0</v>
      </c>
      <c r="J262" s="552">
        <f t="shared" ca="1" si="77"/>
        <v>0</v>
      </c>
      <c r="K262" s="542">
        <f t="shared" ca="1" si="78"/>
        <v>0</v>
      </c>
      <c r="L262" s="552">
        <f t="shared" ca="1" si="79"/>
        <v>0</v>
      </c>
      <c r="M262" s="542">
        <f t="shared" ca="1" si="80"/>
        <v>0</v>
      </c>
      <c r="N262" s="552">
        <f t="shared" ca="1" si="81"/>
        <v>0</v>
      </c>
      <c r="O262" s="542">
        <f t="shared" ca="1" si="82"/>
        <v>0</v>
      </c>
      <c r="P262" s="552">
        <f t="shared" ca="1" si="83"/>
        <v>0</v>
      </c>
      <c r="Q262" s="542">
        <f t="shared" ca="1" si="84"/>
        <v>0</v>
      </c>
      <c r="R262" s="552">
        <f t="shared" ca="1" si="85"/>
        <v>3137874.4561515287</v>
      </c>
      <c r="S262" s="542">
        <f t="shared" ca="1" si="86"/>
        <v>0</v>
      </c>
      <c r="T262" s="552">
        <f t="shared" ca="1" si="87"/>
        <v>0</v>
      </c>
      <c r="U262" s="542">
        <f t="shared" ca="1" si="88"/>
        <v>0</v>
      </c>
      <c r="V262" s="552">
        <f t="shared" ca="1" si="89"/>
        <v>0</v>
      </c>
      <c r="W262" s="542">
        <f t="shared" ca="1" si="90"/>
        <v>0</v>
      </c>
      <c r="X262" s="552">
        <f t="shared" ca="1" si="91"/>
        <v>0</v>
      </c>
      <c r="Y262" s="542">
        <f t="shared" ca="1" si="92"/>
        <v>0</v>
      </c>
      <c r="Z262" s="552">
        <f t="shared" ca="1" si="93"/>
        <v>0</v>
      </c>
      <c r="AA262" s="553">
        <f t="shared" ca="1" si="94"/>
        <v>0</v>
      </c>
      <c r="AD262" s="243">
        <v>2046</v>
      </c>
      <c r="AE262" s="558">
        <f t="shared" ca="1" si="95"/>
        <v>0</v>
      </c>
      <c r="AF262" s="542">
        <f t="shared" ca="1" si="96"/>
        <v>0</v>
      </c>
      <c r="AG262" s="552">
        <f t="shared" ca="1" si="97"/>
        <v>0</v>
      </c>
      <c r="AH262" s="542">
        <f t="shared" ca="1" si="98"/>
        <v>0</v>
      </c>
      <c r="AI262" s="552">
        <f t="shared" ca="1" si="99"/>
        <v>0</v>
      </c>
      <c r="AJ262" s="542">
        <f t="shared" ca="1" si="100"/>
        <v>3252814.9124208163</v>
      </c>
      <c r="AK262" s="552">
        <f t="shared" ca="1" si="101"/>
        <v>0</v>
      </c>
      <c r="AL262" s="542">
        <f t="shared" ca="1" si="102"/>
        <v>0</v>
      </c>
      <c r="AM262" s="552">
        <f t="shared" ca="1" si="103"/>
        <v>0</v>
      </c>
      <c r="AN262" s="542">
        <f t="shared" ca="1" si="104"/>
        <v>0</v>
      </c>
      <c r="AO262" s="552">
        <f t="shared" ca="1" si="105"/>
        <v>0</v>
      </c>
      <c r="AP262" s="542">
        <f t="shared" ca="1" si="106"/>
        <v>0</v>
      </c>
      <c r="AQ262" s="552">
        <f t="shared" ca="1" si="107"/>
        <v>0</v>
      </c>
      <c r="AR262" s="553">
        <f t="shared" ca="1" si="108"/>
        <v>0</v>
      </c>
      <c r="AT262" s="245"/>
      <c r="AU262" s="242">
        <v>23</v>
      </c>
      <c r="AV262" s="243">
        <v>2046</v>
      </c>
      <c r="AW262" s="583">
        <f t="shared" ca="1" si="109"/>
        <v>0</v>
      </c>
      <c r="AX262" s="850">
        <f t="shared" ca="1" si="110"/>
        <v>3137874.4561515287</v>
      </c>
      <c r="AY262" s="864">
        <f t="shared" ca="1" si="111"/>
        <v>3214544.9875416677</v>
      </c>
      <c r="AZ262" s="243">
        <v>2046</v>
      </c>
      <c r="BA262" s="558">
        <f t="shared" ca="1" si="127"/>
        <v>0</v>
      </c>
      <c r="BB262" s="542">
        <f t="shared" ca="1" si="127"/>
        <v>0</v>
      </c>
      <c r="BC262" s="561">
        <f t="shared" ca="1" si="127"/>
        <v>0</v>
      </c>
      <c r="BD262" s="558">
        <f t="shared" ca="1" si="127"/>
        <v>0</v>
      </c>
      <c r="BE262" s="552">
        <f t="shared" ca="1" si="127"/>
        <v>0</v>
      </c>
      <c r="BF262" s="561">
        <f t="shared" ca="1" si="127"/>
        <v>0</v>
      </c>
      <c r="BG262" s="858">
        <f t="shared" ca="1" si="127"/>
        <v>0</v>
      </c>
      <c r="BH262" s="552">
        <f t="shared" ca="1" si="127"/>
        <v>0</v>
      </c>
      <c r="BI262" s="553">
        <f t="shared" ca="1" si="127"/>
        <v>-703.72594613410456</v>
      </c>
      <c r="BJ262" s="558">
        <f t="shared" ca="1" si="127"/>
        <v>0</v>
      </c>
      <c r="BK262" s="542">
        <f t="shared" ca="1" si="128"/>
        <v>128078.12219640701</v>
      </c>
      <c r="BL262" s="552">
        <f t="shared" ca="1" si="128"/>
        <v>0</v>
      </c>
      <c r="BM262" s="551">
        <f t="shared" ca="1" si="128"/>
        <v>0</v>
      </c>
      <c r="BN262" s="552">
        <f t="shared" ca="1" si="128"/>
        <v>0</v>
      </c>
      <c r="BO262" s="553">
        <f t="shared" ca="1" si="128"/>
        <v>0</v>
      </c>
      <c r="BP262" s="558">
        <f t="shared" ca="1" si="128"/>
        <v>0</v>
      </c>
      <c r="BQ262" s="542">
        <f t="shared" ca="1" si="128"/>
        <v>0</v>
      </c>
      <c r="BR262" s="561">
        <f t="shared" ca="1" si="128"/>
        <v>132769.62850396772</v>
      </c>
      <c r="BS262" s="231"/>
      <c r="BU262" s="804">
        <f t="shared" ca="1" si="114"/>
        <v>-38269.92487914802</v>
      </c>
      <c r="BV262" s="804">
        <f t="shared" ca="1" si="115"/>
        <v>3137874.4561515287</v>
      </c>
      <c r="BW262" s="804">
        <f t="shared" ca="1" si="116"/>
        <v>3252814.9124208163</v>
      </c>
      <c r="BX262" s="245"/>
      <c r="BY262" s="804">
        <f t="shared" ca="1" si="119"/>
        <v>-38269.92487914802</v>
      </c>
      <c r="BZ262" s="804">
        <f t="shared" ca="1" si="123"/>
        <v>3137874.4561515287</v>
      </c>
      <c r="CA262" s="805">
        <f t="shared" ca="1" si="124"/>
        <v>3252814.9124208163</v>
      </c>
      <c r="CB262" s="526"/>
      <c r="CC262" s="805">
        <f t="shared" ca="1" si="120"/>
        <v>0</v>
      </c>
      <c r="CD262" s="805">
        <f t="shared" ca="1" si="121"/>
        <v>0</v>
      </c>
      <c r="CE262" s="805">
        <f t="shared" ca="1" si="122"/>
        <v>0</v>
      </c>
      <c r="CF262" s="526"/>
      <c r="CI262" s="245"/>
    </row>
    <row r="263" spans="1:87" ht="14.25">
      <c r="A263" s="1366"/>
      <c r="B263" s="533"/>
      <c r="C263" s="243">
        <v>2047</v>
      </c>
      <c r="D263" s="515">
        <f t="shared" ca="1" si="73"/>
        <v>-38949.853329519137</v>
      </c>
      <c r="E263" s="515">
        <f t="shared" ca="1" si="74"/>
        <v>3261621.4341190718</v>
      </c>
      <c r="F263" s="515">
        <f t="shared" ca="1" si="75"/>
        <v>3381094.7467241669</v>
      </c>
      <c r="G263" s="515">
        <f t="shared" ca="1" si="118"/>
        <v>6603766.327513719</v>
      </c>
      <c r="H263" s="243">
        <v>2047</v>
      </c>
      <c r="I263" s="551">
        <f t="shared" ca="1" si="76"/>
        <v>0</v>
      </c>
      <c r="J263" s="552">
        <f t="shared" ca="1" si="77"/>
        <v>0</v>
      </c>
      <c r="K263" s="542">
        <f t="shared" ca="1" si="78"/>
        <v>0</v>
      </c>
      <c r="L263" s="552">
        <f t="shared" ca="1" si="79"/>
        <v>0</v>
      </c>
      <c r="M263" s="542">
        <f t="shared" ca="1" si="80"/>
        <v>0</v>
      </c>
      <c r="N263" s="552">
        <f t="shared" ca="1" si="81"/>
        <v>0</v>
      </c>
      <c r="O263" s="542">
        <f t="shared" ca="1" si="82"/>
        <v>0</v>
      </c>
      <c r="P263" s="552">
        <f t="shared" ca="1" si="83"/>
        <v>0</v>
      </c>
      <c r="Q263" s="542">
        <f t="shared" ca="1" si="84"/>
        <v>0</v>
      </c>
      <c r="R263" s="552">
        <f t="shared" ca="1" si="85"/>
        <v>3261621.4341190718</v>
      </c>
      <c r="S263" s="542">
        <f t="shared" ca="1" si="86"/>
        <v>0</v>
      </c>
      <c r="T263" s="552">
        <f t="shared" ca="1" si="87"/>
        <v>0</v>
      </c>
      <c r="U263" s="542">
        <f t="shared" ca="1" si="88"/>
        <v>0</v>
      </c>
      <c r="V263" s="552">
        <f t="shared" ca="1" si="89"/>
        <v>0</v>
      </c>
      <c r="W263" s="542">
        <f t="shared" ca="1" si="90"/>
        <v>0</v>
      </c>
      <c r="X263" s="552">
        <f t="shared" ca="1" si="91"/>
        <v>0</v>
      </c>
      <c r="Y263" s="542">
        <f t="shared" ca="1" si="92"/>
        <v>0</v>
      </c>
      <c r="Z263" s="552">
        <f t="shared" ca="1" si="93"/>
        <v>0</v>
      </c>
      <c r="AA263" s="553">
        <f t="shared" ca="1" si="94"/>
        <v>0</v>
      </c>
      <c r="AD263" s="243">
        <v>2047</v>
      </c>
      <c r="AE263" s="558">
        <f t="shared" ca="1" si="95"/>
        <v>0</v>
      </c>
      <c r="AF263" s="542">
        <f t="shared" ca="1" si="96"/>
        <v>0</v>
      </c>
      <c r="AG263" s="552">
        <f t="shared" ca="1" si="97"/>
        <v>0</v>
      </c>
      <c r="AH263" s="542">
        <f t="shared" ca="1" si="98"/>
        <v>0</v>
      </c>
      <c r="AI263" s="552">
        <f t="shared" ca="1" si="99"/>
        <v>0</v>
      </c>
      <c r="AJ263" s="542">
        <f t="shared" ca="1" si="100"/>
        <v>3381094.7467241669</v>
      </c>
      <c r="AK263" s="552">
        <f t="shared" ca="1" si="101"/>
        <v>0</v>
      </c>
      <c r="AL263" s="542">
        <f t="shared" ca="1" si="102"/>
        <v>0</v>
      </c>
      <c r="AM263" s="552">
        <f t="shared" ca="1" si="103"/>
        <v>0</v>
      </c>
      <c r="AN263" s="542">
        <f t="shared" ca="1" si="104"/>
        <v>0</v>
      </c>
      <c r="AO263" s="552">
        <f t="shared" ca="1" si="105"/>
        <v>0</v>
      </c>
      <c r="AP263" s="542">
        <f t="shared" ca="1" si="106"/>
        <v>0</v>
      </c>
      <c r="AQ263" s="552">
        <f t="shared" ca="1" si="107"/>
        <v>0</v>
      </c>
      <c r="AR263" s="553">
        <f t="shared" ca="1" si="108"/>
        <v>0</v>
      </c>
      <c r="AT263" s="245"/>
      <c r="AU263" s="242">
        <v>24</v>
      </c>
      <c r="AV263" s="243">
        <v>2047</v>
      </c>
      <c r="AW263" s="583">
        <f t="shared" ca="1" si="109"/>
        <v>0</v>
      </c>
      <c r="AX263" s="850">
        <f t="shared" ca="1" si="110"/>
        <v>3261621.4341190718</v>
      </c>
      <c r="AY263" s="864">
        <f t="shared" ca="1" si="111"/>
        <v>3342144.8933946472</v>
      </c>
      <c r="AZ263" s="243">
        <v>2047</v>
      </c>
      <c r="BA263" s="558">
        <f t="shared" ca="1" si="127"/>
        <v>0</v>
      </c>
      <c r="BB263" s="542">
        <f t="shared" ca="1" si="127"/>
        <v>0</v>
      </c>
      <c r="BC263" s="561">
        <f t="shared" ca="1" si="127"/>
        <v>0</v>
      </c>
      <c r="BD263" s="558">
        <f t="shared" ca="1" si="127"/>
        <v>0</v>
      </c>
      <c r="BE263" s="552">
        <f t="shared" ca="1" si="127"/>
        <v>0</v>
      </c>
      <c r="BF263" s="561">
        <f t="shared" ca="1" si="127"/>
        <v>0</v>
      </c>
      <c r="BG263" s="858">
        <f t="shared" ca="1" si="127"/>
        <v>0</v>
      </c>
      <c r="BH263" s="552">
        <f t="shared" ca="1" si="127"/>
        <v>0</v>
      </c>
      <c r="BI263" s="553">
        <f t="shared" ca="1" si="127"/>
        <v>-679.92845037111545</v>
      </c>
      <c r="BJ263" s="558">
        <f t="shared" ca="1" si="127"/>
        <v>0</v>
      </c>
      <c r="BK263" s="542">
        <f t="shared" ca="1" si="128"/>
        <v>123746.97796754302</v>
      </c>
      <c r="BL263" s="552">
        <f t="shared" ca="1" si="128"/>
        <v>0</v>
      </c>
      <c r="BM263" s="551">
        <f t="shared" ca="1" si="128"/>
        <v>0</v>
      </c>
      <c r="BN263" s="552">
        <f t="shared" ca="1" si="128"/>
        <v>0</v>
      </c>
      <c r="BO263" s="553">
        <f t="shared" ca="1" si="128"/>
        <v>0</v>
      </c>
      <c r="BP263" s="558">
        <f t="shared" ca="1" si="128"/>
        <v>0</v>
      </c>
      <c r="BQ263" s="542">
        <f t="shared" ca="1" si="128"/>
        <v>0</v>
      </c>
      <c r="BR263" s="561">
        <f t="shared" ca="1" si="128"/>
        <v>128279.83430335044</v>
      </c>
      <c r="BS263" s="231"/>
      <c r="BU263" s="804">
        <f t="shared" ca="1" si="114"/>
        <v>-38949.853329519137</v>
      </c>
      <c r="BV263" s="804">
        <f t="shared" ca="1" si="115"/>
        <v>3261621.4341190718</v>
      </c>
      <c r="BW263" s="804">
        <f t="shared" ca="1" si="116"/>
        <v>3381094.7467241669</v>
      </c>
      <c r="BX263" s="245"/>
      <c r="BY263" s="804">
        <f t="shared" ca="1" si="119"/>
        <v>-38949.853329519137</v>
      </c>
      <c r="BZ263" s="804">
        <f t="shared" ca="1" si="123"/>
        <v>3261621.4341190718</v>
      </c>
      <c r="CA263" s="805">
        <f t="shared" ca="1" si="124"/>
        <v>3381094.7467241669</v>
      </c>
      <c r="CB263" s="526"/>
      <c r="CC263" s="805">
        <f t="shared" ca="1" si="120"/>
        <v>0</v>
      </c>
      <c r="CD263" s="805">
        <f t="shared" ca="1" si="121"/>
        <v>0</v>
      </c>
      <c r="CE263" s="805">
        <f t="shared" ca="1" si="122"/>
        <v>0</v>
      </c>
      <c r="CF263" s="526"/>
      <c r="CI263" s="245"/>
    </row>
    <row r="264" spans="1:87" ht="14.25">
      <c r="A264" s="1366"/>
      <c r="B264" s="533"/>
      <c r="C264" s="243">
        <v>2048</v>
      </c>
      <c r="D264" s="515">
        <f t="shared" ca="1" si="73"/>
        <v>-39606.789030360793</v>
      </c>
      <c r="E264" s="515">
        <f t="shared" ca="1" si="74"/>
        <v>3381183.7316722535</v>
      </c>
      <c r="F264" s="515">
        <f t="shared" ca="1" si="75"/>
        <v>3505036.6156162932</v>
      </c>
      <c r="G264" s="515">
        <f t="shared" ca="1" si="118"/>
        <v>6846613.5582581852</v>
      </c>
      <c r="H264" s="243">
        <v>2048</v>
      </c>
      <c r="I264" s="551">
        <f t="shared" ca="1" si="76"/>
        <v>0</v>
      </c>
      <c r="J264" s="552">
        <f t="shared" ca="1" si="77"/>
        <v>0</v>
      </c>
      <c r="K264" s="542">
        <f t="shared" ca="1" si="78"/>
        <v>0</v>
      </c>
      <c r="L264" s="552">
        <f t="shared" ca="1" si="79"/>
        <v>0</v>
      </c>
      <c r="M264" s="542">
        <f t="shared" ca="1" si="80"/>
        <v>0</v>
      </c>
      <c r="N264" s="552">
        <f t="shared" ca="1" si="81"/>
        <v>0</v>
      </c>
      <c r="O264" s="542">
        <f t="shared" ca="1" si="82"/>
        <v>0</v>
      </c>
      <c r="P264" s="552">
        <f t="shared" ca="1" si="83"/>
        <v>0</v>
      </c>
      <c r="Q264" s="542">
        <f t="shared" ca="1" si="84"/>
        <v>0</v>
      </c>
      <c r="R264" s="552">
        <f t="shared" ca="1" si="85"/>
        <v>3381183.7316722535</v>
      </c>
      <c r="S264" s="542">
        <f t="shared" ca="1" si="86"/>
        <v>0</v>
      </c>
      <c r="T264" s="552">
        <f t="shared" ca="1" si="87"/>
        <v>0</v>
      </c>
      <c r="U264" s="542">
        <f t="shared" ca="1" si="88"/>
        <v>0</v>
      </c>
      <c r="V264" s="552">
        <f t="shared" ca="1" si="89"/>
        <v>0</v>
      </c>
      <c r="W264" s="542">
        <f t="shared" ca="1" si="90"/>
        <v>0</v>
      </c>
      <c r="X264" s="552">
        <f t="shared" ca="1" si="91"/>
        <v>0</v>
      </c>
      <c r="Y264" s="542">
        <f t="shared" ca="1" si="92"/>
        <v>0</v>
      </c>
      <c r="Z264" s="552">
        <f t="shared" ca="1" si="93"/>
        <v>0</v>
      </c>
      <c r="AA264" s="553">
        <f t="shared" ca="1" si="94"/>
        <v>0</v>
      </c>
      <c r="AD264" s="243">
        <v>2048</v>
      </c>
      <c r="AE264" s="558">
        <f t="shared" ca="1" si="95"/>
        <v>0</v>
      </c>
      <c r="AF264" s="542">
        <f t="shared" ca="1" si="96"/>
        <v>0</v>
      </c>
      <c r="AG264" s="552">
        <f t="shared" ca="1" si="97"/>
        <v>0</v>
      </c>
      <c r="AH264" s="542">
        <f t="shared" ca="1" si="98"/>
        <v>0</v>
      </c>
      <c r="AI264" s="552">
        <f t="shared" ca="1" si="99"/>
        <v>0</v>
      </c>
      <c r="AJ264" s="542">
        <f t="shared" ca="1" si="100"/>
        <v>3505036.6156162932</v>
      </c>
      <c r="AK264" s="552">
        <f t="shared" ca="1" si="101"/>
        <v>0</v>
      </c>
      <c r="AL264" s="542">
        <f t="shared" ca="1" si="102"/>
        <v>0</v>
      </c>
      <c r="AM264" s="552">
        <f t="shared" ca="1" si="103"/>
        <v>0</v>
      </c>
      <c r="AN264" s="542">
        <f t="shared" ca="1" si="104"/>
        <v>0</v>
      </c>
      <c r="AO264" s="552">
        <f t="shared" ca="1" si="105"/>
        <v>0</v>
      </c>
      <c r="AP264" s="542">
        <f t="shared" ca="1" si="106"/>
        <v>0</v>
      </c>
      <c r="AQ264" s="552">
        <f t="shared" ca="1" si="107"/>
        <v>0</v>
      </c>
      <c r="AR264" s="553">
        <f t="shared" ca="1" si="108"/>
        <v>0</v>
      </c>
      <c r="AT264" s="245"/>
      <c r="AU264" s="242">
        <v>25</v>
      </c>
      <c r="AV264" s="243">
        <v>2048</v>
      </c>
      <c r="AW264" s="583">
        <f t="shared" ca="1" si="109"/>
        <v>0</v>
      </c>
      <c r="AX264" s="850">
        <f t="shared" ca="1" si="110"/>
        <v>3381183.7316722535</v>
      </c>
      <c r="AY264" s="864">
        <f t="shared" ca="1" si="111"/>
        <v>3465429.8265859317</v>
      </c>
      <c r="AZ264" s="243">
        <v>2048</v>
      </c>
      <c r="BA264" s="558">
        <f t="shared" ca="1" si="127"/>
        <v>0</v>
      </c>
      <c r="BB264" s="542">
        <f t="shared" ca="1" si="127"/>
        <v>0</v>
      </c>
      <c r="BC264" s="561">
        <f t="shared" ca="1" si="127"/>
        <v>0</v>
      </c>
      <c r="BD264" s="558">
        <f t="shared" ca="1" si="127"/>
        <v>0</v>
      </c>
      <c r="BE264" s="552">
        <f t="shared" ca="1" si="127"/>
        <v>0</v>
      </c>
      <c r="BF264" s="561">
        <f t="shared" ca="1" si="127"/>
        <v>0</v>
      </c>
      <c r="BG264" s="858">
        <f t="shared" ca="1" si="127"/>
        <v>0</v>
      </c>
      <c r="BH264" s="552">
        <f t="shared" ca="1" si="127"/>
        <v>0</v>
      </c>
      <c r="BI264" s="553">
        <f t="shared" ca="1" si="127"/>
        <v>-656.93570084165765</v>
      </c>
      <c r="BJ264" s="558">
        <f t="shared" ca="1" si="127"/>
        <v>0</v>
      </c>
      <c r="BK264" s="542">
        <f t="shared" ca="1" si="128"/>
        <v>119562.29755318168</v>
      </c>
      <c r="BL264" s="552">
        <f t="shared" ca="1" si="128"/>
        <v>0</v>
      </c>
      <c r="BM264" s="551">
        <f t="shared" ca="1" si="128"/>
        <v>0</v>
      </c>
      <c r="BN264" s="552">
        <f t="shared" ca="1" si="128"/>
        <v>0</v>
      </c>
      <c r="BO264" s="553">
        <f t="shared" ca="1" si="128"/>
        <v>0</v>
      </c>
      <c r="BP264" s="558">
        <f t="shared" ca="1" si="128"/>
        <v>0</v>
      </c>
      <c r="BQ264" s="542">
        <f t="shared" ca="1" si="128"/>
        <v>0</v>
      </c>
      <c r="BR264" s="561">
        <f t="shared" ca="1" si="128"/>
        <v>123941.86889212606</v>
      </c>
      <c r="BS264" s="231"/>
      <c r="BU264" s="804">
        <f t="shared" ca="1" si="114"/>
        <v>-39606.789030360793</v>
      </c>
      <c r="BV264" s="804">
        <f t="shared" ca="1" si="115"/>
        <v>3381183.7316722535</v>
      </c>
      <c r="BW264" s="804">
        <f t="shared" ca="1" si="116"/>
        <v>3505036.6156162932</v>
      </c>
      <c r="BX264" s="245"/>
      <c r="BY264" s="804">
        <f t="shared" ca="1" si="119"/>
        <v>-39606.789030360793</v>
      </c>
      <c r="BZ264" s="804">
        <f t="shared" ca="1" si="123"/>
        <v>3381183.7316722535</v>
      </c>
      <c r="CA264" s="805">
        <f t="shared" ca="1" si="124"/>
        <v>3505036.6156162932</v>
      </c>
      <c r="CB264" s="526"/>
      <c r="CC264" s="805">
        <f t="shared" ca="1" si="120"/>
        <v>0</v>
      </c>
      <c r="CD264" s="805">
        <f t="shared" ca="1" si="121"/>
        <v>0</v>
      </c>
      <c r="CE264" s="805">
        <f t="shared" ca="1" si="122"/>
        <v>0</v>
      </c>
      <c r="CF264" s="526"/>
      <c r="CI264" s="245"/>
    </row>
    <row r="265" spans="1:87" ht="14.25">
      <c r="A265" s="1366"/>
      <c r="B265" s="533"/>
      <c r="C265" s="243">
        <v>2049</v>
      </c>
      <c r="D265" s="515">
        <f t="shared" ca="1" si="73"/>
        <v>-40241.509514265774</v>
      </c>
      <c r="E265" s="515">
        <f t="shared" ca="1" si="74"/>
        <v>3496702.8597429604</v>
      </c>
      <c r="F265" s="515">
        <f t="shared" ca="1" si="75"/>
        <v>3624787.2135796999</v>
      </c>
      <c r="G265" s="515">
        <f t="shared" ca="1" si="118"/>
        <v>7081248.5638083946</v>
      </c>
      <c r="H265" s="243">
        <v>2049</v>
      </c>
      <c r="I265" s="551">
        <f t="shared" ca="1" si="76"/>
        <v>0</v>
      </c>
      <c r="J265" s="552">
        <f t="shared" ca="1" si="77"/>
        <v>0</v>
      </c>
      <c r="K265" s="542">
        <f t="shared" ca="1" si="78"/>
        <v>0</v>
      </c>
      <c r="L265" s="552">
        <f t="shared" ca="1" si="79"/>
        <v>0</v>
      </c>
      <c r="M265" s="542">
        <f t="shared" ca="1" si="80"/>
        <v>0</v>
      </c>
      <c r="N265" s="552">
        <f t="shared" ca="1" si="81"/>
        <v>0</v>
      </c>
      <c r="O265" s="542">
        <f t="shared" ca="1" si="82"/>
        <v>0</v>
      </c>
      <c r="P265" s="552">
        <f t="shared" ca="1" si="83"/>
        <v>0</v>
      </c>
      <c r="Q265" s="542">
        <f t="shared" ca="1" si="84"/>
        <v>0</v>
      </c>
      <c r="R265" s="552">
        <f t="shared" ca="1" si="85"/>
        <v>3496702.8597429604</v>
      </c>
      <c r="S265" s="542">
        <f t="shared" ca="1" si="86"/>
        <v>0</v>
      </c>
      <c r="T265" s="552">
        <f t="shared" ca="1" si="87"/>
        <v>0</v>
      </c>
      <c r="U265" s="542">
        <f t="shared" ca="1" si="88"/>
        <v>0</v>
      </c>
      <c r="V265" s="552">
        <f t="shared" ca="1" si="89"/>
        <v>0</v>
      </c>
      <c r="W265" s="542">
        <f t="shared" ca="1" si="90"/>
        <v>0</v>
      </c>
      <c r="X265" s="552">
        <f t="shared" ca="1" si="91"/>
        <v>0</v>
      </c>
      <c r="Y265" s="542">
        <f t="shared" ca="1" si="92"/>
        <v>0</v>
      </c>
      <c r="Z265" s="552">
        <f t="shared" ca="1" si="93"/>
        <v>0</v>
      </c>
      <c r="AA265" s="553">
        <f t="shared" ca="1" si="94"/>
        <v>0</v>
      </c>
      <c r="AD265" s="243">
        <v>2049</v>
      </c>
      <c r="AE265" s="558">
        <f t="shared" ca="1" si="95"/>
        <v>0</v>
      </c>
      <c r="AF265" s="542">
        <f t="shared" ca="1" si="96"/>
        <v>0</v>
      </c>
      <c r="AG265" s="552">
        <f t="shared" ca="1" si="97"/>
        <v>0</v>
      </c>
      <c r="AH265" s="542">
        <f t="shared" ca="1" si="98"/>
        <v>0</v>
      </c>
      <c r="AI265" s="552">
        <f t="shared" ca="1" si="99"/>
        <v>0</v>
      </c>
      <c r="AJ265" s="542">
        <f t="shared" ca="1" si="100"/>
        <v>3624787.2135796999</v>
      </c>
      <c r="AK265" s="552">
        <f t="shared" ca="1" si="101"/>
        <v>0</v>
      </c>
      <c r="AL265" s="542">
        <f t="shared" ca="1" si="102"/>
        <v>0</v>
      </c>
      <c r="AM265" s="552">
        <f t="shared" ca="1" si="103"/>
        <v>0</v>
      </c>
      <c r="AN265" s="542">
        <f t="shared" ca="1" si="104"/>
        <v>0</v>
      </c>
      <c r="AO265" s="552">
        <f t="shared" ca="1" si="105"/>
        <v>0</v>
      </c>
      <c r="AP265" s="542">
        <f t="shared" ca="1" si="106"/>
        <v>0</v>
      </c>
      <c r="AQ265" s="552">
        <f t="shared" ca="1" si="107"/>
        <v>0</v>
      </c>
      <c r="AR265" s="553">
        <f t="shared" ca="1" si="108"/>
        <v>0</v>
      </c>
      <c r="AT265" s="245"/>
      <c r="AU265" s="242">
        <v>26</v>
      </c>
      <c r="AV265" s="243">
        <v>2049</v>
      </c>
      <c r="AW265" s="583">
        <f t="shared" ca="1" si="109"/>
        <v>0</v>
      </c>
      <c r="AX265" s="850">
        <f t="shared" ca="1" si="110"/>
        <v>3496702.8597429604</v>
      </c>
      <c r="AY265" s="864">
        <f t="shared" ca="1" si="111"/>
        <v>3584545.7040654337</v>
      </c>
      <c r="AZ265" s="243">
        <v>2049</v>
      </c>
      <c r="BA265" s="558">
        <f t="shared" ca="1" si="127"/>
        <v>0</v>
      </c>
      <c r="BB265" s="542">
        <f t="shared" ca="1" si="127"/>
        <v>0</v>
      </c>
      <c r="BC265" s="561">
        <f t="shared" ca="1" si="127"/>
        <v>0</v>
      </c>
      <c r="BD265" s="558">
        <f t="shared" ca="1" si="127"/>
        <v>0</v>
      </c>
      <c r="BE265" s="552">
        <f t="shared" ca="1" si="127"/>
        <v>0</v>
      </c>
      <c r="BF265" s="561">
        <f t="shared" ca="1" si="127"/>
        <v>0</v>
      </c>
      <c r="BG265" s="858">
        <f t="shared" ca="1" si="127"/>
        <v>0</v>
      </c>
      <c r="BH265" s="552">
        <f t="shared" ca="1" si="127"/>
        <v>0</v>
      </c>
      <c r="BI265" s="553">
        <f t="shared" ca="1" si="127"/>
        <v>-634.72048390498321</v>
      </c>
      <c r="BJ265" s="558">
        <f t="shared" ca="1" si="127"/>
        <v>0</v>
      </c>
      <c r="BK265" s="542">
        <f t="shared" ca="1" si="128"/>
        <v>115519.12807070695</v>
      </c>
      <c r="BL265" s="552">
        <f t="shared" ca="1" si="128"/>
        <v>0</v>
      </c>
      <c r="BM265" s="551">
        <f t="shared" ca="1" si="128"/>
        <v>0</v>
      </c>
      <c r="BN265" s="552">
        <f t="shared" ca="1" si="128"/>
        <v>0</v>
      </c>
      <c r="BO265" s="553">
        <f t="shared" ca="1" si="128"/>
        <v>0</v>
      </c>
      <c r="BP265" s="558">
        <f t="shared" ca="1" si="128"/>
        <v>0</v>
      </c>
      <c r="BQ265" s="542">
        <f t="shared" ca="1" si="128"/>
        <v>0</v>
      </c>
      <c r="BR265" s="561">
        <f t="shared" ca="1" si="128"/>
        <v>119750.59796340685</v>
      </c>
      <c r="BS265" s="231"/>
      <c r="BU265" s="804">
        <f t="shared" ca="1" si="114"/>
        <v>-40241.509514265774</v>
      </c>
      <c r="BV265" s="804">
        <f t="shared" ca="1" si="115"/>
        <v>3496702.8597429604</v>
      </c>
      <c r="BW265" s="804">
        <f t="shared" ca="1" si="116"/>
        <v>3624787.2135796999</v>
      </c>
      <c r="BX265" s="245"/>
      <c r="BY265" s="804">
        <f t="shared" ca="1" si="119"/>
        <v>-40241.509514265774</v>
      </c>
      <c r="BZ265" s="804">
        <f t="shared" ca="1" si="123"/>
        <v>3496702.8597429604</v>
      </c>
      <c r="CA265" s="805">
        <f t="shared" ca="1" si="124"/>
        <v>3624787.2135796999</v>
      </c>
      <c r="CB265" s="526"/>
      <c r="CC265" s="805">
        <f t="shared" ca="1" si="120"/>
        <v>0</v>
      </c>
      <c r="CD265" s="805">
        <f t="shared" ca="1" si="121"/>
        <v>0</v>
      </c>
      <c r="CE265" s="805">
        <f t="shared" ca="1" si="122"/>
        <v>0</v>
      </c>
      <c r="CF265" s="526"/>
      <c r="CI265" s="245"/>
    </row>
    <row r="266" spans="1:87" ht="14.25">
      <c r="A266" s="1366"/>
      <c r="B266" s="533"/>
      <c r="C266" s="243">
        <v>2050</v>
      </c>
      <c r="D266" s="515">
        <f t="shared" ca="1" si="73"/>
        <v>-40854.766020454161</v>
      </c>
      <c r="E266" s="515">
        <f t="shared" ca="1" si="74"/>
        <v>3608315.5438692472</v>
      </c>
      <c r="F266" s="515">
        <f t="shared" ca="1" si="75"/>
        <v>3740488.2744139093</v>
      </c>
      <c r="G266" s="515">
        <f t="shared" ca="1" si="118"/>
        <v>7307949.052262703</v>
      </c>
      <c r="H266" s="243">
        <v>2050</v>
      </c>
      <c r="I266" s="551">
        <f t="shared" ca="1" si="76"/>
        <v>0</v>
      </c>
      <c r="J266" s="552">
        <f t="shared" ca="1" si="77"/>
        <v>0</v>
      </c>
      <c r="K266" s="542">
        <f t="shared" ca="1" si="78"/>
        <v>0</v>
      </c>
      <c r="L266" s="552">
        <f t="shared" ca="1" si="79"/>
        <v>0</v>
      </c>
      <c r="M266" s="542">
        <f t="shared" ca="1" si="80"/>
        <v>0</v>
      </c>
      <c r="N266" s="552">
        <f t="shared" ca="1" si="81"/>
        <v>0</v>
      </c>
      <c r="O266" s="542">
        <f t="shared" ca="1" si="82"/>
        <v>0</v>
      </c>
      <c r="P266" s="552">
        <f t="shared" ca="1" si="83"/>
        <v>0</v>
      </c>
      <c r="Q266" s="542">
        <f t="shared" ca="1" si="84"/>
        <v>0</v>
      </c>
      <c r="R266" s="552">
        <f t="shared" ca="1" si="85"/>
        <v>3608315.5438692472</v>
      </c>
      <c r="S266" s="542">
        <f t="shared" ca="1" si="86"/>
        <v>0</v>
      </c>
      <c r="T266" s="552">
        <f t="shared" ca="1" si="87"/>
        <v>0</v>
      </c>
      <c r="U266" s="542">
        <f t="shared" ca="1" si="88"/>
        <v>0</v>
      </c>
      <c r="V266" s="552">
        <f t="shared" ca="1" si="89"/>
        <v>0</v>
      </c>
      <c r="W266" s="542">
        <f t="shared" ca="1" si="90"/>
        <v>0</v>
      </c>
      <c r="X266" s="552">
        <f t="shared" ca="1" si="91"/>
        <v>0</v>
      </c>
      <c r="Y266" s="542">
        <f t="shared" ca="1" si="92"/>
        <v>0</v>
      </c>
      <c r="Z266" s="552">
        <f t="shared" ca="1" si="93"/>
        <v>0</v>
      </c>
      <c r="AA266" s="553">
        <f t="shared" ca="1" si="94"/>
        <v>0</v>
      </c>
      <c r="AD266" s="243">
        <v>2050</v>
      </c>
      <c r="AE266" s="558">
        <f t="shared" ca="1" si="95"/>
        <v>0</v>
      </c>
      <c r="AF266" s="542">
        <f t="shared" ca="1" si="96"/>
        <v>0</v>
      </c>
      <c r="AG266" s="552">
        <f t="shared" ca="1" si="97"/>
        <v>0</v>
      </c>
      <c r="AH266" s="542">
        <f t="shared" ca="1" si="98"/>
        <v>0</v>
      </c>
      <c r="AI266" s="552">
        <f t="shared" ca="1" si="99"/>
        <v>0</v>
      </c>
      <c r="AJ266" s="542">
        <f t="shared" ca="1" si="100"/>
        <v>3740488.2744139093</v>
      </c>
      <c r="AK266" s="552">
        <f t="shared" ca="1" si="101"/>
        <v>0</v>
      </c>
      <c r="AL266" s="542">
        <f t="shared" ca="1" si="102"/>
        <v>0</v>
      </c>
      <c r="AM266" s="552">
        <f t="shared" ca="1" si="103"/>
        <v>0</v>
      </c>
      <c r="AN266" s="542">
        <f t="shared" ca="1" si="104"/>
        <v>0</v>
      </c>
      <c r="AO266" s="552">
        <f t="shared" ca="1" si="105"/>
        <v>0</v>
      </c>
      <c r="AP266" s="542">
        <f t="shared" ca="1" si="106"/>
        <v>0</v>
      </c>
      <c r="AQ266" s="552">
        <f t="shared" ca="1" si="107"/>
        <v>0</v>
      </c>
      <c r="AR266" s="553">
        <f t="shared" ca="1" si="108"/>
        <v>0</v>
      </c>
      <c r="AT266" s="245"/>
      <c r="AU266" s="242">
        <v>27</v>
      </c>
      <c r="AV266" s="243">
        <v>2050</v>
      </c>
      <c r="AW266" s="583">
        <f t="shared" ca="1" si="109"/>
        <v>0</v>
      </c>
      <c r="AX266" s="850">
        <f t="shared" ca="1" si="110"/>
        <v>3608315.5438692472</v>
      </c>
      <c r="AY266" s="864">
        <f t="shared" ca="1" si="111"/>
        <v>3699633.5083934548</v>
      </c>
      <c r="AZ266" s="243">
        <v>2050</v>
      </c>
      <c r="BA266" s="558">
        <f t="shared" ca="1" si="127"/>
        <v>0</v>
      </c>
      <c r="BB266" s="542">
        <f t="shared" ca="1" si="127"/>
        <v>0</v>
      </c>
      <c r="BC266" s="561">
        <f t="shared" ca="1" si="127"/>
        <v>0</v>
      </c>
      <c r="BD266" s="558">
        <f t="shared" ca="1" si="127"/>
        <v>0</v>
      </c>
      <c r="BE266" s="552">
        <f t="shared" ca="1" si="127"/>
        <v>0</v>
      </c>
      <c r="BF266" s="561">
        <f t="shared" ca="1" si="127"/>
        <v>0</v>
      </c>
      <c r="BG266" s="858">
        <f t="shared" ca="1" si="127"/>
        <v>0</v>
      </c>
      <c r="BH266" s="552">
        <f t="shared" ca="1" si="127"/>
        <v>0</v>
      </c>
      <c r="BI266" s="553">
        <f t="shared" ca="1" si="127"/>
        <v>-613.25650618838972</v>
      </c>
      <c r="BJ266" s="558">
        <f t="shared" ca="1" si="127"/>
        <v>0</v>
      </c>
      <c r="BK266" s="542">
        <f t="shared" ca="1" si="128"/>
        <v>111612.68412628691</v>
      </c>
      <c r="BL266" s="552">
        <f t="shared" ca="1" si="128"/>
        <v>0</v>
      </c>
      <c r="BM266" s="551">
        <f t="shared" ca="1" si="128"/>
        <v>0</v>
      </c>
      <c r="BN266" s="552">
        <f t="shared" ca="1" si="128"/>
        <v>0</v>
      </c>
      <c r="BO266" s="553">
        <f t="shared" ca="1" si="128"/>
        <v>0</v>
      </c>
      <c r="BP266" s="558">
        <f t="shared" ca="1" si="128"/>
        <v>0</v>
      </c>
      <c r="BQ266" s="542">
        <f t="shared" ca="1" si="128"/>
        <v>0</v>
      </c>
      <c r="BR266" s="561">
        <f t="shared" ca="1" si="128"/>
        <v>115701.06083420951</v>
      </c>
      <c r="BS266" s="231"/>
      <c r="BU266" s="804">
        <f t="shared" ca="1" si="114"/>
        <v>-40854.766020454161</v>
      </c>
      <c r="BV266" s="804">
        <f t="shared" ca="1" si="115"/>
        <v>3608315.5438692472</v>
      </c>
      <c r="BW266" s="804">
        <f t="shared" ca="1" si="116"/>
        <v>3740488.2744139093</v>
      </c>
      <c r="BX266" s="245"/>
      <c r="BY266" s="804">
        <f t="shared" ca="1" si="119"/>
        <v>-40854.766020454161</v>
      </c>
      <c r="BZ266" s="804">
        <f t="shared" ca="1" si="123"/>
        <v>3608315.5438692472</v>
      </c>
      <c r="CA266" s="805">
        <f t="shared" ca="1" si="124"/>
        <v>3740488.2744139093</v>
      </c>
      <c r="CB266" s="526"/>
      <c r="CC266" s="805">
        <f t="shared" ca="1" si="120"/>
        <v>0</v>
      </c>
      <c r="CD266" s="805">
        <f t="shared" ca="1" si="121"/>
        <v>0</v>
      </c>
      <c r="CE266" s="805">
        <f t="shared" ca="1" si="122"/>
        <v>0</v>
      </c>
      <c r="CF266" s="526"/>
      <c r="CI266" s="245"/>
    </row>
    <row r="267" spans="1:87" ht="14.25">
      <c r="A267" s="1366"/>
      <c r="B267" s="533"/>
      <c r="C267" s="243">
        <v>2051</v>
      </c>
      <c r="D267" s="515">
        <f t="shared" ca="1" si="73"/>
        <v>-41447.284383921207</v>
      </c>
      <c r="E267" s="515">
        <f t="shared" ca="1" si="74"/>
        <v>3716153.8860202492</v>
      </c>
      <c r="F267" s="515">
        <f t="shared" ca="1" si="75"/>
        <v>3852276.7389880246</v>
      </c>
      <c r="G267" s="515">
        <f t="shared" ca="1" si="118"/>
        <v>7526983.3406243529</v>
      </c>
      <c r="H267" s="243">
        <v>2051</v>
      </c>
      <c r="I267" s="551">
        <f t="shared" ca="1" si="76"/>
        <v>0</v>
      </c>
      <c r="J267" s="552">
        <f t="shared" ca="1" si="77"/>
        <v>0</v>
      </c>
      <c r="K267" s="542">
        <f t="shared" ca="1" si="78"/>
        <v>0</v>
      </c>
      <c r="L267" s="552">
        <f t="shared" ca="1" si="79"/>
        <v>0</v>
      </c>
      <c r="M267" s="542">
        <f t="shared" ca="1" si="80"/>
        <v>0</v>
      </c>
      <c r="N267" s="552">
        <f t="shared" ca="1" si="81"/>
        <v>0</v>
      </c>
      <c r="O267" s="542">
        <f t="shared" ca="1" si="82"/>
        <v>0</v>
      </c>
      <c r="P267" s="552">
        <f t="shared" ca="1" si="83"/>
        <v>0</v>
      </c>
      <c r="Q267" s="542">
        <f t="shared" ca="1" si="84"/>
        <v>0</v>
      </c>
      <c r="R267" s="552">
        <f t="shared" ca="1" si="85"/>
        <v>3716153.8860202492</v>
      </c>
      <c r="S267" s="542">
        <f t="shared" ca="1" si="86"/>
        <v>0</v>
      </c>
      <c r="T267" s="552">
        <f t="shared" ca="1" si="87"/>
        <v>0</v>
      </c>
      <c r="U267" s="542">
        <f t="shared" ca="1" si="88"/>
        <v>0</v>
      </c>
      <c r="V267" s="552">
        <f t="shared" ca="1" si="89"/>
        <v>0</v>
      </c>
      <c r="W267" s="542">
        <f t="shared" ca="1" si="90"/>
        <v>0</v>
      </c>
      <c r="X267" s="552">
        <f t="shared" ca="1" si="91"/>
        <v>0</v>
      </c>
      <c r="Y267" s="542">
        <f t="shared" ca="1" si="92"/>
        <v>0</v>
      </c>
      <c r="Z267" s="552">
        <f t="shared" ca="1" si="93"/>
        <v>0</v>
      </c>
      <c r="AA267" s="553">
        <f t="shared" ca="1" si="94"/>
        <v>0</v>
      </c>
      <c r="AD267" s="243">
        <v>2051</v>
      </c>
      <c r="AE267" s="558">
        <f t="shared" ca="1" si="95"/>
        <v>0</v>
      </c>
      <c r="AF267" s="542">
        <f t="shared" ca="1" si="96"/>
        <v>0</v>
      </c>
      <c r="AG267" s="552">
        <f t="shared" ca="1" si="97"/>
        <v>0</v>
      </c>
      <c r="AH267" s="542">
        <f t="shared" ca="1" si="98"/>
        <v>0</v>
      </c>
      <c r="AI267" s="552">
        <f t="shared" ca="1" si="99"/>
        <v>0</v>
      </c>
      <c r="AJ267" s="542">
        <f t="shared" ca="1" si="100"/>
        <v>3852276.7389880246</v>
      </c>
      <c r="AK267" s="552">
        <f t="shared" ca="1" si="101"/>
        <v>0</v>
      </c>
      <c r="AL267" s="542">
        <f t="shared" ca="1" si="102"/>
        <v>0</v>
      </c>
      <c r="AM267" s="552">
        <f t="shared" ca="1" si="103"/>
        <v>0</v>
      </c>
      <c r="AN267" s="542">
        <f t="shared" ca="1" si="104"/>
        <v>0</v>
      </c>
      <c r="AO267" s="552">
        <f t="shared" ca="1" si="105"/>
        <v>0</v>
      </c>
      <c r="AP267" s="542">
        <f t="shared" ca="1" si="106"/>
        <v>0</v>
      </c>
      <c r="AQ267" s="552">
        <f t="shared" ca="1" si="107"/>
        <v>0</v>
      </c>
      <c r="AR267" s="553">
        <f t="shared" ca="1" si="108"/>
        <v>0</v>
      </c>
      <c r="AT267" s="245"/>
      <c r="AU267" s="242">
        <v>28</v>
      </c>
      <c r="AV267" s="243">
        <v>2051</v>
      </c>
      <c r="AW267" s="583">
        <f t="shared" ca="1" si="109"/>
        <v>0</v>
      </c>
      <c r="AX267" s="850">
        <f t="shared" ca="1" si="110"/>
        <v>3716153.8860202492</v>
      </c>
      <c r="AY267" s="864">
        <f t="shared" ca="1" si="111"/>
        <v>3810829.4546041032</v>
      </c>
      <c r="AZ267" s="243">
        <v>2051</v>
      </c>
      <c r="BA267" s="558">
        <f t="shared" ca="1" si="127"/>
        <v>0</v>
      </c>
      <c r="BB267" s="542">
        <f t="shared" ca="1" si="127"/>
        <v>0</v>
      </c>
      <c r="BC267" s="561">
        <f t="shared" ca="1" si="127"/>
        <v>0</v>
      </c>
      <c r="BD267" s="558">
        <f t="shared" ca="1" si="127"/>
        <v>0</v>
      </c>
      <c r="BE267" s="552">
        <f t="shared" ca="1" si="127"/>
        <v>0</v>
      </c>
      <c r="BF267" s="561">
        <f t="shared" ca="1" si="127"/>
        <v>0</v>
      </c>
      <c r="BG267" s="858">
        <f t="shared" ca="1" si="127"/>
        <v>0</v>
      </c>
      <c r="BH267" s="552">
        <f t="shared" ca="1" si="127"/>
        <v>0</v>
      </c>
      <c r="BI267" s="553">
        <f t="shared" ca="1" si="127"/>
        <v>-592.51836346704317</v>
      </c>
      <c r="BJ267" s="558">
        <f t="shared" ca="1" si="127"/>
        <v>0</v>
      </c>
      <c r="BK267" s="542">
        <f t="shared" ca="1" si="128"/>
        <v>107838.34215100184</v>
      </c>
      <c r="BL267" s="552">
        <f t="shared" ca="1" si="128"/>
        <v>0</v>
      </c>
      <c r="BM267" s="551">
        <f t="shared" ca="1" si="128"/>
        <v>0</v>
      </c>
      <c r="BN267" s="552">
        <f t="shared" ca="1" si="128"/>
        <v>0</v>
      </c>
      <c r="BO267" s="553">
        <f t="shared" ca="1" si="128"/>
        <v>0</v>
      </c>
      <c r="BP267" s="558">
        <f t="shared" ca="1" si="128"/>
        <v>0</v>
      </c>
      <c r="BQ267" s="542">
        <f t="shared" ca="1" si="128"/>
        <v>0</v>
      </c>
      <c r="BR267" s="561">
        <f t="shared" ca="1" si="128"/>
        <v>111788.46457411547</v>
      </c>
      <c r="BS267" s="231"/>
      <c r="BU267" s="804">
        <f t="shared" ca="1" si="114"/>
        <v>-41447.284383921207</v>
      </c>
      <c r="BV267" s="804">
        <f t="shared" ca="1" si="115"/>
        <v>3716153.8860202492</v>
      </c>
      <c r="BW267" s="804">
        <f t="shared" ca="1" si="116"/>
        <v>3852276.7389880246</v>
      </c>
      <c r="BX267" s="245"/>
      <c r="BY267" s="804">
        <f t="shared" ca="1" si="119"/>
        <v>-41447.284383921207</v>
      </c>
      <c r="BZ267" s="804">
        <f t="shared" ca="1" si="123"/>
        <v>3716153.8860202492</v>
      </c>
      <c r="CA267" s="805">
        <f t="shared" ca="1" si="124"/>
        <v>3852276.7389880246</v>
      </c>
      <c r="CB267" s="526"/>
      <c r="CC267" s="805">
        <f t="shared" ca="1" si="120"/>
        <v>0</v>
      </c>
      <c r="CD267" s="805">
        <f t="shared" ca="1" si="121"/>
        <v>0</v>
      </c>
      <c r="CE267" s="805">
        <f t="shared" ca="1" si="122"/>
        <v>0</v>
      </c>
      <c r="CF267" s="526"/>
      <c r="CI267" s="245"/>
    </row>
    <row r="268" spans="1:87" ht="14.25">
      <c r="A268" s="1366"/>
      <c r="B268" s="533"/>
      <c r="C268" s="243">
        <v>2052</v>
      </c>
      <c r="D268" s="515">
        <f t="shared" ca="1" si="73"/>
        <v>-42019.765894517383</v>
      </c>
      <c r="E268" s="515">
        <f t="shared" ca="1" si="74"/>
        <v>3820345.5209487532</v>
      </c>
      <c r="F268" s="515">
        <f t="shared" ca="1" si="75"/>
        <v>3960284.9173205034</v>
      </c>
      <c r="G268" s="515">
        <f t="shared" ca="1" si="118"/>
        <v>7738610.6723747393</v>
      </c>
      <c r="H268" s="243">
        <v>2052</v>
      </c>
      <c r="I268" s="551">
        <f t="shared" ca="1" si="76"/>
        <v>0</v>
      </c>
      <c r="J268" s="552">
        <f t="shared" ca="1" si="77"/>
        <v>0</v>
      </c>
      <c r="K268" s="542">
        <f t="shared" ca="1" si="78"/>
        <v>0</v>
      </c>
      <c r="L268" s="552">
        <f t="shared" ca="1" si="79"/>
        <v>0</v>
      </c>
      <c r="M268" s="542">
        <f t="shared" ca="1" si="80"/>
        <v>0</v>
      </c>
      <c r="N268" s="552">
        <f t="shared" ca="1" si="81"/>
        <v>0</v>
      </c>
      <c r="O268" s="542">
        <f t="shared" ca="1" si="82"/>
        <v>0</v>
      </c>
      <c r="P268" s="552">
        <f t="shared" ca="1" si="83"/>
        <v>0</v>
      </c>
      <c r="Q268" s="542">
        <f t="shared" ca="1" si="84"/>
        <v>0</v>
      </c>
      <c r="R268" s="552">
        <f t="shared" ca="1" si="85"/>
        <v>3820345.5209487532</v>
      </c>
      <c r="S268" s="542">
        <f t="shared" ca="1" si="86"/>
        <v>0</v>
      </c>
      <c r="T268" s="552">
        <f t="shared" ca="1" si="87"/>
        <v>0</v>
      </c>
      <c r="U268" s="542">
        <f t="shared" ca="1" si="88"/>
        <v>0</v>
      </c>
      <c r="V268" s="552">
        <f t="shared" ca="1" si="89"/>
        <v>0</v>
      </c>
      <c r="W268" s="542">
        <f t="shared" ca="1" si="90"/>
        <v>0</v>
      </c>
      <c r="X268" s="552">
        <f t="shared" ca="1" si="91"/>
        <v>0</v>
      </c>
      <c r="Y268" s="542">
        <f t="shared" ca="1" si="92"/>
        <v>0</v>
      </c>
      <c r="Z268" s="552">
        <f t="shared" ca="1" si="93"/>
        <v>0</v>
      </c>
      <c r="AA268" s="553">
        <f t="shared" ca="1" si="94"/>
        <v>0</v>
      </c>
      <c r="AD268" s="243">
        <v>2052</v>
      </c>
      <c r="AE268" s="558">
        <f t="shared" ca="1" si="95"/>
        <v>0</v>
      </c>
      <c r="AF268" s="542">
        <f t="shared" ca="1" si="96"/>
        <v>0</v>
      </c>
      <c r="AG268" s="552">
        <f t="shared" ca="1" si="97"/>
        <v>0</v>
      </c>
      <c r="AH268" s="542">
        <f t="shared" ca="1" si="98"/>
        <v>0</v>
      </c>
      <c r="AI268" s="552">
        <f t="shared" ca="1" si="99"/>
        <v>0</v>
      </c>
      <c r="AJ268" s="542">
        <f t="shared" ca="1" si="100"/>
        <v>3960284.9173205034</v>
      </c>
      <c r="AK268" s="552">
        <f t="shared" ca="1" si="101"/>
        <v>0</v>
      </c>
      <c r="AL268" s="542">
        <f t="shared" ca="1" si="102"/>
        <v>0</v>
      </c>
      <c r="AM268" s="552">
        <f t="shared" ca="1" si="103"/>
        <v>0</v>
      </c>
      <c r="AN268" s="542">
        <f t="shared" ca="1" si="104"/>
        <v>0</v>
      </c>
      <c r="AO268" s="552">
        <f t="shared" ca="1" si="105"/>
        <v>0</v>
      </c>
      <c r="AP268" s="542">
        <f t="shared" ca="1" si="106"/>
        <v>0</v>
      </c>
      <c r="AQ268" s="552">
        <f t="shared" ca="1" si="107"/>
        <v>0</v>
      </c>
      <c r="AR268" s="553">
        <f t="shared" ca="1" si="108"/>
        <v>0</v>
      </c>
      <c r="AT268" s="245"/>
      <c r="AU268" s="242">
        <v>29</v>
      </c>
      <c r="AV268" s="243">
        <v>2052</v>
      </c>
      <c r="AW268" s="583">
        <f t="shared" ca="1" si="109"/>
        <v>0</v>
      </c>
      <c r="AX268" s="850">
        <f t="shared" ca="1" si="110"/>
        <v>3820345.5209487532</v>
      </c>
      <c r="AY268" s="864">
        <f t="shared" ca="1" si="111"/>
        <v>3918265.1514259856</v>
      </c>
      <c r="AZ268" s="243">
        <v>2052</v>
      </c>
      <c r="BA268" s="558">
        <f t="shared" ca="1" si="127"/>
        <v>0</v>
      </c>
      <c r="BB268" s="542">
        <f t="shared" ca="1" si="127"/>
        <v>0</v>
      </c>
      <c r="BC268" s="561">
        <f t="shared" ca="1" si="127"/>
        <v>0</v>
      </c>
      <c r="BD268" s="558">
        <f t="shared" ca="1" si="127"/>
        <v>0</v>
      </c>
      <c r="BE268" s="552">
        <f t="shared" ca="1" si="127"/>
        <v>0</v>
      </c>
      <c r="BF268" s="561">
        <f t="shared" ca="1" si="127"/>
        <v>0</v>
      </c>
      <c r="BG268" s="858">
        <f t="shared" ca="1" si="127"/>
        <v>0</v>
      </c>
      <c r="BH268" s="552">
        <f t="shared" ca="1" si="127"/>
        <v>0</v>
      </c>
      <c r="BI268" s="553">
        <f t="shared" ca="1" si="127"/>
        <v>-572.48151059617692</v>
      </c>
      <c r="BJ268" s="558">
        <f t="shared" ca="1" si="127"/>
        <v>0</v>
      </c>
      <c r="BK268" s="542">
        <f t="shared" ca="1" si="128"/>
        <v>104191.63492850419</v>
      </c>
      <c r="BL268" s="552">
        <f t="shared" ca="1" si="128"/>
        <v>0</v>
      </c>
      <c r="BM268" s="551">
        <f t="shared" ca="1" si="128"/>
        <v>0</v>
      </c>
      <c r="BN268" s="552">
        <f t="shared" ca="1" si="128"/>
        <v>0</v>
      </c>
      <c r="BO268" s="553">
        <f t="shared" ca="1" si="128"/>
        <v>0</v>
      </c>
      <c r="BP268" s="558">
        <f t="shared" ca="1" si="128"/>
        <v>0</v>
      </c>
      <c r="BQ268" s="542">
        <f t="shared" ca="1" si="128"/>
        <v>0</v>
      </c>
      <c r="BR268" s="561">
        <f t="shared" ca="1" si="128"/>
        <v>108008.17833247871</v>
      </c>
      <c r="BS268" s="231"/>
      <c r="BU268" s="804">
        <f t="shared" ca="1" si="114"/>
        <v>-42019.765894517383</v>
      </c>
      <c r="BV268" s="804">
        <f t="shared" ca="1" si="115"/>
        <v>3820345.5209487532</v>
      </c>
      <c r="BW268" s="804">
        <f t="shared" ca="1" si="116"/>
        <v>3960284.9173205034</v>
      </c>
      <c r="BX268" s="245"/>
      <c r="BY268" s="804">
        <f t="shared" ca="1" si="119"/>
        <v>-42019.765894517383</v>
      </c>
      <c r="BZ268" s="804">
        <f t="shared" ca="1" si="123"/>
        <v>3820345.5209487532</v>
      </c>
      <c r="CA268" s="805">
        <f t="shared" ca="1" si="124"/>
        <v>3960284.9173205034</v>
      </c>
      <c r="CB268" s="526"/>
      <c r="CC268" s="805">
        <f t="shared" ca="1" si="120"/>
        <v>0</v>
      </c>
      <c r="CD268" s="805">
        <f t="shared" ca="1" si="121"/>
        <v>0</v>
      </c>
      <c r="CE268" s="805">
        <f t="shared" ca="1" si="122"/>
        <v>0</v>
      </c>
      <c r="CF268" s="526"/>
      <c r="CI268" s="245"/>
    </row>
    <row r="269" spans="1:87" ht="14.25">
      <c r="A269" s="1366"/>
      <c r="B269" s="533"/>
      <c r="C269" s="243">
        <v>2053</v>
      </c>
      <c r="D269" s="515">
        <f t="shared" ca="1" si="73"/>
        <v>-42572.888126977457</v>
      </c>
      <c r="E269" s="515">
        <f t="shared" ca="1" si="74"/>
        <v>3921013.7672564867</v>
      </c>
      <c r="F269" s="515">
        <f t="shared" ca="1" si="75"/>
        <v>4064640.6451779706</v>
      </c>
      <c r="G269" s="515">
        <f t="shared" ca="1" si="118"/>
        <v>7943081.5243074801</v>
      </c>
      <c r="H269" s="243">
        <v>2053</v>
      </c>
      <c r="I269" s="551">
        <f t="shared" ca="1" si="76"/>
        <v>0</v>
      </c>
      <c r="J269" s="552">
        <f t="shared" ca="1" si="77"/>
        <v>0</v>
      </c>
      <c r="K269" s="542">
        <f t="shared" ca="1" si="78"/>
        <v>0</v>
      </c>
      <c r="L269" s="552">
        <f t="shared" ca="1" si="79"/>
        <v>0</v>
      </c>
      <c r="M269" s="542">
        <f t="shared" ca="1" si="80"/>
        <v>0</v>
      </c>
      <c r="N269" s="552">
        <f t="shared" ca="1" si="81"/>
        <v>0</v>
      </c>
      <c r="O269" s="542">
        <f t="shared" ca="1" si="82"/>
        <v>0</v>
      </c>
      <c r="P269" s="552">
        <f t="shared" ca="1" si="83"/>
        <v>0</v>
      </c>
      <c r="Q269" s="542">
        <f t="shared" ca="1" si="84"/>
        <v>0</v>
      </c>
      <c r="R269" s="552">
        <f t="shared" ca="1" si="85"/>
        <v>3921013.7672564867</v>
      </c>
      <c r="S269" s="542">
        <f t="shared" ca="1" si="86"/>
        <v>0</v>
      </c>
      <c r="T269" s="552">
        <f t="shared" ca="1" si="87"/>
        <v>0</v>
      </c>
      <c r="U269" s="542">
        <f t="shared" ca="1" si="88"/>
        <v>0</v>
      </c>
      <c r="V269" s="552">
        <f t="shared" ca="1" si="89"/>
        <v>0</v>
      </c>
      <c r="W269" s="542">
        <f t="shared" ca="1" si="90"/>
        <v>0</v>
      </c>
      <c r="X269" s="552">
        <f t="shared" ca="1" si="91"/>
        <v>0</v>
      </c>
      <c r="Y269" s="542">
        <f t="shared" ca="1" si="92"/>
        <v>0</v>
      </c>
      <c r="Z269" s="552">
        <f t="shared" ca="1" si="93"/>
        <v>0</v>
      </c>
      <c r="AA269" s="553">
        <f t="shared" ca="1" si="94"/>
        <v>0</v>
      </c>
      <c r="AD269" s="243">
        <v>2053</v>
      </c>
      <c r="AE269" s="558">
        <f t="shared" ca="1" si="95"/>
        <v>0</v>
      </c>
      <c r="AF269" s="542">
        <f t="shared" ca="1" si="96"/>
        <v>0</v>
      </c>
      <c r="AG269" s="552">
        <f t="shared" ca="1" si="97"/>
        <v>0</v>
      </c>
      <c r="AH269" s="542">
        <f t="shared" ca="1" si="98"/>
        <v>0</v>
      </c>
      <c r="AI269" s="552">
        <f t="shared" ca="1" si="99"/>
        <v>0</v>
      </c>
      <c r="AJ269" s="542">
        <f t="shared" ca="1" si="100"/>
        <v>4064640.6451779706</v>
      </c>
      <c r="AK269" s="552">
        <f t="shared" ca="1" si="101"/>
        <v>0</v>
      </c>
      <c r="AL269" s="542">
        <f t="shared" ca="1" si="102"/>
        <v>0</v>
      </c>
      <c r="AM269" s="552">
        <f t="shared" ca="1" si="103"/>
        <v>0</v>
      </c>
      <c r="AN269" s="542">
        <f t="shared" ca="1" si="104"/>
        <v>0</v>
      </c>
      <c r="AO269" s="552">
        <f t="shared" ca="1" si="105"/>
        <v>0</v>
      </c>
      <c r="AP269" s="542">
        <f t="shared" ca="1" si="106"/>
        <v>0</v>
      </c>
      <c r="AQ269" s="552">
        <f t="shared" ca="1" si="107"/>
        <v>0</v>
      </c>
      <c r="AR269" s="553">
        <f t="shared" ca="1" si="108"/>
        <v>0</v>
      </c>
      <c r="AT269" s="245"/>
      <c r="AU269" s="242">
        <v>30</v>
      </c>
      <c r="AV269" s="243">
        <v>2053</v>
      </c>
      <c r="AW269" s="583">
        <f t="shared" ca="1" si="109"/>
        <v>0</v>
      </c>
      <c r="AX269" s="850">
        <f t="shared" ca="1" si="110"/>
        <v>3921013.7672564867</v>
      </c>
      <c r="AY269" s="864">
        <f t="shared" ca="1" si="111"/>
        <v>4022067.7570509929</v>
      </c>
      <c r="AZ269" s="243">
        <v>2053</v>
      </c>
      <c r="BA269" s="558">
        <f t="shared" ca="1" si="127"/>
        <v>0</v>
      </c>
      <c r="BB269" s="542">
        <f t="shared" ca="1" si="127"/>
        <v>0</v>
      </c>
      <c r="BC269" s="561">
        <f t="shared" ca="1" si="127"/>
        <v>0</v>
      </c>
      <c r="BD269" s="558">
        <f t="shared" ca="1" si="127"/>
        <v>0</v>
      </c>
      <c r="BE269" s="552">
        <f t="shared" ca="1" si="127"/>
        <v>0</v>
      </c>
      <c r="BF269" s="561">
        <f t="shared" ca="1" si="127"/>
        <v>0</v>
      </c>
      <c r="BG269" s="858">
        <f t="shared" ca="1" si="127"/>
        <v>0</v>
      </c>
      <c r="BH269" s="552">
        <f t="shared" ca="1" si="127"/>
        <v>0</v>
      </c>
      <c r="BI269" s="553">
        <f t="shared" ca="1" si="127"/>
        <v>-553.12223246007443</v>
      </c>
      <c r="BJ269" s="558">
        <f t="shared" ca="1" si="127"/>
        <v>0</v>
      </c>
      <c r="BK269" s="542">
        <f t="shared" ca="1" si="128"/>
        <v>100668.24630773356</v>
      </c>
      <c r="BL269" s="552">
        <f t="shared" ca="1" si="128"/>
        <v>0</v>
      </c>
      <c r="BM269" s="551">
        <f t="shared" ca="1" si="128"/>
        <v>0</v>
      </c>
      <c r="BN269" s="552">
        <f t="shared" ca="1" si="128"/>
        <v>0</v>
      </c>
      <c r="BO269" s="553">
        <f t="shared" ca="1" si="128"/>
        <v>0</v>
      </c>
      <c r="BP269" s="558">
        <f t="shared" ca="1" si="128"/>
        <v>0</v>
      </c>
      <c r="BQ269" s="542">
        <f t="shared" ca="1" si="128"/>
        <v>0</v>
      </c>
      <c r="BR269" s="561">
        <f t="shared" ca="1" si="128"/>
        <v>104355.72785746738</v>
      </c>
      <c r="BS269" s="231"/>
      <c r="BU269" s="804">
        <f t="shared" ca="1" si="114"/>
        <v>-42572.888126977457</v>
      </c>
      <c r="BV269" s="804">
        <f t="shared" ca="1" si="115"/>
        <v>3921013.7672564867</v>
      </c>
      <c r="BW269" s="804">
        <f t="shared" ca="1" si="116"/>
        <v>4064640.6451779706</v>
      </c>
      <c r="BX269" s="245"/>
      <c r="BY269" s="804">
        <f t="shared" ca="1" si="119"/>
        <v>-42572.888126977457</v>
      </c>
      <c r="BZ269" s="804">
        <f t="shared" ca="1" si="123"/>
        <v>3921013.7672564867</v>
      </c>
      <c r="CA269" s="805">
        <f t="shared" ca="1" si="124"/>
        <v>4064640.6451779706</v>
      </c>
      <c r="CB269" s="526"/>
      <c r="CC269" s="805">
        <f t="shared" ca="1" si="120"/>
        <v>0</v>
      </c>
      <c r="CD269" s="805">
        <f t="shared" ca="1" si="121"/>
        <v>0</v>
      </c>
      <c r="CE269" s="805">
        <f t="shared" ca="1" si="122"/>
        <v>0</v>
      </c>
      <c r="CF269" s="526"/>
      <c r="CI269" s="245"/>
    </row>
    <row r="270" spans="1:87" ht="14.25">
      <c r="A270" s="1366"/>
      <c r="B270" s="533"/>
      <c r="C270" s="243">
        <v>2054</v>
      </c>
      <c r="D270" s="515">
        <f t="shared" ca="1" si="73"/>
        <v>-43107.305742880912</v>
      </c>
      <c r="E270" s="515">
        <f t="shared" ca="1" si="74"/>
        <v>4018277.7733509154</v>
      </c>
      <c r="F270" s="515">
        <f t="shared" ca="1" si="75"/>
        <v>4165467.435378422</v>
      </c>
      <c r="G270" s="515">
        <f t="shared" ca="1" si="118"/>
        <v>8140637.9029864566</v>
      </c>
      <c r="H270" s="243">
        <v>2054</v>
      </c>
      <c r="I270" s="551">
        <f t="shared" ca="1" si="76"/>
        <v>0</v>
      </c>
      <c r="J270" s="552">
        <f t="shared" ca="1" si="77"/>
        <v>0</v>
      </c>
      <c r="K270" s="542">
        <f t="shared" ca="1" si="78"/>
        <v>0</v>
      </c>
      <c r="L270" s="552">
        <f t="shared" ca="1" si="79"/>
        <v>0</v>
      </c>
      <c r="M270" s="542">
        <f t="shared" ca="1" si="80"/>
        <v>0</v>
      </c>
      <c r="N270" s="552">
        <f t="shared" ca="1" si="81"/>
        <v>0</v>
      </c>
      <c r="O270" s="542">
        <f t="shared" ca="1" si="82"/>
        <v>0</v>
      </c>
      <c r="P270" s="552">
        <f t="shared" ca="1" si="83"/>
        <v>0</v>
      </c>
      <c r="Q270" s="542">
        <f t="shared" ca="1" si="84"/>
        <v>0</v>
      </c>
      <c r="R270" s="552">
        <f t="shared" ca="1" si="85"/>
        <v>4018277.7733509154</v>
      </c>
      <c r="S270" s="542">
        <f t="shared" ca="1" si="86"/>
        <v>0</v>
      </c>
      <c r="T270" s="552">
        <f t="shared" ca="1" si="87"/>
        <v>0</v>
      </c>
      <c r="U270" s="542">
        <f t="shared" ca="1" si="88"/>
        <v>0</v>
      </c>
      <c r="V270" s="552">
        <f t="shared" ca="1" si="89"/>
        <v>0</v>
      </c>
      <c r="W270" s="542">
        <f t="shared" ca="1" si="90"/>
        <v>0</v>
      </c>
      <c r="X270" s="552">
        <f t="shared" ca="1" si="91"/>
        <v>0</v>
      </c>
      <c r="Y270" s="542">
        <f t="shared" ca="1" si="92"/>
        <v>0</v>
      </c>
      <c r="Z270" s="552">
        <f t="shared" ca="1" si="93"/>
        <v>0</v>
      </c>
      <c r="AA270" s="553">
        <f t="shared" ca="1" si="94"/>
        <v>0</v>
      </c>
      <c r="AD270" s="243">
        <v>2054</v>
      </c>
      <c r="AE270" s="558">
        <f t="shared" ca="1" si="95"/>
        <v>0</v>
      </c>
      <c r="AF270" s="542">
        <f t="shared" ca="1" si="96"/>
        <v>0</v>
      </c>
      <c r="AG270" s="552">
        <f t="shared" ca="1" si="97"/>
        <v>0</v>
      </c>
      <c r="AH270" s="542">
        <f t="shared" ca="1" si="98"/>
        <v>0</v>
      </c>
      <c r="AI270" s="552">
        <f t="shared" ca="1" si="99"/>
        <v>0</v>
      </c>
      <c r="AJ270" s="542">
        <f t="shared" ca="1" si="100"/>
        <v>4165467.435378422</v>
      </c>
      <c r="AK270" s="552">
        <f t="shared" ca="1" si="101"/>
        <v>0</v>
      </c>
      <c r="AL270" s="542">
        <f t="shared" ca="1" si="102"/>
        <v>0</v>
      </c>
      <c r="AM270" s="552">
        <f t="shared" ca="1" si="103"/>
        <v>0</v>
      </c>
      <c r="AN270" s="542">
        <f t="shared" ca="1" si="104"/>
        <v>0</v>
      </c>
      <c r="AO270" s="552">
        <f t="shared" ca="1" si="105"/>
        <v>0</v>
      </c>
      <c r="AP270" s="542">
        <f t="shared" ca="1" si="106"/>
        <v>0</v>
      </c>
      <c r="AQ270" s="552">
        <f t="shared" ca="1" si="107"/>
        <v>0</v>
      </c>
      <c r="AR270" s="553">
        <f t="shared" ca="1" si="108"/>
        <v>0</v>
      </c>
      <c r="AT270" s="245"/>
      <c r="AU270" s="242">
        <v>31</v>
      </c>
      <c r="AV270" s="243">
        <v>2054</v>
      </c>
      <c r="AW270" s="583">
        <f t="shared" ca="1" si="109"/>
        <v>0</v>
      </c>
      <c r="AX270" s="850">
        <f t="shared" ca="1" si="110"/>
        <v>4018277.7733509154</v>
      </c>
      <c r="AY270" s="864">
        <f t="shared" ca="1" si="111"/>
        <v>4122360.1296355412</v>
      </c>
      <c r="AZ270" s="243">
        <v>2054</v>
      </c>
      <c r="BA270" s="558">
        <f t="shared" ref="BA270:BJ279" ca="1" si="129">OFFSET($D$149,MATCH(BA$239,$D$150:$D$157,0),COUNTA($E$149:$I$149)+COUNTBLANK($E$149:$I$149)+MATCH($AV270,$J$22:$BN$22,0))*OFFSET($H$179,MATCH(BA$238,$H$180:$H$201,0),COUNTA($I$180)+COUNTBLANK($I$180)+MATCH($AV270,$J$179:$BN$179,0))*Millions_to_thousands_conversion</f>
        <v>0</v>
      </c>
      <c r="BB270" s="542">
        <f t="shared" ca="1" si="129"/>
        <v>0</v>
      </c>
      <c r="BC270" s="561">
        <f t="shared" ca="1" si="129"/>
        <v>0</v>
      </c>
      <c r="BD270" s="558">
        <f t="shared" ca="1" si="129"/>
        <v>0</v>
      </c>
      <c r="BE270" s="552">
        <f t="shared" ca="1" si="129"/>
        <v>0</v>
      </c>
      <c r="BF270" s="561">
        <f t="shared" ca="1" si="129"/>
        <v>0</v>
      </c>
      <c r="BG270" s="858">
        <f t="shared" ca="1" si="129"/>
        <v>0</v>
      </c>
      <c r="BH270" s="552">
        <f t="shared" ca="1" si="129"/>
        <v>0</v>
      </c>
      <c r="BI270" s="553">
        <f t="shared" ca="1" si="129"/>
        <v>-534.41761590345345</v>
      </c>
      <c r="BJ270" s="558">
        <f t="shared" ca="1" si="129"/>
        <v>0</v>
      </c>
      <c r="BK270" s="542">
        <f t="shared" ref="BK270:BR279" ca="1" si="130">OFFSET($D$149,MATCH(BK$239,$D$150:$D$157,0),COUNTA($E$149:$I$149)+COUNTBLANK($E$149:$I$149)+MATCH($AV270,$J$22:$BN$22,0))*OFFSET($H$179,MATCH(BK$238,$H$180:$H$201,0),COUNTA($I$180)+COUNTBLANK($I$180)+MATCH($AV270,$J$179:$BN$179,0))*Millions_to_thousands_conversion</f>
        <v>97264.006094428551</v>
      </c>
      <c r="BL270" s="552">
        <f t="shared" ca="1" si="130"/>
        <v>0</v>
      </c>
      <c r="BM270" s="551">
        <f t="shared" ca="1" si="130"/>
        <v>0</v>
      </c>
      <c r="BN270" s="552">
        <f t="shared" ca="1" si="130"/>
        <v>0</v>
      </c>
      <c r="BO270" s="553">
        <f t="shared" ca="1" si="130"/>
        <v>0</v>
      </c>
      <c r="BP270" s="558">
        <f t="shared" ca="1" si="130"/>
        <v>0</v>
      </c>
      <c r="BQ270" s="542">
        <f t="shared" ca="1" si="130"/>
        <v>0</v>
      </c>
      <c r="BR270" s="561">
        <f t="shared" ca="1" si="130"/>
        <v>100826.79020045156</v>
      </c>
      <c r="BS270" s="231"/>
      <c r="BU270" s="804">
        <f t="shared" ca="1" si="114"/>
        <v>-43107.305742880912</v>
      </c>
      <c r="BV270" s="804">
        <f t="shared" ca="1" si="115"/>
        <v>4018277.7733509154</v>
      </c>
      <c r="BW270" s="804">
        <f t="shared" ca="1" si="116"/>
        <v>4165467.435378422</v>
      </c>
      <c r="BX270" s="245"/>
      <c r="BY270" s="804">
        <f t="shared" ca="1" si="119"/>
        <v>-43107.305742880912</v>
      </c>
      <c r="BZ270" s="804">
        <f t="shared" ca="1" si="123"/>
        <v>4018277.7733509154</v>
      </c>
      <c r="CA270" s="805">
        <f t="shared" ca="1" si="124"/>
        <v>4165467.435378422</v>
      </c>
      <c r="CB270" s="526"/>
      <c r="CC270" s="805">
        <f t="shared" ca="1" si="120"/>
        <v>0</v>
      </c>
      <c r="CD270" s="805">
        <f t="shared" ca="1" si="121"/>
        <v>0</v>
      </c>
      <c r="CE270" s="805">
        <f t="shared" ca="1" si="122"/>
        <v>0</v>
      </c>
      <c r="CF270" s="526"/>
      <c r="CI270" s="245"/>
    </row>
    <row r="271" spans="1:87" ht="14.25">
      <c r="A271" s="1366"/>
      <c r="B271" s="533"/>
      <c r="C271" s="243">
        <v>2055</v>
      </c>
      <c r="D271" s="515">
        <f t="shared" ca="1" si="73"/>
        <v>-43626.157797156106</v>
      </c>
      <c r="E271" s="515">
        <f t="shared" ca="1" si="74"/>
        <v>4112708.8472290016</v>
      </c>
      <c r="F271" s="515">
        <f t="shared" ca="1" si="75"/>
        <v>4263357.5229516756</v>
      </c>
      <c r="G271" s="515">
        <f t="shared" ca="1" si="118"/>
        <v>8332440.2123835217</v>
      </c>
      <c r="H271" s="243">
        <v>2055</v>
      </c>
      <c r="I271" s="551">
        <f t="shared" ca="1" si="76"/>
        <v>0</v>
      </c>
      <c r="J271" s="552">
        <f t="shared" ca="1" si="77"/>
        <v>0</v>
      </c>
      <c r="K271" s="542">
        <f t="shared" ca="1" si="78"/>
        <v>0</v>
      </c>
      <c r="L271" s="552">
        <f t="shared" ca="1" si="79"/>
        <v>0</v>
      </c>
      <c r="M271" s="542">
        <f t="shared" ca="1" si="80"/>
        <v>0</v>
      </c>
      <c r="N271" s="552">
        <f t="shared" ca="1" si="81"/>
        <v>0</v>
      </c>
      <c r="O271" s="542">
        <f t="shared" ca="1" si="82"/>
        <v>0</v>
      </c>
      <c r="P271" s="552">
        <f t="shared" ca="1" si="83"/>
        <v>0</v>
      </c>
      <c r="Q271" s="542">
        <f t="shared" ca="1" si="84"/>
        <v>0</v>
      </c>
      <c r="R271" s="552">
        <f t="shared" ca="1" si="85"/>
        <v>4112708.8472290016</v>
      </c>
      <c r="S271" s="542">
        <f t="shared" ca="1" si="86"/>
        <v>0</v>
      </c>
      <c r="T271" s="552">
        <f t="shared" ca="1" si="87"/>
        <v>0</v>
      </c>
      <c r="U271" s="542">
        <f t="shared" ca="1" si="88"/>
        <v>0</v>
      </c>
      <c r="V271" s="552">
        <f t="shared" ca="1" si="89"/>
        <v>0</v>
      </c>
      <c r="W271" s="542">
        <f t="shared" ca="1" si="90"/>
        <v>0</v>
      </c>
      <c r="X271" s="552">
        <f t="shared" ca="1" si="91"/>
        <v>0</v>
      </c>
      <c r="Y271" s="542">
        <f t="shared" ca="1" si="92"/>
        <v>0</v>
      </c>
      <c r="Z271" s="552">
        <f t="shared" ca="1" si="93"/>
        <v>0</v>
      </c>
      <c r="AA271" s="553">
        <f t="shared" ca="1" si="94"/>
        <v>0</v>
      </c>
      <c r="AD271" s="243">
        <v>2055</v>
      </c>
      <c r="AE271" s="558">
        <f t="shared" ca="1" si="95"/>
        <v>0</v>
      </c>
      <c r="AF271" s="542">
        <f t="shared" ca="1" si="96"/>
        <v>0</v>
      </c>
      <c r="AG271" s="552">
        <f t="shared" ca="1" si="97"/>
        <v>0</v>
      </c>
      <c r="AH271" s="542">
        <f t="shared" ca="1" si="98"/>
        <v>0</v>
      </c>
      <c r="AI271" s="552">
        <f t="shared" ca="1" si="99"/>
        <v>0</v>
      </c>
      <c r="AJ271" s="542">
        <f t="shared" ca="1" si="100"/>
        <v>4263357.5229516756</v>
      </c>
      <c r="AK271" s="552">
        <f t="shared" ca="1" si="101"/>
        <v>0</v>
      </c>
      <c r="AL271" s="542">
        <f t="shared" ca="1" si="102"/>
        <v>0</v>
      </c>
      <c r="AM271" s="552">
        <f t="shared" ca="1" si="103"/>
        <v>0</v>
      </c>
      <c r="AN271" s="542">
        <f t="shared" ca="1" si="104"/>
        <v>0</v>
      </c>
      <c r="AO271" s="552">
        <f t="shared" ca="1" si="105"/>
        <v>0</v>
      </c>
      <c r="AP271" s="542">
        <f t="shared" ca="1" si="106"/>
        <v>0</v>
      </c>
      <c r="AQ271" s="552">
        <f t="shared" ca="1" si="107"/>
        <v>0</v>
      </c>
      <c r="AR271" s="553">
        <f t="shared" ca="1" si="108"/>
        <v>0</v>
      </c>
      <c r="AT271" s="245"/>
      <c r="AU271" s="242">
        <v>32</v>
      </c>
      <c r="AV271" s="243">
        <v>2055</v>
      </c>
      <c r="AW271" s="583">
        <f t="shared" ca="1" si="109"/>
        <v>0</v>
      </c>
      <c r="AX271" s="850">
        <f t="shared" ca="1" si="110"/>
        <v>4112708.8472290016</v>
      </c>
      <c r="AY271" s="864">
        <f t="shared" ca="1" si="111"/>
        <v>4219731.3651545197</v>
      </c>
      <c r="AZ271" s="243">
        <v>2055</v>
      </c>
      <c r="BA271" s="558">
        <f t="shared" ca="1" si="129"/>
        <v>0</v>
      </c>
      <c r="BB271" s="542">
        <f t="shared" ca="1" si="129"/>
        <v>0</v>
      </c>
      <c r="BC271" s="561">
        <f t="shared" ca="1" si="129"/>
        <v>0</v>
      </c>
      <c r="BD271" s="558">
        <f t="shared" ca="1" si="129"/>
        <v>0</v>
      </c>
      <c r="BE271" s="552">
        <f t="shared" ca="1" si="129"/>
        <v>0</v>
      </c>
      <c r="BF271" s="561">
        <f t="shared" ca="1" si="129"/>
        <v>0</v>
      </c>
      <c r="BG271" s="858">
        <f t="shared" ca="1" si="129"/>
        <v>0</v>
      </c>
      <c r="BH271" s="552">
        <f t="shared" ca="1" si="129"/>
        <v>0</v>
      </c>
      <c r="BI271" s="553">
        <f t="shared" ca="1" si="129"/>
        <v>-518.85205427519759</v>
      </c>
      <c r="BJ271" s="558">
        <f t="shared" ca="1" si="129"/>
        <v>0</v>
      </c>
      <c r="BK271" s="542">
        <f t="shared" ca="1" si="130"/>
        <v>94431.073878085968</v>
      </c>
      <c r="BL271" s="552">
        <f t="shared" ca="1" si="130"/>
        <v>0</v>
      </c>
      <c r="BM271" s="551">
        <f t="shared" ca="1" si="130"/>
        <v>0</v>
      </c>
      <c r="BN271" s="552">
        <f t="shared" ca="1" si="130"/>
        <v>0</v>
      </c>
      <c r="BO271" s="553">
        <f t="shared" ca="1" si="130"/>
        <v>0</v>
      </c>
      <c r="BP271" s="558">
        <f t="shared" ca="1" si="130"/>
        <v>0</v>
      </c>
      <c r="BQ271" s="542">
        <f t="shared" ca="1" si="130"/>
        <v>0</v>
      </c>
      <c r="BR271" s="561">
        <f t="shared" ca="1" si="130"/>
        <v>97890.087573253957</v>
      </c>
      <c r="BS271" s="231"/>
      <c r="BU271" s="804">
        <f t="shared" ca="1" si="114"/>
        <v>-43626.157797156106</v>
      </c>
      <c r="BV271" s="804">
        <f t="shared" ca="1" si="115"/>
        <v>4112708.8472290016</v>
      </c>
      <c r="BW271" s="804">
        <f t="shared" ca="1" si="116"/>
        <v>4263357.5229516756</v>
      </c>
      <c r="BX271" s="245"/>
      <c r="BY271" s="804">
        <f t="shared" ca="1" si="119"/>
        <v>-43626.157797156106</v>
      </c>
      <c r="BZ271" s="804">
        <f t="shared" ca="1" si="123"/>
        <v>4112708.8472290016</v>
      </c>
      <c r="CA271" s="805">
        <f t="shared" ca="1" si="124"/>
        <v>4263357.5229516756</v>
      </c>
      <c r="CB271" s="526"/>
      <c r="CC271" s="805">
        <f t="shared" ca="1" si="120"/>
        <v>0</v>
      </c>
      <c r="CD271" s="805">
        <f t="shared" ca="1" si="121"/>
        <v>0</v>
      </c>
      <c r="CE271" s="805">
        <f t="shared" ca="1" si="122"/>
        <v>0</v>
      </c>
      <c r="CF271" s="526"/>
      <c r="CI271" s="245"/>
    </row>
    <row r="272" spans="1:87" ht="14.25">
      <c r="A272" s="1366"/>
      <c r="B272" s="533"/>
      <c r="C272" s="243">
        <v>2056</v>
      </c>
      <c r="D272" s="515">
        <f t="shared" ref="D272:D296" ca="1" si="131">IF($C272=Base_Year,OFFSET($D$149,MATCH(D$239,$D$150:$D$157,0),COUNTA($E$149:$I$149)+COUNTBLANK($E$149:$I$149)+MATCH($C272,$J$22:$BN$22,0))*Millions_to_thousands_conversion,OFFSET($D$149,MATCH(D$239,$D$150:$D$157,0),COUNTA($E$149:$I$149)+COUNTBLANK($E$149:$I$149)+MATCH($C272,$J$22:$BN$22,0))*Millions_to_thousands_conversion+D271)</f>
        <v>-44129.897655675712</v>
      </c>
      <c r="E272" s="515">
        <f t="shared" ref="E272:E296" ca="1" si="132">IF($C272=Base_Year,OFFSET($D$149,MATCH(E$239,$D$150:$D$157,0),COUNTA($E$149:$I$149)+COUNTBLANK($E$149:$I$149)+MATCH($C272,$J$22:$BN$22,0))*Millions_to_thousands_conversion,OFFSET($D$149,MATCH(E$239,$D$150:$D$157,0),COUNTA($E$149:$I$149)+COUNTBLANK($E$149:$I$149)+MATCH($C272,$J$22:$BN$22,0))*Millions_to_thousands_conversion+E271)</f>
        <v>4204389.5014795708</v>
      </c>
      <c r="F272" s="515">
        <f t="shared" ref="F272:F296" ca="1" si="133">IF($C272=Base_Year,OFFSET($D$149,MATCH(F$239,$D$150:$D$157,0),COUNTA($E$149:$I$149)+COUNTBLANK($E$149:$I$149)+MATCH($C272,$J$22:$BN$22,0))*Millions_to_thousands_conversion,OFFSET($D$149,MATCH(F$239,$D$150:$D$157,0),COUNTA($E$149:$I$149)+COUNTBLANK($E$149:$I$149)+MATCH($C272,$J$22:$BN$22,0))*Millions_to_thousands_conversion+F271)</f>
        <v>4358396.4429257084</v>
      </c>
      <c r="G272" s="515">
        <f t="shared" ca="1" si="118"/>
        <v>8518656.046749603</v>
      </c>
      <c r="H272" s="243">
        <v>2056</v>
      </c>
      <c r="I272" s="551">
        <f t="shared" ref="I272:I296" ca="1" si="134">IF($H272=Base_Year,OFFSET($D$110,MATCH(I$239,$D$111:$D$130,0),COUNTA($E$110:$I$110)+COUNTBLANK($E$110:$I$110)+MATCH($H272,$J$22:$BN$22,0))*OFFSET($D$146,MATCH(I$238,$D$147:$D$148,0),COUNTA($E$110:$I$110)+COUNTBLANK($E$110:$I$110)+MATCH($H272,$J$22:$BN$22,0))*Millions_to_thousands_conversion,OFFSET($D$110,MATCH(I$239,$D$111:$D$130,0),COUNTA($E$110:$I$110)+COUNTBLANK($E$110:$I$110)+MATCH($H272,$J$22:$BN$22,0))*OFFSET($D$146,MATCH(I$238,$D$147:$D$148,0),COUNTA($E$110:$I$110)+COUNTBLANK($E$110:$I$110)+MATCH($H272,$J$22:$BN$22,0))*Millions_to_thousands_conversion+I271)</f>
        <v>0</v>
      </c>
      <c r="J272" s="552">
        <f t="shared" ref="J272:J296" ca="1" si="135">IF($H272=Base_Year,OFFSET($D$110,MATCH(J$239,$D$111:$D$130,0),COUNTA($E$110:$I$110)+COUNTBLANK($E$110:$I$110)+MATCH($H272,$J$22:$BN$22,0))*OFFSET($D$146,MATCH(J$238,$D$147:$D$148,0),COUNTA($E$110:$I$110)+COUNTBLANK($E$110:$I$110)+MATCH($H272,$J$22:$BN$22,0))*Millions_to_thousands_conversion,OFFSET($D$110,MATCH(J$239,$D$111:$D$130,0),COUNTA($E$110:$I$110)+COUNTBLANK($E$110:$I$110)+MATCH($H272,$J$22:$BN$22,0))*OFFSET($D$146,MATCH(J$238,$D$147:$D$148,0),COUNTA($E$110:$I$110)+COUNTBLANK($E$110:$I$110)+MATCH($H272,$J$22:$BN$22,0))*Millions_to_thousands_conversion+J271)</f>
        <v>0</v>
      </c>
      <c r="K272" s="542">
        <f t="shared" ref="K272:K296" ca="1" si="136">IF($H272=Base_Year,OFFSET($D$110,MATCH(K$239,$D$111:$D$130,0),COUNTA($E$110:$I$110)+COUNTBLANK($E$110:$I$110)+MATCH($H272,$J$22:$BN$22,0))*OFFSET($D$146,MATCH(K$238,$D$147:$D$148,0),COUNTA($E$110:$I$110)+COUNTBLANK($E$110:$I$110)+MATCH($H272,$J$22:$BN$22,0))*Millions_to_thousands_conversion,OFFSET($D$110,MATCH(K$239,$D$111:$D$130,0),COUNTA($E$110:$I$110)+COUNTBLANK($E$110:$I$110)+MATCH($H272,$J$22:$BN$22,0))*OFFSET($D$146,MATCH(K$238,$D$147:$D$148,0),COUNTA($E$110:$I$110)+COUNTBLANK($E$110:$I$110)+MATCH($H272,$J$22:$BN$22,0))*Millions_to_thousands_conversion+K271)</f>
        <v>0</v>
      </c>
      <c r="L272" s="552">
        <f t="shared" ref="L272:L296" ca="1" si="137">IF($H272=Base_Year,OFFSET($D$110,MATCH(L$239,$D$111:$D$130,0),COUNTA($E$110:$I$110)+COUNTBLANK($E$110:$I$110)+MATCH($H272,$J$22:$BN$22,0))*OFFSET($D$146,MATCH(L$238,$D$147:$D$148,0),COUNTA($E$110:$I$110)+COUNTBLANK($E$110:$I$110)+MATCH($H272,$J$22:$BN$22,0))*Millions_to_thousands_conversion,OFFSET($D$110,MATCH(L$239,$D$111:$D$130,0),COUNTA($E$110:$I$110)+COUNTBLANK($E$110:$I$110)+MATCH($H272,$J$22:$BN$22,0))*OFFSET($D$146,MATCH(L$238,$D$147:$D$148,0),COUNTA($E$110:$I$110)+COUNTBLANK($E$110:$I$110)+MATCH($H272,$J$22:$BN$22,0))*Millions_to_thousands_conversion+L271)</f>
        <v>0</v>
      </c>
      <c r="M272" s="542">
        <f t="shared" ref="M272:M296" ca="1" si="138">IF($H272=Base_Year,OFFSET($D$110,MATCH(M$239,$D$111:$D$130,0),COUNTA($E$110:$I$110)+COUNTBLANK($E$110:$I$110)+MATCH($H272,$J$22:$BN$22,0))*OFFSET($D$146,MATCH(M$238,$D$147:$D$148,0),COUNTA($E$110:$I$110)+COUNTBLANK($E$110:$I$110)+MATCH($H272,$J$22:$BN$22,0))*Millions_to_thousands_conversion,OFFSET($D$110,MATCH(M$239,$D$111:$D$130,0),COUNTA($E$110:$I$110)+COUNTBLANK($E$110:$I$110)+MATCH($H272,$J$22:$BN$22,0))*OFFSET($D$146,MATCH(M$238,$D$147:$D$148,0),COUNTA($E$110:$I$110)+COUNTBLANK($E$110:$I$110)+MATCH($H272,$J$22:$BN$22,0))*Millions_to_thousands_conversion+M271)</f>
        <v>0</v>
      </c>
      <c r="N272" s="552">
        <f t="shared" ref="N272:N296" ca="1" si="139">IF($H272=Base_Year,OFFSET($D$110,MATCH(N$239,$D$111:$D$130,0),COUNTA($E$110:$I$110)+COUNTBLANK($E$110:$I$110)+MATCH($H272,$J$22:$BN$22,0))*OFFSET($D$146,MATCH(N$238,$D$147:$D$148,0),COUNTA($E$110:$I$110)+COUNTBLANK($E$110:$I$110)+MATCH($H272,$J$22:$BN$22,0))*Millions_to_thousands_conversion,OFFSET($D$110,MATCH(N$239,$D$111:$D$130,0),COUNTA($E$110:$I$110)+COUNTBLANK($E$110:$I$110)+MATCH($H272,$J$22:$BN$22,0))*OFFSET($D$146,MATCH(N$238,$D$147:$D$148,0),COUNTA($E$110:$I$110)+COUNTBLANK($E$110:$I$110)+MATCH($H272,$J$22:$BN$22,0))*Millions_to_thousands_conversion+N271)</f>
        <v>0</v>
      </c>
      <c r="O272" s="542">
        <f t="shared" ref="O272:O296" ca="1" si="140">IF($H272=Base_Year,OFFSET($D$110,MATCH(O$239,$D$111:$D$130,0),COUNTA($E$110:$I$110)+COUNTBLANK($E$110:$I$110)+MATCH($H272,$J$22:$BN$22,0))*OFFSET($D$146,MATCH(O$238,$D$147:$D$148,0),COUNTA($E$110:$I$110)+COUNTBLANK($E$110:$I$110)+MATCH($H272,$J$22:$BN$22,0))*Millions_to_thousands_conversion,OFFSET($D$110,MATCH(O$239,$D$111:$D$130,0),COUNTA($E$110:$I$110)+COUNTBLANK($E$110:$I$110)+MATCH($H272,$J$22:$BN$22,0))*OFFSET($D$146,MATCH(O$238,$D$147:$D$148,0),COUNTA($E$110:$I$110)+COUNTBLANK($E$110:$I$110)+MATCH($H272,$J$22:$BN$22,0))*Millions_to_thousands_conversion+O271)</f>
        <v>0</v>
      </c>
      <c r="P272" s="552">
        <f t="shared" ref="P272:P296" ca="1" si="141">IF($H272=Base_Year,OFFSET($D$110,MATCH(P$239,$D$111:$D$130,0),COUNTA($E$110:$I$110)+COUNTBLANK($E$110:$I$110)+MATCH($H272,$J$22:$BN$22,0))*OFFSET($D$146,MATCH(P$238,$D$147:$D$148,0),COUNTA($E$110:$I$110)+COUNTBLANK($E$110:$I$110)+MATCH($H272,$J$22:$BN$22,0))*Millions_to_thousands_conversion,OFFSET($D$110,MATCH(P$239,$D$111:$D$130,0),COUNTA($E$110:$I$110)+COUNTBLANK($E$110:$I$110)+MATCH($H272,$J$22:$BN$22,0))*OFFSET($D$146,MATCH(P$238,$D$147:$D$148,0),COUNTA($E$110:$I$110)+COUNTBLANK($E$110:$I$110)+MATCH($H272,$J$22:$BN$22,0))*Millions_to_thousands_conversion+P271)</f>
        <v>0</v>
      </c>
      <c r="Q272" s="542">
        <f t="shared" ref="Q272:Q296" ca="1" si="142">IF($H272=Base_Year,OFFSET($D$110,MATCH(Q$239,$D$111:$D$130,0),COUNTA($E$110:$I$110)+COUNTBLANK($E$110:$I$110)+MATCH($H272,$J$22:$BN$22,0))*OFFSET($D$146,MATCH(Q$238,$D$147:$D$148,0),COUNTA($E$110:$I$110)+COUNTBLANK($E$110:$I$110)+MATCH($H272,$J$22:$BN$22,0))*Millions_to_thousands_conversion,OFFSET($D$110,MATCH(Q$239,$D$111:$D$130,0),COUNTA($E$110:$I$110)+COUNTBLANK($E$110:$I$110)+MATCH($H272,$J$22:$BN$22,0))*OFFSET($D$146,MATCH(Q$238,$D$147:$D$148,0),COUNTA($E$110:$I$110)+COUNTBLANK($E$110:$I$110)+MATCH($H272,$J$22:$BN$22,0))*Millions_to_thousands_conversion+Q271)</f>
        <v>0</v>
      </c>
      <c r="R272" s="552">
        <f t="shared" ref="R272:R296" ca="1" si="143">IF($H272=Base_Year,OFFSET($D$110,MATCH(R$239,$D$111:$D$130,0),COUNTA($E$110:$I$110)+COUNTBLANK($E$110:$I$110)+MATCH($H272,$J$22:$BN$22,0))*OFFSET($D$146,MATCH(R$238,$D$147:$D$148,0),COUNTA($E$110:$I$110)+COUNTBLANK($E$110:$I$110)+MATCH($H272,$J$22:$BN$22,0))*Millions_to_thousands_conversion,OFFSET($D$110,MATCH(R$239,$D$111:$D$130,0),COUNTA($E$110:$I$110)+COUNTBLANK($E$110:$I$110)+MATCH($H272,$J$22:$BN$22,0))*OFFSET($D$146,MATCH(R$238,$D$147:$D$148,0),COUNTA($E$110:$I$110)+COUNTBLANK($E$110:$I$110)+MATCH($H272,$J$22:$BN$22,0))*Millions_to_thousands_conversion+R271)</f>
        <v>4204389.5014795708</v>
      </c>
      <c r="S272" s="542">
        <f t="shared" ref="S272:S296" ca="1" si="144">IF($H272=Base_Year,OFFSET($D$110,MATCH(S$239,$D$111:$D$130,0),COUNTA($E$110:$I$110)+COUNTBLANK($E$110:$I$110)+MATCH($H272,$J$22:$BN$22,0))*OFFSET($D$146,MATCH(S$238,$D$147:$D$148,0),COUNTA($E$110:$I$110)+COUNTBLANK($E$110:$I$110)+MATCH($H272,$J$22:$BN$22,0))*Millions_to_thousands_conversion,OFFSET($D$110,MATCH(S$239,$D$111:$D$130,0),COUNTA($E$110:$I$110)+COUNTBLANK($E$110:$I$110)+MATCH($H272,$J$22:$BN$22,0))*OFFSET($D$146,MATCH(S$238,$D$147:$D$148,0),COUNTA($E$110:$I$110)+COUNTBLANK($E$110:$I$110)+MATCH($H272,$J$22:$BN$22,0))*Millions_to_thousands_conversion+S271)</f>
        <v>0</v>
      </c>
      <c r="T272" s="552">
        <f t="shared" ref="T272:T296" ca="1" si="145">IF($H272=Base_Year,OFFSET($D$110,MATCH(T$239,$D$111:$D$130,0),COUNTA($E$110:$I$110)+COUNTBLANK($E$110:$I$110)+MATCH($H272,$J$22:$BN$22,0))*OFFSET($D$146,MATCH(T$238,$D$147:$D$148,0),COUNTA($E$110:$I$110)+COUNTBLANK($E$110:$I$110)+MATCH($H272,$J$22:$BN$22,0))*Millions_to_thousands_conversion,OFFSET($D$110,MATCH(T$239,$D$111:$D$130,0),COUNTA($E$110:$I$110)+COUNTBLANK($E$110:$I$110)+MATCH($H272,$J$22:$BN$22,0))*OFFSET($D$146,MATCH(T$238,$D$147:$D$148,0),COUNTA($E$110:$I$110)+COUNTBLANK($E$110:$I$110)+MATCH($H272,$J$22:$BN$22,0))*Millions_to_thousands_conversion+T271)</f>
        <v>0</v>
      </c>
      <c r="U272" s="542">
        <f t="shared" ref="U272:U296" ca="1" si="146">IF($H272=Base_Year,OFFSET($D$110,MATCH(U$239,$D$111:$D$130,0),COUNTA($E$110:$I$110)+COUNTBLANK($E$110:$I$110)+MATCH($H272,$J$22:$BN$22,0))*OFFSET($D$146,MATCH(U$238,$D$147:$D$148,0),COUNTA($E$110:$I$110)+COUNTBLANK($E$110:$I$110)+MATCH($H272,$J$22:$BN$22,0))*Millions_to_thousands_conversion,OFFSET($D$110,MATCH(U$239,$D$111:$D$130,0),COUNTA($E$110:$I$110)+COUNTBLANK($E$110:$I$110)+MATCH($H272,$J$22:$BN$22,0))*OFFSET($D$146,MATCH(U$238,$D$147:$D$148,0),COUNTA($E$110:$I$110)+COUNTBLANK($E$110:$I$110)+MATCH($H272,$J$22:$BN$22,0))*Millions_to_thousands_conversion+U271)</f>
        <v>0</v>
      </c>
      <c r="V272" s="552">
        <f t="shared" ref="V272:V296" ca="1" si="147">IF($H272=Base_Year,OFFSET($D$110,MATCH(V$239,$D$111:$D$130,0),COUNTA($E$110:$I$110)+COUNTBLANK($E$110:$I$110)+MATCH($H272,$J$22:$BN$22,0))*OFFSET($D$146,MATCH(V$238,$D$147:$D$148,0),COUNTA($E$110:$I$110)+COUNTBLANK($E$110:$I$110)+MATCH($H272,$J$22:$BN$22,0))*Millions_to_thousands_conversion,OFFSET($D$110,MATCH(V$239,$D$111:$D$130,0),COUNTA($E$110:$I$110)+COUNTBLANK($E$110:$I$110)+MATCH($H272,$J$22:$BN$22,0))*OFFSET($D$146,MATCH(V$238,$D$147:$D$148,0),COUNTA($E$110:$I$110)+COUNTBLANK($E$110:$I$110)+MATCH($H272,$J$22:$BN$22,0))*Millions_to_thousands_conversion+V271)</f>
        <v>0</v>
      </c>
      <c r="W272" s="542">
        <f t="shared" ref="W272:W296" ca="1" si="148">IF($H272=Base_Year,OFFSET($D$110,MATCH(W$239,$D$111:$D$130,0),COUNTA($E$110:$I$110)+COUNTBLANK($E$110:$I$110)+MATCH($H272,$J$22:$BN$22,0))*OFFSET($D$146,MATCH(W$238,$D$147:$D$148,0),COUNTA($E$110:$I$110)+COUNTBLANK($E$110:$I$110)+MATCH($H272,$J$22:$BN$22,0))*Millions_to_thousands_conversion,OFFSET($D$110,MATCH(W$239,$D$111:$D$130,0),COUNTA($E$110:$I$110)+COUNTBLANK($E$110:$I$110)+MATCH($H272,$J$22:$BN$22,0))*OFFSET($D$146,MATCH(W$238,$D$147:$D$148,0),COUNTA($E$110:$I$110)+COUNTBLANK($E$110:$I$110)+MATCH($H272,$J$22:$BN$22,0))*Millions_to_thousands_conversion+W271)</f>
        <v>0</v>
      </c>
      <c r="X272" s="552">
        <f t="shared" ref="X272:X296" ca="1" si="149">IF($H272=Base_Year,OFFSET($D$110,MATCH(X$239,$D$111:$D$130,0),COUNTA($E$110:$I$110)+COUNTBLANK($E$110:$I$110)+MATCH($H272,$J$22:$BN$22,0))*OFFSET($D$146,MATCH(X$238,$D$147:$D$148,0),COUNTA($E$110:$I$110)+COUNTBLANK($E$110:$I$110)+MATCH($H272,$J$22:$BN$22,0))*Millions_to_thousands_conversion,OFFSET($D$110,MATCH(X$239,$D$111:$D$130,0),COUNTA($E$110:$I$110)+COUNTBLANK($E$110:$I$110)+MATCH($H272,$J$22:$BN$22,0))*OFFSET($D$146,MATCH(X$238,$D$147:$D$148,0),COUNTA($E$110:$I$110)+COUNTBLANK($E$110:$I$110)+MATCH($H272,$J$22:$BN$22,0))*Millions_to_thousands_conversion+X271)</f>
        <v>0</v>
      </c>
      <c r="Y272" s="542">
        <f t="shared" ref="Y272:Y296" ca="1" si="150">IF($H272=Base_Year,OFFSET($D$110,MATCH(Y$239,$D$111:$D$130,0),COUNTA($E$110:$I$110)+COUNTBLANK($E$110:$I$110)+MATCH($H272,$J$22:$BN$22,0))*OFFSET($D$146,MATCH(Y$238,$D$147:$D$148,0),COUNTA($E$110:$I$110)+COUNTBLANK($E$110:$I$110)+MATCH($H272,$J$22:$BN$22,0))*Millions_to_thousands_conversion,OFFSET($D$110,MATCH(Y$239,$D$111:$D$130,0),COUNTA($E$110:$I$110)+COUNTBLANK($E$110:$I$110)+MATCH($H272,$J$22:$BN$22,0))*OFFSET($D$146,MATCH(Y$238,$D$147:$D$148,0),COUNTA($E$110:$I$110)+COUNTBLANK($E$110:$I$110)+MATCH($H272,$J$22:$BN$22,0))*Millions_to_thousands_conversion+Y271)</f>
        <v>0</v>
      </c>
      <c r="Z272" s="552">
        <f t="shared" ref="Z272:Z296" ca="1" si="151">IF($H272=Base_Year,OFFSET($D$110,MATCH(Z$239,$D$111:$D$130,0),COUNTA($E$110:$I$110)+COUNTBLANK($E$110:$I$110)+MATCH($H272,$J$22:$BN$22,0))*OFFSET($D$146,MATCH(Z$238,$D$147:$D$148,0),COUNTA($E$110:$I$110)+COUNTBLANK($E$110:$I$110)+MATCH($H272,$J$22:$BN$22,0))*Millions_to_thousands_conversion,OFFSET($D$110,MATCH(Z$239,$D$111:$D$130,0),COUNTA($E$110:$I$110)+COUNTBLANK($E$110:$I$110)+MATCH($H272,$J$22:$BN$22,0))*OFFSET($D$146,MATCH(Z$238,$D$147:$D$148,0),COUNTA($E$110:$I$110)+COUNTBLANK($E$110:$I$110)+MATCH($H272,$J$22:$BN$22,0))*Millions_to_thousands_conversion+Z271)</f>
        <v>0</v>
      </c>
      <c r="AA272" s="553">
        <f t="shared" ref="AA272:AA296" ca="1" si="152">IF($H272=Base_Year,OFFSET($D$110,MATCH(AA$239,$D$111:$D$130,0),COUNTA($E$110:$I$110)+COUNTBLANK($E$110:$I$110)+MATCH($H272,$J$22:$BN$22,0))*OFFSET($D$146,MATCH(AA$238,$D$147:$D$148,0),COUNTA($E$110:$I$110)+COUNTBLANK($E$110:$I$110)+MATCH($H272,$J$22:$BN$22,0))*Millions_to_thousands_conversion,OFFSET($D$110,MATCH(AA$239,$D$111:$D$130,0),COUNTA($E$110:$I$110)+COUNTBLANK($E$110:$I$110)+MATCH($H272,$J$22:$BN$22,0))*OFFSET($D$146,MATCH(AA$238,$D$147:$D$148,0),COUNTA($E$110:$I$110)+COUNTBLANK($E$110:$I$110)+MATCH($H272,$J$22:$BN$22,0))*Millions_to_thousands_conversion+AA271)</f>
        <v>0</v>
      </c>
      <c r="AD272" s="243">
        <v>2056</v>
      </c>
      <c r="AE272" s="558">
        <f t="shared" ref="AE272:AE296" ca="1" si="153">IF($AD272=Base_Year,OFFSET($D$130,MATCH(AE$239,$D$131:$D$145,0),COUNTA($E$130:$I$130)+COUNTBLANK($E$130:$I$130)+MATCH($AD272,$J$22:$BN$22,0))*OFFSET($D$146,MATCH(AE$238,$D$147:$D$148,0),COUNTA($E$130:$I$130)+COUNTBLANK($E$130:$I$130)+MATCH($AD272,$J$22:$BN$22,0))*Millions_to_thousands_conversion, OFFSET($D$130,MATCH(AE$239,$D$131:$D$145,0),COUNTA($E$130:$I$130)+COUNTBLANK($E$130:$I$130)+MATCH($AD272,$J$22:$BN$22,0))*OFFSET($D$146,MATCH(AE$238,$D$147:$D$148,0),COUNTA($E$130:$I$130)+COUNTBLANK($E$130:$I$130)+MATCH($AD272,$J$22:$BN$22,0))*Millions_to_thousands_conversion+AE271)</f>
        <v>0</v>
      </c>
      <c r="AF272" s="542">
        <f t="shared" ref="AF272:AF296" ca="1" si="154">IF($AD272=Base_Year,OFFSET($D$130,MATCH(AF$239,$D$131:$D$145,0),COUNTA($E$130:$I$130)+COUNTBLANK($E$130:$I$130)+MATCH($AD272,$J$22:$BN$22,0))*OFFSET($D$146,MATCH(AF$238,$D$147:$D$148,0),COUNTA($E$130:$I$130)+COUNTBLANK($E$130:$I$130)+MATCH($AD272,$J$22:$BN$22,0))*Millions_to_thousands_conversion, OFFSET($D$130,MATCH(AF$239,$D$131:$D$145,0),COUNTA($E$130:$I$130)+COUNTBLANK($E$130:$I$130)+MATCH($AD272,$J$22:$BN$22,0))*OFFSET($D$146,MATCH(AF$238,$D$147:$D$148,0),COUNTA($E$130:$I$130)+COUNTBLANK($E$130:$I$130)+MATCH($AD272,$J$22:$BN$22,0))*Millions_to_thousands_conversion+AF271)</f>
        <v>0</v>
      </c>
      <c r="AG272" s="552">
        <f t="shared" ref="AG272:AG296" ca="1" si="155">IF($AD272=Base_Year,OFFSET($D$130,MATCH(AG$239,$D$131:$D$145,0),COUNTA($E$130:$I$130)+COUNTBLANK($E$130:$I$130)+MATCH($AD272,$J$22:$BN$22,0))*OFFSET($D$146,MATCH(AG$238,$D$147:$D$148,0),COUNTA($E$130:$I$130)+COUNTBLANK($E$130:$I$130)+MATCH($AD272,$J$22:$BN$22,0))*Millions_to_thousands_conversion, OFFSET($D$130,MATCH(AG$239,$D$131:$D$145,0),COUNTA($E$130:$I$130)+COUNTBLANK($E$130:$I$130)+MATCH($AD272,$J$22:$BN$22,0))*OFFSET($D$146,MATCH(AG$238,$D$147:$D$148,0),COUNTA($E$130:$I$130)+COUNTBLANK($E$130:$I$130)+MATCH($AD272,$J$22:$BN$22,0))*Millions_to_thousands_conversion+AG271)</f>
        <v>0</v>
      </c>
      <c r="AH272" s="542">
        <f t="shared" ref="AH272:AH296" ca="1" si="156">IF($AD272=Base_Year,OFFSET($D$130,MATCH(AH$239,$D$131:$D$145,0),COUNTA($E$130:$I$130)+COUNTBLANK($E$130:$I$130)+MATCH($AD272,$J$22:$BN$22,0))*OFFSET($D$146,MATCH(AH$238,$D$147:$D$148,0),COUNTA($E$130:$I$130)+COUNTBLANK($E$130:$I$130)+MATCH($AD272,$J$22:$BN$22,0))*Millions_to_thousands_conversion, OFFSET($D$130,MATCH(AH$239,$D$131:$D$145,0),COUNTA($E$130:$I$130)+COUNTBLANK($E$130:$I$130)+MATCH($AD272,$J$22:$BN$22,0))*OFFSET($D$146,MATCH(AH$238,$D$147:$D$148,0),COUNTA($E$130:$I$130)+COUNTBLANK($E$130:$I$130)+MATCH($AD272,$J$22:$BN$22,0))*Millions_to_thousands_conversion+AH271)</f>
        <v>0</v>
      </c>
      <c r="AI272" s="552">
        <f t="shared" ref="AI272:AI296" ca="1" si="157">IF($AD272=Base_Year,OFFSET($D$130,MATCH(AI$239,$D$131:$D$145,0),COUNTA($E$130:$I$130)+COUNTBLANK($E$130:$I$130)+MATCH($AD272,$J$22:$BN$22,0))*OFFSET($D$146,MATCH(AI$238,$D$147:$D$148,0),COUNTA($E$130:$I$130)+COUNTBLANK($E$130:$I$130)+MATCH($AD272,$J$22:$BN$22,0))*Millions_to_thousands_conversion, OFFSET($D$130,MATCH(AI$239,$D$131:$D$145,0),COUNTA($E$130:$I$130)+COUNTBLANK($E$130:$I$130)+MATCH($AD272,$J$22:$BN$22,0))*OFFSET($D$146,MATCH(AI$238,$D$147:$D$148,0),COUNTA($E$130:$I$130)+COUNTBLANK($E$130:$I$130)+MATCH($AD272,$J$22:$BN$22,0))*Millions_to_thousands_conversion+AI271)</f>
        <v>0</v>
      </c>
      <c r="AJ272" s="542">
        <f t="shared" ref="AJ272:AJ296" ca="1" si="158">IF($AD272=Base_Year,OFFSET($D$130,MATCH(AJ$239,$D$131:$D$145,0),COUNTA($E$130:$I$130)+COUNTBLANK($E$130:$I$130)+MATCH($AD272,$J$22:$BN$22,0))*OFFSET($D$146,MATCH(AJ$238,$D$147:$D$148,0),COUNTA($E$130:$I$130)+COUNTBLANK($E$130:$I$130)+MATCH($AD272,$J$22:$BN$22,0))*Millions_to_thousands_conversion, OFFSET($D$130,MATCH(AJ$239,$D$131:$D$145,0),COUNTA($E$130:$I$130)+COUNTBLANK($E$130:$I$130)+MATCH($AD272,$J$22:$BN$22,0))*OFFSET($D$146,MATCH(AJ$238,$D$147:$D$148,0),COUNTA($E$130:$I$130)+COUNTBLANK($E$130:$I$130)+MATCH($AD272,$J$22:$BN$22,0))*Millions_to_thousands_conversion+AJ271)</f>
        <v>4358396.4429257084</v>
      </c>
      <c r="AK272" s="552">
        <f t="shared" ref="AK272:AK296" ca="1" si="159">IF($AD272=Base_Year,OFFSET($D$130,MATCH(AK$239,$D$131:$D$145,0),COUNTA($E$130:$I$130)+COUNTBLANK($E$130:$I$130)+MATCH($AD272,$J$22:$BN$22,0))*OFFSET($D$146,MATCH(AK$238,$D$147:$D$148,0),COUNTA($E$130:$I$130)+COUNTBLANK($E$130:$I$130)+MATCH($AD272,$J$22:$BN$22,0))*Millions_to_thousands_conversion, OFFSET($D$130,MATCH(AK$239,$D$131:$D$145,0),COUNTA($E$130:$I$130)+COUNTBLANK($E$130:$I$130)+MATCH($AD272,$J$22:$BN$22,0))*OFFSET($D$146,MATCH(AK$238,$D$147:$D$148,0),COUNTA($E$130:$I$130)+COUNTBLANK($E$130:$I$130)+MATCH($AD272,$J$22:$BN$22,0))*Millions_to_thousands_conversion+AK271)</f>
        <v>0</v>
      </c>
      <c r="AL272" s="542">
        <f t="shared" ref="AL272:AL296" ca="1" si="160">IF($AD272=Base_Year,OFFSET($D$130,MATCH(AL$239,$D$131:$D$145,0),COUNTA($E$130:$I$130)+COUNTBLANK($E$130:$I$130)+MATCH($AD272,$J$22:$BN$22,0))*OFFSET($D$146,MATCH(AL$238,$D$147:$D$148,0),COUNTA($E$130:$I$130)+COUNTBLANK($E$130:$I$130)+MATCH($AD272,$J$22:$BN$22,0))*Millions_to_thousands_conversion, OFFSET($D$130,MATCH(AL$239,$D$131:$D$145,0),COUNTA($E$130:$I$130)+COUNTBLANK($E$130:$I$130)+MATCH($AD272,$J$22:$BN$22,0))*OFFSET($D$146,MATCH(AL$238,$D$147:$D$148,0),COUNTA($E$130:$I$130)+COUNTBLANK($E$130:$I$130)+MATCH($AD272,$J$22:$BN$22,0))*Millions_to_thousands_conversion+AL271)</f>
        <v>0</v>
      </c>
      <c r="AM272" s="552">
        <f t="shared" ref="AM272:AM296" ca="1" si="161">IF($AD272=Base_Year,OFFSET($D$130,MATCH(AM$239,$D$131:$D$145,0),COUNTA($E$130:$I$130)+COUNTBLANK($E$130:$I$130)+MATCH($AD272,$J$22:$BN$22,0))*OFFSET($D$146,MATCH(AM$238,$D$147:$D$148,0),COUNTA($E$130:$I$130)+COUNTBLANK($E$130:$I$130)+MATCH($AD272,$J$22:$BN$22,0))*Millions_to_thousands_conversion, OFFSET($D$130,MATCH(AM$239,$D$131:$D$145,0),COUNTA($E$130:$I$130)+COUNTBLANK($E$130:$I$130)+MATCH($AD272,$J$22:$BN$22,0))*OFFSET($D$146,MATCH(AM$238,$D$147:$D$148,0),COUNTA($E$130:$I$130)+COUNTBLANK($E$130:$I$130)+MATCH($AD272,$J$22:$BN$22,0))*Millions_to_thousands_conversion+AM271)</f>
        <v>0</v>
      </c>
      <c r="AN272" s="542">
        <f t="shared" ref="AN272:AN296" ca="1" si="162">IF($AD272=Base_Year,OFFSET($D$130,MATCH(AN$239,$D$131:$D$145,0),COUNTA($E$130:$I$130)+COUNTBLANK($E$130:$I$130)+MATCH($AD272,$J$22:$BN$22,0))*OFFSET($D$146,MATCH(AN$238,$D$147:$D$148,0),COUNTA($E$130:$I$130)+COUNTBLANK($E$130:$I$130)+MATCH($AD272,$J$22:$BN$22,0))*Millions_to_thousands_conversion, OFFSET($D$130,MATCH(AN$239,$D$131:$D$145,0),COUNTA($E$130:$I$130)+COUNTBLANK($E$130:$I$130)+MATCH($AD272,$J$22:$BN$22,0))*OFFSET($D$146,MATCH(AN$238,$D$147:$D$148,0),COUNTA($E$130:$I$130)+COUNTBLANK($E$130:$I$130)+MATCH($AD272,$J$22:$BN$22,0))*Millions_to_thousands_conversion+AN271)</f>
        <v>0</v>
      </c>
      <c r="AO272" s="552">
        <f t="shared" ref="AO272:AO296" ca="1" si="163">IF($AD272=Base_Year,OFFSET($D$130,MATCH(AO$239,$D$131:$D$145,0),COUNTA($E$130:$I$130)+COUNTBLANK($E$130:$I$130)+MATCH($AD272,$J$22:$BN$22,0))*OFFSET($D$146,MATCH(AO$238,$D$147:$D$148,0),COUNTA($E$130:$I$130)+COUNTBLANK($E$130:$I$130)+MATCH($AD272,$J$22:$BN$22,0))*Millions_to_thousands_conversion, OFFSET($D$130,MATCH(AO$239,$D$131:$D$145,0),COUNTA($E$130:$I$130)+COUNTBLANK($E$130:$I$130)+MATCH($AD272,$J$22:$BN$22,0))*OFFSET($D$146,MATCH(AO$238,$D$147:$D$148,0),COUNTA($E$130:$I$130)+COUNTBLANK($E$130:$I$130)+MATCH($AD272,$J$22:$BN$22,0))*Millions_to_thousands_conversion+AO271)</f>
        <v>0</v>
      </c>
      <c r="AP272" s="542">
        <f t="shared" ref="AP272:AP296" ca="1" si="164">IF($AD272=Base_Year,OFFSET($D$130,MATCH(AP$239,$D$131:$D$145,0),COUNTA($E$130:$I$130)+COUNTBLANK($E$130:$I$130)+MATCH($AD272,$J$22:$BN$22,0))*OFFSET($D$146,MATCH(AP$238,$D$147:$D$148,0),COUNTA($E$130:$I$130)+COUNTBLANK($E$130:$I$130)+MATCH($AD272,$J$22:$BN$22,0))*Millions_to_thousands_conversion, OFFSET($D$130,MATCH(AP$239,$D$131:$D$145,0),COUNTA($E$130:$I$130)+COUNTBLANK($E$130:$I$130)+MATCH($AD272,$J$22:$BN$22,0))*OFFSET($D$146,MATCH(AP$238,$D$147:$D$148,0),COUNTA($E$130:$I$130)+COUNTBLANK($E$130:$I$130)+MATCH($AD272,$J$22:$BN$22,0))*Millions_to_thousands_conversion+AP271)</f>
        <v>0</v>
      </c>
      <c r="AQ272" s="552">
        <f t="shared" ref="AQ272:AQ296" ca="1" si="165">IF($AD272=Base_Year,OFFSET($D$130,MATCH(AQ$239,$D$131:$D$145,0),COUNTA($E$130:$I$130)+COUNTBLANK($E$130:$I$130)+MATCH($AD272,$J$22:$BN$22,0))*OFFSET($D$146,MATCH(AQ$238,$D$147:$D$148,0),COUNTA($E$130:$I$130)+COUNTBLANK($E$130:$I$130)+MATCH($AD272,$J$22:$BN$22,0))*Millions_to_thousands_conversion, OFFSET($D$130,MATCH(AQ$239,$D$131:$D$145,0),COUNTA($E$130:$I$130)+COUNTBLANK($E$130:$I$130)+MATCH($AD272,$J$22:$BN$22,0))*OFFSET($D$146,MATCH(AQ$238,$D$147:$D$148,0),COUNTA($E$130:$I$130)+COUNTBLANK($E$130:$I$130)+MATCH($AD272,$J$22:$BN$22,0))*Millions_to_thousands_conversion+AQ271)</f>
        <v>0</v>
      </c>
      <c r="AR272" s="553">
        <f t="shared" ref="AR272:AR296" ca="1" si="166">IF($AD272=Base_Year,OFFSET($D$130,MATCH(AR$239,$D$131:$D$145,0),COUNTA($E$130:$I$130)+COUNTBLANK($E$130:$I$130)+MATCH($AD272,$J$22:$BN$22,0))*OFFSET($D$146,MATCH(AR$238,$D$147:$D$148,0),COUNTA($E$130:$I$130)+COUNTBLANK($E$130:$I$130)+MATCH($AD272,$J$22:$BN$22,0))*Millions_to_thousands_conversion, OFFSET($D$130,MATCH(AR$239,$D$131:$D$145,0),COUNTA($E$130:$I$130)+COUNTBLANK($E$130:$I$130)+MATCH($AD272,$J$22:$BN$22,0))*OFFSET($D$146,MATCH(AR$238,$D$147:$D$148,0),COUNTA($E$130:$I$130)+COUNTBLANK($E$130:$I$130)+MATCH($AD272,$J$22:$BN$22,0))*Millions_to_thousands_conversion+AR271)</f>
        <v>0</v>
      </c>
      <c r="AT272" s="245"/>
      <c r="AU272" s="242">
        <v>33</v>
      </c>
      <c r="AV272" s="243">
        <v>2056</v>
      </c>
      <c r="AW272" s="583">
        <f t="shared" ref="AW272:AW296" ca="1" si="167">IF($AV272=Base_Year,SUMIFS($BA272:$BR272,$BA$237:$BR$237,AW$237),SUMIFS($BA272:$BR272,$BA$237:$BR$237,AW$237)+AW271)</f>
        <v>0</v>
      </c>
      <c r="AX272" s="850">
        <f t="shared" ref="AX272:AX296" ca="1" si="168">IF($AV272=Base_Year,SUMIFS($BA272:$BR272,$BA$237:$BR$237,AX$237),SUMIFS($BA272:$BR272,$BA$237:$BR$237,AX$237)+AX271)</f>
        <v>4204389.5014795708</v>
      </c>
      <c r="AY272" s="864">
        <f t="shared" ref="AY272:AY296" ca="1" si="169">IF($AV272=Base_Year,SUMIFS($BA272:$BR272,$BA$237:$BR$237,AY$237),SUMIFS($BA272:$BR272,$BA$237:$BR$237,AY$237)+AY271)</f>
        <v>4314266.5452700332</v>
      </c>
      <c r="AZ272" s="243">
        <v>2056</v>
      </c>
      <c r="BA272" s="558">
        <f t="shared" ca="1" si="129"/>
        <v>0</v>
      </c>
      <c r="BB272" s="542">
        <f t="shared" ca="1" si="129"/>
        <v>0</v>
      </c>
      <c r="BC272" s="561">
        <f t="shared" ca="1" si="129"/>
        <v>0</v>
      </c>
      <c r="BD272" s="558">
        <f t="shared" ca="1" si="129"/>
        <v>0</v>
      </c>
      <c r="BE272" s="552">
        <f t="shared" ca="1" si="129"/>
        <v>0</v>
      </c>
      <c r="BF272" s="561">
        <f t="shared" ca="1" si="129"/>
        <v>0</v>
      </c>
      <c r="BG272" s="858">
        <f t="shared" ca="1" si="129"/>
        <v>0</v>
      </c>
      <c r="BH272" s="552">
        <f t="shared" ca="1" si="129"/>
        <v>0</v>
      </c>
      <c r="BI272" s="553">
        <f t="shared" ca="1" si="129"/>
        <v>-503.73985851960936</v>
      </c>
      <c r="BJ272" s="558">
        <f t="shared" ca="1" si="129"/>
        <v>0</v>
      </c>
      <c r="BK272" s="542">
        <f t="shared" ca="1" si="130"/>
        <v>91680.654250568899</v>
      </c>
      <c r="BL272" s="552">
        <f t="shared" ca="1" si="130"/>
        <v>0</v>
      </c>
      <c r="BM272" s="551">
        <f t="shared" ca="1" si="130"/>
        <v>0</v>
      </c>
      <c r="BN272" s="552">
        <f t="shared" ca="1" si="130"/>
        <v>0</v>
      </c>
      <c r="BO272" s="553">
        <f t="shared" ca="1" si="130"/>
        <v>0</v>
      </c>
      <c r="BP272" s="558">
        <f t="shared" ca="1" si="130"/>
        <v>0</v>
      </c>
      <c r="BQ272" s="542">
        <f t="shared" ca="1" si="130"/>
        <v>0</v>
      </c>
      <c r="BR272" s="561">
        <f t="shared" ca="1" si="130"/>
        <v>95038.919974032964</v>
      </c>
      <c r="BS272" s="231"/>
      <c r="BU272" s="804">
        <f t="shared" ref="BU272:BU296" ca="1" si="170">D272</f>
        <v>-44129.897655675712</v>
      </c>
      <c r="BV272" s="804">
        <f t="shared" ref="BV272:BV296" ca="1" si="171">E272</f>
        <v>4204389.5014795708</v>
      </c>
      <c r="BW272" s="804">
        <f t="shared" ref="BW272:BW296" ca="1" si="172">F272</f>
        <v>4358396.4429257084</v>
      </c>
      <c r="BX272" s="245"/>
      <c r="BY272" s="804">
        <f t="shared" ca="1" si="119"/>
        <v>-44129.897655675712</v>
      </c>
      <c r="BZ272" s="804">
        <f t="shared" ca="1" si="123"/>
        <v>4204389.5014795708</v>
      </c>
      <c r="CA272" s="805">
        <f t="shared" ca="1" si="124"/>
        <v>4358396.4429257084</v>
      </c>
      <c r="CB272" s="526"/>
      <c r="CC272" s="805">
        <f t="shared" ca="1" si="120"/>
        <v>0</v>
      </c>
      <c r="CD272" s="805">
        <f t="shared" ca="1" si="121"/>
        <v>0</v>
      </c>
      <c r="CE272" s="805">
        <f t="shared" ca="1" si="122"/>
        <v>0</v>
      </c>
      <c r="CF272" s="526"/>
      <c r="CI272" s="245"/>
    </row>
    <row r="273" spans="1:87" ht="14.25">
      <c r="A273" s="1366"/>
      <c r="B273" s="533"/>
      <c r="C273" s="243">
        <v>2057</v>
      </c>
      <c r="D273" s="515">
        <f t="shared" ca="1" si="131"/>
        <v>-44618.965479481158</v>
      </c>
      <c r="E273" s="515">
        <f t="shared" ca="1" si="132"/>
        <v>4293399.8454121621</v>
      </c>
      <c r="F273" s="515">
        <f t="shared" ca="1" si="133"/>
        <v>4450667.2390170023</v>
      </c>
      <c r="G273" s="515">
        <f t="shared" ca="1" si="118"/>
        <v>8699448.1189496834</v>
      </c>
      <c r="H273" s="243">
        <v>2057</v>
      </c>
      <c r="I273" s="551">
        <f t="shared" ca="1" si="134"/>
        <v>0</v>
      </c>
      <c r="J273" s="552">
        <f t="shared" ca="1" si="135"/>
        <v>0</v>
      </c>
      <c r="K273" s="542">
        <f t="shared" ca="1" si="136"/>
        <v>0</v>
      </c>
      <c r="L273" s="552">
        <f t="shared" ca="1" si="137"/>
        <v>0</v>
      </c>
      <c r="M273" s="542">
        <f t="shared" ca="1" si="138"/>
        <v>0</v>
      </c>
      <c r="N273" s="552">
        <f t="shared" ca="1" si="139"/>
        <v>0</v>
      </c>
      <c r="O273" s="542">
        <f t="shared" ca="1" si="140"/>
        <v>0</v>
      </c>
      <c r="P273" s="552">
        <f t="shared" ca="1" si="141"/>
        <v>0</v>
      </c>
      <c r="Q273" s="542">
        <f t="shared" ca="1" si="142"/>
        <v>0</v>
      </c>
      <c r="R273" s="552">
        <f t="shared" ca="1" si="143"/>
        <v>4293399.8454121621</v>
      </c>
      <c r="S273" s="542">
        <f t="shared" ca="1" si="144"/>
        <v>0</v>
      </c>
      <c r="T273" s="552">
        <f t="shared" ca="1" si="145"/>
        <v>0</v>
      </c>
      <c r="U273" s="542">
        <f t="shared" ca="1" si="146"/>
        <v>0</v>
      </c>
      <c r="V273" s="552">
        <f t="shared" ca="1" si="147"/>
        <v>0</v>
      </c>
      <c r="W273" s="542">
        <f t="shared" ca="1" si="148"/>
        <v>0</v>
      </c>
      <c r="X273" s="552">
        <f t="shared" ca="1" si="149"/>
        <v>0</v>
      </c>
      <c r="Y273" s="542">
        <f t="shared" ca="1" si="150"/>
        <v>0</v>
      </c>
      <c r="Z273" s="552">
        <f t="shared" ca="1" si="151"/>
        <v>0</v>
      </c>
      <c r="AA273" s="553">
        <f t="shared" ca="1" si="152"/>
        <v>0</v>
      </c>
      <c r="AD273" s="243">
        <v>2057</v>
      </c>
      <c r="AE273" s="558">
        <f t="shared" ca="1" si="153"/>
        <v>0</v>
      </c>
      <c r="AF273" s="542">
        <f t="shared" ca="1" si="154"/>
        <v>0</v>
      </c>
      <c r="AG273" s="552">
        <f t="shared" ca="1" si="155"/>
        <v>0</v>
      </c>
      <c r="AH273" s="542">
        <f t="shared" ca="1" si="156"/>
        <v>0</v>
      </c>
      <c r="AI273" s="552">
        <f t="shared" ca="1" si="157"/>
        <v>0</v>
      </c>
      <c r="AJ273" s="542">
        <f t="shared" ca="1" si="158"/>
        <v>4450667.2390170023</v>
      </c>
      <c r="AK273" s="552">
        <f t="shared" ca="1" si="159"/>
        <v>0</v>
      </c>
      <c r="AL273" s="542">
        <f t="shared" ca="1" si="160"/>
        <v>0</v>
      </c>
      <c r="AM273" s="552">
        <f t="shared" ca="1" si="161"/>
        <v>0</v>
      </c>
      <c r="AN273" s="542">
        <f t="shared" ca="1" si="162"/>
        <v>0</v>
      </c>
      <c r="AO273" s="552">
        <f t="shared" ca="1" si="163"/>
        <v>0</v>
      </c>
      <c r="AP273" s="542">
        <f t="shared" ca="1" si="164"/>
        <v>0</v>
      </c>
      <c r="AQ273" s="552">
        <f t="shared" ca="1" si="165"/>
        <v>0</v>
      </c>
      <c r="AR273" s="553">
        <f t="shared" ca="1" si="166"/>
        <v>0</v>
      </c>
      <c r="AT273" s="245"/>
      <c r="AU273" s="242">
        <v>34</v>
      </c>
      <c r="AV273" s="243">
        <v>2057</v>
      </c>
      <c r="AW273" s="583">
        <f t="shared" ca="1" si="167"/>
        <v>0</v>
      </c>
      <c r="AX273" s="850">
        <f t="shared" ca="1" si="168"/>
        <v>4293399.8454121621</v>
      </c>
      <c r="AY273" s="864">
        <f t="shared" ca="1" si="169"/>
        <v>4406048.2735375222</v>
      </c>
      <c r="AZ273" s="243">
        <v>2057</v>
      </c>
      <c r="BA273" s="558">
        <f t="shared" ca="1" si="129"/>
        <v>0</v>
      </c>
      <c r="BB273" s="542">
        <f t="shared" ca="1" si="129"/>
        <v>0</v>
      </c>
      <c r="BC273" s="561">
        <f t="shared" ca="1" si="129"/>
        <v>0</v>
      </c>
      <c r="BD273" s="558">
        <f t="shared" ca="1" si="129"/>
        <v>0</v>
      </c>
      <c r="BE273" s="552">
        <f t="shared" ca="1" si="129"/>
        <v>0</v>
      </c>
      <c r="BF273" s="561">
        <f t="shared" ca="1" si="129"/>
        <v>0</v>
      </c>
      <c r="BG273" s="858">
        <f t="shared" ca="1" si="129"/>
        <v>0</v>
      </c>
      <c r="BH273" s="552">
        <f t="shared" ca="1" si="129"/>
        <v>0</v>
      </c>
      <c r="BI273" s="553">
        <f t="shared" ca="1" si="129"/>
        <v>-489.06782380544587</v>
      </c>
      <c r="BJ273" s="558">
        <f t="shared" ca="1" si="129"/>
        <v>0</v>
      </c>
      <c r="BK273" s="542">
        <f t="shared" ca="1" si="130"/>
        <v>89010.34393259116</v>
      </c>
      <c r="BL273" s="552">
        <f t="shared" ca="1" si="130"/>
        <v>0</v>
      </c>
      <c r="BM273" s="551">
        <f t="shared" ca="1" si="130"/>
        <v>0</v>
      </c>
      <c r="BN273" s="552">
        <f t="shared" ca="1" si="130"/>
        <v>0</v>
      </c>
      <c r="BO273" s="553">
        <f t="shared" ca="1" si="130"/>
        <v>0</v>
      </c>
      <c r="BP273" s="558">
        <f t="shared" ca="1" si="130"/>
        <v>0</v>
      </c>
      <c r="BQ273" s="542">
        <f t="shared" ca="1" si="130"/>
        <v>0</v>
      </c>
      <c r="BR273" s="561">
        <f t="shared" ca="1" si="130"/>
        <v>92270.796091294134</v>
      </c>
      <c r="BS273" s="231"/>
      <c r="BU273" s="804">
        <f t="shared" ca="1" si="170"/>
        <v>-44618.965479481158</v>
      </c>
      <c r="BV273" s="804">
        <f t="shared" ca="1" si="171"/>
        <v>4293399.8454121621</v>
      </c>
      <c r="BW273" s="804">
        <f t="shared" ca="1" si="172"/>
        <v>4450667.2390170023</v>
      </c>
      <c r="BX273" s="245"/>
      <c r="BY273" s="804">
        <f t="shared" ref="BY273:BY296" ca="1" si="173">SUM(BA273:BI273)+BY272</f>
        <v>-44618.965479481158</v>
      </c>
      <c r="BZ273" s="804">
        <f t="shared" ca="1" si="123"/>
        <v>4293399.8454121621</v>
      </c>
      <c r="CA273" s="805">
        <f t="shared" ca="1" si="124"/>
        <v>4450667.2390170023</v>
      </c>
      <c r="CB273" s="526"/>
      <c r="CC273" s="805">
        <f t="shared" ca="1" si="120"/>
        <v>0</v>
      </c>
      <c r="CD273" s="805">
        <f t="shared" ca="1" si="121"/>
        <v>0</v>
      </c>
      <c r="CE273" s="805">
        <f t="shared" ca="1" si="122"/>
        <v>0</v>
      </c>
      <c r="CF273" s="526"/>
      <c r="CI273" s="245"/>
    </row>
    <row r="274" spans="1:87" ht="14.25">
      <c r="A274" s="1366"/>
      <c r="B274" s="533"/>
      <c r="C274" s="243">
        <v>2058</v>
      </c>
      <c r="D274" s="515">
        <f t="shared" ca="1" si="131"/>
        <v>-45093.788609389361</v>
      </c>
      <c r="E274" s="515">
        <f t="shared" ca="1" si="132"/>
        <v>4379817.6550554549</v>
      </c>
      <c r="F274" s="515">
        <f t="shared" ca="1" si="133"/>
        <v>4540250.536193016</v>
      </c>
      <c r="G274" s="515">
        <f t="shared" ca="1" si="118"/>
        <v>8874974.4026390817</v>
      </c>
      <c r="H274" s="243">
        <v>2058</v>
      </c>
      <c r="I274" s="551">
        <f t="shared" ca="1" si="134"/>
        <v>0</v>
      </c>
      <c r="J274" s="552">
        <f t="shared" ca="1" si="135"/>
        <v>0</v>
      </c>
      <c r="K274" s="542">
        <f t="shared" ca="1" si="136"/>
        <v>0</v>
      </c>
      <c r="L274" s="552">
        <f t="shared" ca="1" si="137"/>
        <v>0</v>
      </c>
      <c r="M274" s="542">
        <f t="shared" ca="1" si="138"/>
        <v>0</v>
      </c>
      <c r="N274" s="552">
        <f t="shared" ca="1" si="139"/>
        <v>0</v>
      </c>
      <c r="O274" s="542">
        <f t="shared" ca="1" si="140"/>
        <v>0</v>
      </c>
      <c r="P274" s="552">
        <f t="shared" ca="1" si="141"/>
        <v>0</v>
      </c>
      <c r="Q274" s="542">
        <f t="shared" ca="1" si="142"/>
        <v>0</v>
      </c>
      <c r="R274" s="552">
        <f t="shared" ca="1" si="143"/>
        <v>4379817.6550554549</v>
      </c>
      <c r="S274" s="542">
        <f t="shared" ca="1" si="144"/>
        <v>0</v>
      </c>
      <c r="T274" s="552">
        <f t="shared" ca="1" si="145"/>
        <v>0</v>
      </c>
      <c r="U274" s="542">
        <f t="shared" ca="1" si="146"/>
        <v>0</v>
      </c>
      <c r="V274" s="552">
        <f t="shared" ca="1" si="147"/>
        <v>0</v>
      </c>
      <c r="W274" s="542">
        <f t="shared" ca="1" si="148"/>
        <v>0</v>
      </c>
      <c r="X274" s="552">
        <f t="shared" ca="1" si="149"/>
        <v>0</v>
      </c>
      <c r="Y274" s="542">
        <f t="shared" ca="1" si="150"/>
        <v>0</v>
      </c>
      <c r="Z274" s="552">
        <f t="shared" ca="1" si="151"/>
        <v>0</v>
      </c>
      <c r="AA274" s="553">
        <f t="shared" ca="1" si="152"/>
        <v>0</v>
      </c>
      <c r="AD274" s="243">
        <v>2058</v>
      </c>
      <c r="AE274" s="558">
        <f t="shared" ca="1" si="153"/>
        <v>0</v>
      </c>
      <c r="AF274" s="542">
        <f t="shared" ca="1" si="154"/>
        <v>0</v>
      </c>
      <c r="AG274" s="552">
        <f t="shared" ca="1" si="155"/>
        <v>0</v>
      </c>
      <c r="AH274" s="542">
        <f t="shared" ca="1" si="156"/>
        <v>0</v>
      </c>
      <c r="AI274" s="552">
        <f t="shared" ca="1" si="157"/>
        <v>0</v>
      </c>
      <c r="AJ274" s="542">
        <f t="shared" ca="1" si="158"/>
        <v>4540250.536193016</v>
      </c>
      <c r="AK274" s="552">
        <f t="shared" ca="1" si="159"/>
        <v>0</v>
      </c>
      <c r="AL274" s="542">
        <f t="shared" ca="1" si="160"/>
        <v>0</v>
      </c>
      <c r="AM274" s="552">
        <f t="shared" ca="1" si="161"/>
        <v>0</v>
      </c>
      <c r="AN274" s="542">
        <f t="shared" ca="1" si="162"/>
        <v>0</v>
      </c>
      <c r="AO274" s="552">
        <f t="shared" ca="1" si="163"/>
        <v>0</v>
      </c>
      <c r="AP274" s="542">
        <f t="shared" ca="1" si="164"/>
        <v>0</v>
      </c>
      <c r="AQ274" s="552">
        <f t="shared" ca="1" si="165"/>
        <v>0</v>
      </c>
      <c r="AR274" s="553">
        <f t="shared" ca="1" si="166"/>
        <v>0</v>
      </c>
      <c r="AT274" s="245"/>
      <c r="AU274" s="242">
        <v>35</v>
      </c>
      <c r="AV274" s="243">
        <v>2058</v>
      </c>
      <c r="AW274" s="583">
        <f t="shared" ca="1" si="167"/>
        <v>0</v>
      </c>
      <c r="AX274" s="850">
        <f t="shared" ca="1" si="168"/>
        <v>4379817.6550554549</v>
      </c>
      <c r="AY274" s="864">
        <f t="shared" ca="1" si="169"/>
        <v>4495156.7475836277</v>
      </c>
      <c r="AZ274" s="243">
        <v>2058</v>
      </c>
      <c r="BA274" s="558">
        <f t="shared" ca="1" si="129"/>
        <v>0</v>
      </c>
      <c r="BB274" s="542">
        <f t="shared" ca="1" si="129"/>
        <v>0</v>
      </c>
      <c r="BC274" s="561">
        <f t="shared" ca="1" si="129"/>
        <v>0</v>
      </c>
      <c r="BD274" s="558">
        <f t="shared" ca="1" si="129"/>
        <v>0</v>
      </c>
      <c r="BE274" s="552">
        <f t="shared" ca="1" si="129"/>
        <v>0</v>
      </c>
      <c r="BF274" s="561">
        <f t="shared" ca="1" si="129"/>
        <v>0</v>
      </c>
      <c r="BG274" s="858">
        <f t="shared" ca="1" si="129"/>
        <v>0</v>
      </c>
      <c r="BH274" s="552">
        <f t="shared" ca="1" si="129"/>
        <v>0</v>
      </c>
      <c r="BI274" s="553">
        <f t="shared" ca="1" si="129"/>
        <v>-474.82312990819992</v>
      </c>
      <c r="BJ274" s="558">
        <f t="shared" ca="1" si="129"/>
        <v>0</v>
      </c>
      <c r="BK274" s="542">
        <f t="shared" ca="1" si="130"/>
        <v>86417.809643292392</v>
      </c>
      <c r="BL274" s="552">
        <f t="shared" ca="1" si="130"/>
        <v>0</v>
      </c>
      <c r="BM274" s="551">
        <f t="shared" ca="1" si="130"/>
        <v>0</v>
      </c>
      <c r="BN274" s="552">
        <f t="shared" ca="1" si="130"/>
        <v>0</v>
      </c>
      <c r="BO274" s="553">
        <f t="shared" ca="1" si="130"/>
        <v>0</v>
      </c>
      <c r="BP274" s="558">
        <f t="shared" ca="1" si="130"/>
        <v>0</v>
      </c>
      <c r="BQ274" s="542">
        <f t="shared" ca="1" si="130"/>
        <v>0</v>
      </c>
      <c r="BR274" s="561">
        <f t="shared" ca="1" si="130"/>
        <v>89583.297176013715</v>
      </c>
      <c r="BS274" s="231"/>
      <c r="BU274" s="804">
        <f t="shared" ca="1" si="170"/>
        <v>-45093.788609389361</v>
      </c>
      <c r="BV274" s="804">
        <f t="shared" ca="1" si="171"/>
        <v>4379817.6550554549</v>
      </c>
      <c r="BW274" s="804">
        <f t="shared" ca="1" si="172"/>
        <v>4540250.536193016</v>
      </c>
      <c r="BX274" s="245"/>
      <c r="BY274" s="804">
        <f t="shared" ca="1" si="173"/>
        <v>-45093.788609389361</v>
      </c>
      <c r="BZ274" s="804">
        <f t="shared" ca="1" si="123"/>
        <v>4379817.6550554549</v>
      </c>
      <c r="CA274" s="805">
        <f t="shared" ca="1" si="124"/>
        <v>4540250.536193016</v>
      </c>
      <c r="CB274" s="526"/>
      <c r="CC274" s="805">
        <f t="shared" ca="1" si="120"/>
        <v>0</v>
      </c>
      <c r="CD274" s="805">
        <f t="shared" ca="1" si="121"/>
        <v>0</v>
      </c>
      <c r="CE274" s="805">
        <f t="shared" ca="1" si="122"/>
        <v>0</v>
      </c>
      <c r="CF274" s="526"/>
      <c r="CI274" s="245"/>
    </row>
    <row r="275" spans="1:87" ht="14.25">
      <c r="A275" s="1366"/>
      <c r="B275" s="533"/>
      <c r="C275" s="243">
        <v>2059</v>
      </c>
      <c r="D275" s="515">
        <f t="shared" ca="1" si="131"/>
        <v>-45554.781939397319</v>
      </c>
      <c r="E275" s="515">
        <f t="shared" ca="1" si="132"/>
        <v>4463718.4411169039</v>
      </c>
      <c r="F275" s="515">
        <f t="shared" ca="1" si="133"/>
        <v>4627224.6111211842</v>
      </c>
      <c r="G275" s="515">
        <f t="shared" ca="1" si="118"/>
        <v>9045388.2702986896</v>
      </c>
      <c r="H275" s="243">
        <v>2059</v>
      </c>
      <c r="I275" s="551">
        <f t="shared" ca="1" si="134"/>
        <v>0</v>
      </c>
      <c r="J275" s="552">
        <f t="shared" ca="1" si="135"/>
        <v>0</v>
      </c>
      <c r="K275" s="542">
        <f t="shared" ca="1" si="136"/>
        <v>0</v>
      </c>
      <c r="L275" s="552">
        <f t="shared" ca="1" si="137"/>
        <v>0</v>
      </c>
      <c r="M275" s="542">
        <f t="shared" ca="1" si="138"/>
        <v>0</v>
      </c>
      <c r="N275" s="552">
        <f t="shared" ca="1" si="139"/>
        <v>0</v>
      </c>
      <c r="O275" s="542">
        <f t="shared" ca="1" si="140"/>
        <v>0</v>
      </c>
      <c r="P275" s="552">
        <f t="shared" ca="1" si="141"/>
        <v>0</v>
      </c>
      <c r="Q275" s="542">
        <f t="shared" ca="1" si="142"/>
        <v>0</v>
      </c>
      <c r="R275" s="552">
        <f t="shared" ca="1" si="143"/>
        <v>4463718.4411169039</v>
      </c>
      <c r="S275" s="542">
        <f t="shared" ca="1" si="144"/>
        <v>0</v>
      </c>
      <c r="T275" s="552">
        <f t="shared" ca="1" si="145"/>
        <v>0</v>
      </c>
      <c r="U275" s="542">
        <f t="shared" ca="1" si="146"/>
        <v>0</v>
      </c>
      <c r="V275" s="552">
        <f t="shared" ca="1" si="147"/>
        <v>0</v>
      </c>
      <c r="W275" s="542">
        <f t="shared" ca="1" si="148"/>
        <v>0</v>
      </c>
      <c r="X275" s="552">
        <f t="shared" ca="1" si="149"/>
        <v>0</v>
      </c>
      <c r="Y275" s="542">
        <f t="shared" ca="1" si="150"/>
        <v>0</v>
      </c>
      <c r="Z275" s="552">
        <f t="shared" ca="1" si="151"/>
        <v>0</v>
      </c>
      <c r="AA275" s="553">
        <f t="shared" ca="1" si="152"/>
        <v>0</v>
      </c>
      <c r="AD275" s="243">
        <v>2059</v>
      </c>
      <c r="AE275" s="558">
        <f t="shared" ca="1" si="153"/>
        <v>0</v>
      </c>
      <c r="AF275" s="542">
        <f t="shared" ca="1" si="154"/>
        <v>0</v>
      </c>
      <c r="AG275" s="552">
        <f t="shared" ca="1" si="155"/>
        <v>0</v>
      </c>
      <c r="AH275" s="542">
        <f t="shared" ca="1" si="156"/>
        <v>0</v>
      </c>
      <c r="AI275" s="552">
        <f t="shared" ca="1" si="157"/>
        <v>0</v>
      </c>
      <c r="AJ275" s="542">
        <f t="shared" ca="1" si="158"/>
        <v>4627224.6111211842</v>
      </c>
      <c r="AK275" s="552">
        <f t="shared" ca="1" si="159"/>
        <v>0</v>
      </c>
      <c r="AL275" s="542">
        <f t="shared" ca="1" si="160"/>
        <v>0</v>
      </c>
      <c r="AM275" s="552">
        <f t="shared" ca="1" si="161"/>
        <v>0</v>
      </c>
      <c r="AN275" s="542">
        <f t="shared" ca="1" si="162"/>
        <v>0</v>
      </c>
      <c r="AO275" s="552">
        <f t="shared" ca="1" si="163"/>
        <v>0</v>
      </c>
      <c r="AP275" s="542">
        <f t="shared" ca="1" si="164"/>
        <v>0</v>
      </c>
      <c r="AQ275" s="552">
        <f t="shared" ca="1" si="165"/>
        <v>0</v>
      </c>
      <c r="AR275" s="553">
        <f t="shared" ca="1" si="166"/>
        <v>0</v>
      </c>
      <c r="AT275" s="245"/>
      <c r="AU275" s="242">
        <v>36</v>
      </c>
      <c r="AV275" s="243">
        <v>2059</v>
      </c>
      <c r="AW275" s="583">
        <f t="shared" ca="1" si="167"/>
        <v>0</v>
      </c>
      <c r="AX275" s="850">
        <f t="shared" ca="1" si="168"/>
        <v>4463718.4411169039</v>
      </c>
      <c r="AY275" s="864">
        <f t="shared" ca="1" si="169"/>
        <v>4581669.8291817885</v>
      </c>
      <c r="AZ275" s="243">
        <v>2059</v>
      </c>
      <c r="BA275" s="558">
        <f t="shared" ca="1" si="129"/>
        <v>0</v>
      </c>
      <c r="BB275" s="542">
        <f t="shared" ca="1" si="129"/>
        <v>0</v>
      </c>
      <c r="BC275" s="561">
        <f t="shared" ca="1" si="129"/>
        <v>0</v>
      </c>
      <c r="BD275" s="558">
        <f t="shared" ca="1" si="129"/>
        <v>0</v>
      </c>
      <c r="BE275" s="552">
        <f t="shared" ca="1" si="129"/>
        <v>0</v>
      </c>
      <c r="BF275" s="561">
        <f t="shared" ca="1" si="129"/>
        <v>0</v>
      </c>
      <c r="BG275" s="858">
        <f t="shared" ca="1" si="129"/>
        <v>0</v>
      </c>
      <c r="BH275" s="552">
        <f t="shared" ca="1" si="129"/>
        <v>0</v>
      </c>
      <c r="BI275" s="553">
        <f t="shared" ca="1" si="129"/>
        <v>-460.99333000796105</v>
      </c>
      <c r="BJ275" s="558">
        <f t="shared" ca="1" si="129"/>
        <v>0</v>
      </c>
      <c r="BK275" s="542">
        <f t="shared" ca="1" si="130"/>
        <v>83900.786061448918</v>
      </c>
      <c r="BL275" s="552">
        <f t="shared" ca="1" si="130"/>
        <v>0</v>
      </c>
      <c r="BM275" s="551">
        <f t="shared" ca="1" si="130"/>
        <v>0</v>
      </c>
      <c r="BN275" s="552">
        <f t="shared" ca="1" si="130"/>
        <v>0</v>
      </c>
      <c r="BO275" s="553">
        <f t="shared" ca="1" si="130"/>
        <v>0</v>
      </c>
      <c r="BP275" s="558">
        <f t="shared" ca="1" si="130"/>
        <v>0</v>
      </c>
      <c r="BQ275" s="542">
        <f t="shared" ca="1" si="130"/>
        <v>0</v>
      </c>
      <c r="BR275" s="561">
        <f t="shared" ca="1" si="130"/>
        <v>86974.074928168659</v>
      </c>
      <c r="BS275" s="231"/>
      <c r="BU275" s="804">
        <f t="shared" ca="1" si="170"/>
        <v>-45554.781939397319</v>
      </c>
      <c r="BV275" s="804">
        <f t="shared" ca="1" si="171"/>
        <v>4463718.4411169039</v>
      </c>
      <c r="BW275" s="804">
        <f t="shared" ca="1" si="172"/>
        <v>4627224.6111211842</v>
      </c>
      <c r="BX275" s="245"/>
      <c r="BY275" s="804">
        <f t="shared" ca="1" si="173"/>
        <v>-45554.781939397319</v>
      </c>
      <c r="BZ275" s="804">
        <f t="shared" ca="1" si="123"/>
        <v>4463718.4411169039</v>
      </c>
      <c r="CA275" s="805">
        <f t="shared" ca="1" si="124"/>
        <v>4627224.6111211842</v>
      </c>
      <c r="CB275" s="526"/>
      <c r="CC275" s="805">
        <f t="shared" ca="1" si="120"/>
        <v>0</v>
      </c>
      <c r="CD275" s="805">
        <f t="shared" ca="1" si="121"/>
        <v>0</v>
      </c>
      <c r="CE275" s="805">
        <f t="shared" ca="1" si="122"/>
        <v>0</v>
      </c>
      <c r="CF275" s="526"/>
      <c r="CI275" s="245"/>
    </row>
    <row r="276" spans="1:87" ht="14.25">
      <c r="A276" s="1366"/>
      <c r="B276" s="533"/>
      <c r="C276" s="243">
        <v>2060</v>
      </c>
      <c r="D276" s="515">
        <f t="shared" ca="1" si="131"/>
        <v>-46002.34827921087</v>
      </c>
      <c r="E276" s="515">
        <f t="shared" ca="1" si="132"/>
        <v>4545175.5149629712</v>
      </c>
      <c r="F276" s="515">
        <f t="shared" ca="1" si="133"/>
        <v>4711665.4605660085</v>
      </c>
      <c r="G276" s="515">
        <f t="shared" ca="1" si="118"/>
        <v>9210838.6272497699</v>
      </c>
      <c r="H276" s="243">
        <v>2060</v>
      </c>
      <c r="I276" s="551">
        <f t="shared" ca="1" si="134"/>
        <v>0</v>
      </c>
      <c r="J276" s="552">
        <f t="shared" ca="1" si="135"/>
        <v>0</v>
      </c>
      <c r="K276" s="542">
        <f t="shared" ca="1" si="136"/>
        <v>0</v>
      </c>
      <c r="L276" s="552">
        <f t="shared" ca="1" si="137"/>
        <v>0</v>
      </c>
      <c r="M276" s="542">
        <f t="shared" ca="1" si="138"/>
        <v>0</v>
      </c>
      <c r="N276" s="552">
        <f t="shared" ca="1" si="139"/>
        <v>0</v>
      </c>
      <c r="O276" s="542">
        <f t="shared" ca="1" si="140"/>
        <v>0</v>
      </c>
      <c r="P276" s="552">
        <f t="shared" ca="1" si="141"/>
        <v>0</v>
      </c>
      <c r="Q276" s="542">
        <f t="shared" ca="1" si="142"/>
        <v>0</v>
      </c>
      <c r="R276" s="552">
        <f t="shared" ca="1" si="143"/>
        <v>4545175.5149629712</v>
      </c>
      <c r="S276" s="542">
        <f t="shared" ca="1" si="144"/>
        <v>0</v>
      </c>
      <c r="T276" s="552">
        <f t="shared" ca="1" si="145"/>
        <v>0</v>
      </c>
      <c r="U276" s="542">
        <f t="shared" ca="1" si="146"/>
        <v>0</v>
      </c>
      <c r="V276" s="552">
        <f t="shared" ca="1" si="147"/>
        <v>0</v>
      </c>
      <c r="W276" s="542">
        <f t="shared" ca="1" si="148"/>
        <v>0</v>
      </c>
      <c r="X276" s="552">
        <f t="shared" ca="1" si="149"/>
        <v>0</v>
      </c>
      <c r="Y276" s="542">
        <f t="shared" ca="1" si="150"/>
        <v>0</v>
      </c>
      <c r="Z276" s="552">
        <f t="shared" ca="1" si="151"/>
        <v>0</v>
      </c>
      <c r="AA276" s="553">
        <f t="shared" ca="1" si="152"/>
        <v>0</v>
      </c>
      <c r="AD276" s="243">
        <v>2060</v>
      </c>
      <c r="AE276" s="558">
        <f t="shared" ca="1" si="153"/>
        <v>0</v>
      </c>
      <c r="AF276" s="542">
        <f t="shared" ca="1" si="154"/>
        <v>0</v>
      </c>
      <c r="AG276" s="552">
        <f t="shared" ca="1" si="155"/>
        <v>0</v>
      </c>
      <c r="AH276" s="542">
        <f t="shared" ca="1" si="156"/>
        <v>0</v>
      </c>
      <c r="AI276" s="552">
        <f t="shared" ca="1" si="157"/>
        <v>0</v>
      </c>
      <c r="AJ276" s="542">
        <f t="shared" ca="1" si="158"/>
        <v>4711665.4605660085</v>
      </c>
      <c r="AK276" s="552">
        <f t="shared" ca="1" si="159"/>
        <v>0</v>
      </c>
      <c r="AL276" s="542">
        <f t="shared" ca="1" si="160"/>
        <v>0</v>
      </c>
      <c r="AM276" s="552">
        <f t="shared" ca="1" si="161"/>
        <v>0</v>
      </c>
      <c r="AN276" s="542">
        <f t="shared" ca="1" si="162"/>
        <v>0</v>
      </c>
      <c r="AO276" s="552">
        <f t="shared" ca="1" si="163"/>
        <v>0</v>
      </c>
      <c r="AP276" s="542">
        <f t="shared" ca="1" si="164"/>
        <v>0</v>
      </c>
      <c r="AQ276" s="552">
        <f t="shared" ca="1" si="165"/>
        <v>0</v>
      </c>
      <c r="AR276" s="553">
        <f t="shared" ca="1" si="166"/>
        <v>0</v>
      </c>
      <c r="AT276" s="245"/>
      <c r="AU276" s="242">
        <v>37</v>
      </c>
      <c r="AV276" s="243">
        <v>2060</v>
      </c>
      <c r="AW276" s="583">
        <f t="shared" ca="1" si="167"/>
        <v>0</v>
      </c>
      <c r="AX276" s="850">
        <f t="shared" ca="1" si="168"/>
        <v>4545175.5149629712</v>
      </c>
      <c r="AY276" s="864">
        <f t="shared" ca="1" si="169"/>
        <v>4665663.1122867987</v>
      </c>
      <c r="AZ276" s="243">
        <v>2060</v>
      </c>
      <c r="BA276" s="558">
        <f t="shared" ca="1" si="129"/>
        <v>0</v>
      </c>
      <c r="BB276" s="542">
        <f t="shared" ca="1" si="129"/>
        <v>0</v>
      </c>
      <c r="BC276" s="561">
        <f t="shared" ca="1" si="129"/>
        <v>0</v>
      </c>
      <c r="BD276" s="558">
        <f t="shared" ca="1" si="129"/>
        <v>0</v>
      </c>
      <c r="BE276" s="552">
        <f t="shared" ca="1" si="129"/>
        <v>0</v>
      </c>
      <c r="BF276" s="561">
        <f t="shared" ca="1" si="129"/>
        <v>0</v>
      </c>
      <c r="BG276" s="858">
        <f t="shared" ca="1" si="129"/>
        <v>0</v>
      </c>
      <c r="BH276" s="552">
        <f t="shared" ca="1" si="129"/>
        <v>0</v>
      </c>
      <c r="BI276" s="553">
        <f t="shared" ca="1" si="129"/>
        <v>-447.56633981355441</v>
      </c>
      <c r="BJ276" s="558">
        <f t="shared" ca="1" si="129"/>
        <v>0</v>
      </c>
      <c r="BK276" s="542">
        <f t="shared" ca="1" si="130"/>
        <v>81457.073846066909</v>
      </c>
      <c r="BL276" s="552">
        <f t="shared" ca="1" si="130"/>
        <v>0</v>
      </c>
      <c r="BM276" s="551">
        <f t="shared" ca="1" si="130"/>
        <v>0</v>
      </c>
      <c r="BN276" s="552">
        <f t="shared" ca="1" si="130"/>
        <v>0</v>
      </c>
      <c r="BO276" s="553">
        <f t="shared" ca="1" si="130"/>
        <v>0</v>
      </c>
      <c r="BP276" s="558">
        <f t="shared" ca="1" si="130"/>
        <v>0</v>
      </c>
      <c r="BQ276" s="542">
        <f t="shared" ca="1" si="130"/>
        <v>0</v>
      </c>
      <c r="BR276" s="561">
        <f t="shared" ca="1" si="130"/>
        <v>84440.849444823936</v>
      </c>
      <c r="BS276" s="231"/>
      <c r="BU276" s="804">
        <f t="shared" ca="1" si="170"/>
        <v>-46002.34827921087</v>
      </c>
      <c r="BV276" s="804">
        <f t="shared" ca="1" si="171"/>
        <v>4545175.5149629712</v>
      </c>
      <c r="BW276" s="804">
        <f t="shared" ca="1" si="172"/>
        <v>4711665.4605660085</v>
      </c>
      <c r="BX276" s="245"/>
      <c r="BY276" s="804">
        <f t="shared" ca="1" si="173"/>
        <v>-46002.34827921087</v>
      </c>
      <c r="BZ276" s="804">
        <f t="shared" ca="1" si="123"/>
        <v>4545175.5149629712</v>
      </c>
      <c r="CA276" s="805">
        <f t="shared" ca="1" si="124"/>
        <v>4711665.4605660085</v>
      </c>
      <c r="CB276" s="526"/>
      <c r="CC276" s="805">
        <f t="shared" ca="1" si="120"/>
        <v>0</v>
      </c>
      <c r="CD276" s="805">
        <f t="shared" ca="1" si="121"/>
        <v>0</v>
      </c>
      <c r="CE276" s="805">
        <f t="shared" ca="1" si="122"/>
        <v>0</v>
      </c>
      <c r="CF276" s="526"/>
      <c r="CI276" s="245"/>
    </row>
    <row r="277" spans="1:87" ht="14.25">
      <c r="A277" s="1366"/>
      <c r="B277" s="533"/>
      <c r="C277" s="243">
        <v>2061</v>
      </c>
      <c r="D277" s="515">
        <f t="shared" ca="1" si="131"/>
        <v>-46436.878706214324</v>
      </c>
      <c r="E277" s="515">
        <f t="shared" ca="1" si="132"/>
        <v>4624260.0526775997</v>
      </c>
      <c r="F277" s="515">
        <f t="shared" ca="1" si="133"/>
        <v>4793646.8677939931</v>
      </c>
      <c r="G277" s="515">
        <f t="shared" ca="1" si="118"/>
        <v>9371470.0417653788</v>
      </c>
      <c r="H277" s="243">
        <v>2061</v>
      </c>
      <c r="I277" s="551">
        <f t="shared" ca="1" si="134"/>
        <v>0</v>
      </c>
      <c r="J277" s="552">
        <f t="shared" ca="1" si="135"/>
        <v>0</v>
      </c>
      <c r="K277" s="542">
        <f t="shared" ca="1" si="136"/>
        <v>0</v>
      </c>
      <c r="L277" s="552">
        <f t="shared" ca="1" si="137"/>
        <v>0</v>
      </c>
      <c r="M277" s="542">
        <f t="shared" ca="1" si="138"/>
        <v>0</v>
      </c>
      <c r="N277" s="552">
        <f t="shared" ca="1" si="139"/>
        <v>0</v>
      </c>
      <c r="O277" s="542">
        <f t="shared" ca="1" si="140"/>
        <v>0</v>
      </c>
      <c r="P277" s="552">
        <f t="shared" ca="1" si="141"/>
        <v>0</v>
      </c>
      <c r="Q277" s="542">
        <f t="shared" ca="1" si="142"/>
        <v>0</v>
      </c>
      <c r="R277" s="552">
        <f t="shared" ca="1" si="143"/>
        <v>4624260.0526775997</v>
      </c>
      <c r="S277" s="542">
        <f t="shared" ca="1" si="144"/>
        <v>0</v>
      </c>
      <c r="T277" s="552">
        <f t="shared" ca="1" si="145"/>
        <v>0</v>
      </c>
      <c r="U277" s="542">
        <f t="shared" ca="1" si="146"/>
        <v>0</v>
      </c>
      <c r="V277" s="552">
        <f t="shared" ca="1" si="147"/>
        <v>0</v>
      </c>
      <c r="W277" s="542">
        <f t="shared" ca="1" si="148"/>
        <v>0</v>
      </c>
      <c r="X277" s="552">
        <f t="shared" ca="1" si="149"/>
        <v>0</v>
      </c>
      <c r="Y277" s="542">
        <f t="shared" ca="1" si="150"/>
        <v>0</v>
      </c>
      <c r="Z277" s="552">
        <f t="shared" ca="1" si="151"/>
        <v>0</v>
      </c>
      <c r="AA277" s="553">
        <f t="shared" ca="1" si="152"/>
        <v>0</v>
      </c>
      <c r="AD277" s="243">
        <v>2061</v>
      </c>
      <c r="AE277" s="558">
        <f t="shared" ca="1" si="153"/>
        <v>0</v>
      </c>
      <c r="AF277" s="542">
        <f t="shared" ca="1" si="154"/>
        <v>0</v>
      </c>
      <c r="AG277" s="552">
        <f t="shared" ca="1" si="155"/>
        <v>0</v>
      </c>
      <c r="AH277" s="542">
        <f t="shared" ca="1" si="156"/>
        <v>0</v>
      </c>
      <c r="AI277" s="552">
        <f t="shared" ca="1" si="157"/>
        <v>0</v>
      </c>
      <c r="AJ277" s="542">
        <f t="shared" ca="1" si="158"/>
        <v>4793646.8677939931</v>
      </c>
      <c r="AK277" s="552">
        <f t="shared" ca="1" si="159"/>
        <v>0</v>
      </c>
      <c r="AL277" s="542">
        <f t="shared" ca="1" si="160"/>
        <v>0</v>
      </c>
      <c r="AM277" s="552">
        <f t="shared" ca="1" si="161"/>
        <v>0</v>
      </c>
      <c r="AN277" s="542">
        <f t="shared" ca="1" si="162"/>
        <v>0</v>
      </c>
      <c r="AO277" s="552">
        <f t="shared" ca="1" si="163"/>
        <v>0</v>
      </c>
      <c r="AP277" s="542">
        <f t="shared" ca="1" si="164"/>
        <v>0</v>
      </c>
      <c r="AQ277" s="552">
        <f t="shared" ca="1" si="165"/>
        <v>0</v>
      </c>
      <c r="AR277" s="553">
        <f t="shared" ca="1" si="166"/>
        <v>0</v>
      </c>
      <c r="AT277" s="245"/>
      <c r="AU277" s="242">
        <v>38</v>
      </c>
      <c r="AV277" s="243">
        <v>2061</v>
      </c>
      <c r="AW277" s="583">
        <f t="shared" ca="1" si="167"/>
        <v>0</v>
      </c>
      <c r="AX277" s="850">
        <f t="shared" ca="1" si="168"/>
        <v>4624260.0526775997</v>
      </c>
      <c r="AY277" s="864">
        <f t="shared" ca="1" si="169"/>
        <v>4747209.98908778</v>
      </c>
      <c r="AZ277" s="243">
        <v>2061</v>
      </c>
      <c r="BA277" s="558">
        <f t="shared" ca="1" si="129"/>
        <v>0</v>
      </c>
      <c r="BB277" s="542">
        <f t="shared" ca="1" si="129"/>
        <v>0</v>
      </c>
      <c r="BC277" s="561">
        <f t="shared" ca="1" si="129"/>
        <v>0</v>
      </c>
      <c r="BD277" s="558">
        <f t="shared" ca="1" si="129"/>
        <v>0</v>
      </c>
      <c r="BE277" s="552">
        <f t="shared" ca="1" si="129"/>
        <v>0</v>
      </c>
      <c r="BF277" s="561">
        <f t="shared" ca="1" si="129"/>
        <v>0</v>
      </c>
      <c r="BG277" s="858">
        <f t="shared" ca="1" si="129"/>
        <v>0</v>
      </c>
      <c r="BH277" s="552">
        <f t="shared" ca="1" si="129"/>
        <v>0</v>
      </c>
      <c r="BI277" s="553">
        <f t="shared" ca="1" si="129"/>
        <v>-434.53042700345088</v>
      </c>
      <c r="BJ277" s="558">
        <f t="shared" ca="1" si="129"/>
        <v>0</v>
      </c>
      <c r="BK277" s="542">
        <f t="shared" ca="1" si="130"/>
        <v>79084.537714628066</v>
      </c>
      <c r="BL277" s="552">
        <f t="shared" ca="1" si="130"/>
        <v>0</v>
      </c>
      <c r="BM277" s="551">
        <f t="shared" ca="1" si="130"/>
        <v>0</v>
      </c>
      <c r="BN277" s="552">
        <f t="shared" ca="1" si="130"/>
        <v>0</v>
      </c>
      <c r="BO277" s="553">
        <f t="shared" ca="1" si="130"/>
        <v>0</v>
      </c>
      <c r="BP277" s="558">
        <f t="shared" ca="1" si="130"/>
        <v>0</v>
      </c>
      <c r="BQ277" s="542">
        <f t="shared" ca="1" si="130"/>
        <v>0</v>
      </c>
      <c r="BR277" s="561">
        <f t="shared" ca="1" si="130"/>
        <v>81981.407227984411</v>
      </c>
      <c r="BS277" s="231"/>
      <c r="BU277" s="804">
        <f t="shared" ca="1" si="170"/>
        <v>-46436.878706214324</v>
      </c>
      <c r="BV277" s="804">
        <f t="shared" ca="1" si="171"/>
        <v>4624260.0526775997</v>
      </c>
      <c r="BW277" s="804">
        <f t="shared" ca="1" si="172"/>
        <v>4793646.8677939931</v>
      </c>
      <c r="BX277" s="245"/>
      <c r="BY277" s="804">
        <f t="shared" ca="1" si="173"/>
        <v>-46436.878706214324</v>
      </c>
      <c r="BZ277" s="804">
        <f t="shared" ca="1" si="123"/>
        <v>4624260.0526775997</v>
      </c>
      <c r="CA277" s="805">
        <f t="shared" ca="1" si="124"/>
        <v>4793646.8677939931</v>
      </c>
      <c r="CB277" s="526"/>
      <c r="CC277" s="805">
        <f t="shared" ca="1" si="120"/>
        <v>0</v>
      </c>
      <c r="CD277" s="805">
        <f t="shared" ca="1" si="121"/>
        <v>0</v>
      </c>
      <c r="CE277" s="805">
        <f t="shared" ca="1" si="122"/>
        <v>0</v>
      </c>
      <c r="CF277" s="526"/>
      <c r="CI277" s="245"/>
    </row>
    <row r="278" spans="1:87" ht="14.25">
      <c r="A278" s="1366"/>
      <c r="B278" s="533"/>
      <c r="C278" s="243">
        <v>2062</v>
      </c>
      <c r="D278" s="515">
        <f t="shared" ca="1" si="131"/>
        <v>-46858.752907188551</v>
      </c>
      <c r="E278" s="515">
        <f t="shared" ca="1" si="132"/>
        <v>4701041.1572549082</v>
      </c>
      <c r="F278" s="515">
        <f t="shared" ca="1" si="133"/>
        <v>4873240.4670444634</v>
      </c>
      <c r="G278" s="515">
        <f t="shared" ca="1" si="118"/>
        <v>9527422.871392183</v>
      </c>
      <c r="H278" s="243">
        <v>2062</v>
      </c>
      <c r="I278" s="551">
        <f t="shared" ca="1" si="134"/>
        <v>0</v>
      </c>
      <c r="J278" s="552">
        <f t="shared" ca="1" si="135"/>
        <v>0</v>
      </c>
      <c r="K278" s="542">
        <f t="shared" ca="1" si="136"/>
        <v>0</v>
      </c>
      <c r="L278" s="552">
        <f t="shared" ca="1" si="137"/>
        <v>0</v>
      </c>
      <c r="M278" s="542">
        <f t="shared" ca="1" si="138"/>
        <v>0</v>
      </c>
      <c r="N278" s="552">
        <f t="shared" ca="1" si="139"/>
        <v>0</v>
      </c>
      <c r="O278" s="542">
        <f t="shared" ca="1" si="140"/>
        <v>0</v>
      </c>
      <c r="P278" s="552">
        <f t="shared" ca="1" si="141"/>
        <v>0</v>
      </c>
      <c r="Q278" s="542">
        <f t="shared" ca="1" si="142"/>
        <v>0</v>
      </c>
      <c r="R278" s="552">
        <f t="shared" ca="1" si="143"/>
        <v>4701041.1572549082</v>
      </c>
      <c r="S278" s="542">
        <f t="shared" ca="1" si="144"/>
        <v>0</v>
      </c>
      <c r="T278" s="552">
        <f t="shared" ca="1" si="145"/>
        <v>0</v>
      </c>
      <c r="U278" s="542">
        <f t="shared" ca="1" si="146"/>
        <v>0</v>
      </c>
      <c r="V278" s="552">
        <f t="shared" ca="1" si="147"/>
        <v>0</v>
      </c>
      <c r="W278" s="542">
        <f t="shared" ca="1" si="148"/>
        <v>0</v>
      </c>
      <c r="X278" s="552">
        <f t="shared" ca="1" si="149"/>
        <v>0</v>
      </c>
      <c r="Y278" s="542">
        <f t="shared" ca="1" si="150"/>
        <v>0</v>
      </c>
      <c r="Z278" s="552">
        <f t="shared" ca="1" si="151"/>
        <v>0</v>
      </c>
      <c r="AA278" s="553">
        <f t="shared" ca="1" si="152"/>
        <v>0</v>
      </c>
      <c r="AD278" s="243">
        <v>2062</v>
      </c>
      <c r="AE278" s="558">
        <f t="shared" ca="1" si="153"/>
        <v>0</v>
      </c>
      <c r="AF278" s="542">
        <f t="shared" ca="1" si="154"/>
        <v>0</v>
      </c>
      <c r="AG278" s="552">
        <f t="shared" ca="1" si="155"/>
        <v>0</v>
      </c>
      <c r="AH278" s="542">
        <f t="shared" ca="1" si="156"/>
        <v>0</v>
      </c>
      <c r="AI278" s="552">
        <f t="shared" ca="1" si="157"/>
        <v>0</v>
      </c>
      <c r="AJ278" s="542">
        <f t="shared" ca="1" si="158"/>
        <v>4873240.4670444634</v>
      </c>
      <c r="AK278" s="552">
        <f t="shared" ca="1" si="159"/>
        <v>0</v>
      </c>
      <c r="AL278" s="542">
        <f t="shared" ca="1" si="160"/>
        <v>0</v>
      </c>
      <c r="AM278" s="552">
        <f t="shared" ca="1" si="161"/>
        <v>0</v>
      </c>
      <c r="AN278" s="542">
        <f t="shared" ca="1" si="162"/>
        <v>0</v>
      </c>
      <c r="AO278" s="552">
        <f t="shared" ca="1" si="163"/>
        <v>0</v>
      </c>
      <c r="AP278" s="542">
        <f t="shared" ca="1" si="164"/>
        <v>0</v>
      </c>
      <c r="AQ278" s="552">
        <f t="shared" ca="1" si="165"/>
        <v>0</v>
      </c>
      <c r="AR278" s="553">
        <f t="shared" ca="1" si="166"/>
        <v>0</v>
      </c>
      <c r="AT278" s="245"/>
      <c r="AU278" s="242">
        <v>39</v>
      </c>
      <c r="AV278" s="243">
        <v>2062</v>
      </c>
      <c r="AW278" s="583">
        <f t="shared" ca="1" si="167"/>
        <v>0</v>
      </c>
      <c r="AX278" s="850">
        <f t="shared" ca="1" si="168"/>
        <v>4701041.1572549082</v>
      </c>
      <c r="AY278" s="864">
        <f t="shared" ca="1" si="169"/>
        <v>4826381.7141372757</v>
      </c>
      <c r="AZ278" s="243">
        <v>2062</v>
      </c>
      <c r="BA278" s="558">
        <f t="shared" ca="1" si="129"/>
        <v>0</v>
      </c>
      <c r="BB278" s="542">
        <f t="shared" ca="1" si="129"/>
        <v>0</v>
      </c>
      <c r="BC278" s="561">
        <f t="shared" ca="1" si="129"/>
        <v>0</v>
      </c>
      <c r="BD278" s="558">
        <f t="shared" ca="1" si="129"/>
        <v>0</v>
      </c>
      <c r="BE278" s="552">
        <f t="shared" ca="1" si="129"/>
        <v>0</v>
      </c>
      <c r="BF278" s="561">
        <f t="shared" ca="1" si="129"/>
        <v>0</v>
      </c>
      <c r="BG278" s="858">
        <f t="shared" ca="1" si="129"/>
        <v>0</v>
      </c>
      <c r="BH278" s="552">
        <f t="shared" ca="1" si="129"/>
        <v>0</v>
      </c>
      <c r="BI278" s="553">
        <f t="shared" ca="1" si="129"/>
        <v>-421.87420097422421</v>
      </c>
      <c r="BJ278" s="558">
        <f t="shared" ca="1" si="129"/>
        <v>0</v>
      </c>
      <c r="BK278" s="542">
        <f t="shared" ca="1" si="130"/>
        <v>76781.104577308812</v>
      </c>
      <c r="BL278" s="552">
        <f t="shared" ca="1" si="130"/>
        <v>0</v>
      </c>
      <c r="BM278" s="551">
        <f t="shared" ca="1" si="130"/>
        <v>0</v>
      </c>
      <c r="BN278" s="552">
        <f t="shared" ca="1" si="130"/>
        <v>0</v>
      </c>
      <c r="BO278" s="553">
        <f t="shared" ca="1" si="130"/>
        <v>0</v>
      </c>
      <c r="BP278" s="558">
        <f t="shared" ca="1" si="130"/>
        <v>0</v>
      </c>
      <c r="BQ278" s="542">
        <f t="shared" ca="1" si="130"/>
        <v>0</v>
      </c>
      <c r="BR278" s="561">
        <f t="shared" ca="1" si="130"/>
        <v>79593.599250470303</v>
      </c>
      <c r="BS278" s="231"/>
      <c r="BU278" s="804">
        <f t="shared" ca="1" si="170"/>
        <v>-46858.752907188551</v>
      </c>
      <c r="BV278" s="804">
        <f t="shared" ca="1" si="171"/>
        <v>4701041.1572549082</v>
      </c>
      <c r="BW278" s="804">
        <f t="shared" ca="1" si="172"/>
        <v>4873240.4670444634</v>
      </c>
      <c r="BX278" s="245"/>
      <c r="BY278" s="804">
        <f t="shared" ca="1" si="173"/>
        <v>-46858.752907188551</v>
      </c>
      <c r="BZ278" s="804">
        <f t="shared" ca="1" si="123"/>
        <v>4701041.1572549082</v>
      </c>
      <c r="CA278" s="805">
        <f t="shared" ca="1" si="124"/>
        <v>4873240.4670444634</v>
      </c>
      <c r="CB278" s="526"/>
      <c r="CC278" s="805">
        <f t="shared" ca="1" si="120"/>
        <v>0</v>
      </c>
      <c r="CD278" s="805">
        <f t="shared" ca="1" si="121"/>
        <v>0</v>
      </c>
      <c r="CE278" s="805">
        <f t="shared" ca="1" si="122"/>
        <v>0</v>
      </c>
      <c r="CF278" s="526"/>
      <c r="CI278" s="245"/>
    </row>
    <row r="279" spans="1:87" ht="14.25">
      <c r="A279" s="1366"/>
      <c r="B279" s="533"/>
      <c r="C279" s="243">
        <v>2063</v>
      </c>
      <c r="D279" s="515">
        <f t="shared" ca="1" si="131"/>
        <v>-47268.339510076148</v>
      </c>
      <c r="E279" s="515">
        <f t="shared" ca="1" si="132"/>
        <v>4775585.9189804504</v>
      </c>
      <c r="F279" s="515">
        <f t="shared" ca="1" si="133"/>
        <v>4950515.8061225899</v>
      </c>
      <c r="G279" s="515">
        <f t="shared" ca="1" si="118"/>
        <v>9678833.3855929635</v>
      </c>
      <c r="H279" s="243">
        <v>2063</v>
      </c>
      <c r="I279" s="551">
        <f t="shared" ca="1" si="134"/>
        <v>0</v>
      </c>
      <c r="J279" s="552">
        <f t="shared" ca="1" si="135"/>
        <v>0</v>
      </c>
      <c r="K279" s="542">
        <f t="shared" ca="1" si="136"/>
        <v>0</v>
      </c>
      <c r="L279" s="552">
        <f t="shared" ca="1" si="137"/>
        <v>0</v>
      </c>
      <c r="M279" s="542">
        <f t="shared" ca="1" si="138"/>
        <v>0</v>
      </c>
      <c r="N279" s="552">
        <f t="shared" ca="1" si="139"/>
        <v>0</v>
      </c>
      <c r="O279" s="542">
        <f t="shared" ca="1" si="140"/>
        <v>0</v>
      </c>
      <c r="P279" s="552">
        <f t="shared" ca="1" si="141"/>
        <v>0</v>
      </c>
      <c r="Q279" s="542">
        <f t="shared" ca="1" si="142"/>
        <v>0</v>
      </c>
      <c r="R279" s="552">
        <f t="shared" ca="1" si="143"/>
        <v>4775585.9189804504</v>
      </c>
      <c r="S279" s="542">
        <f t="shared" ca="1" si="144"/>
        <v>0</v>
      </c>
      <c r="T279" s="552">
        <f t="shared" ca="1" si="145"/>
        <v>0</v>
      </c>
      <c r="U279" s="542">
        <f t="shared" ca="1" si="146"/>
        <v>0</v>
      </c>
      <c r="V279" s="552">
        <f t="shared" ca="1" si="147"/>
        <v>0</v>
      </c>
      <c r="W279" s="542">
        <f t="shared" ca="1" si="148"/>
        <v>0</v>
      </c>
      <c r="X279" s="552">
        <f t="shared" ca="1" si="149"/>
        <v>0</v>
      </c>
      <c r="Y279" s="542">
        <f t="shared" ca="1" si="150"/>
        <v>0</v>
      </c>
      <c r="Z279" s="552">
        <f t="shared" ca="1" si="151"/>
        <v>0</v>
      </c>
      <c r="AA279" s="553">
        <f t="shared" ca="1" si="152"/>
        <v>0</v>
      </c>
      <c r="AD279" s="243">
        <v>2063</v>
      </c>
      <c r="AE279" s="558">
        <f t="shared" ca="1" si="153"/>
        <v>0</v>
      </c>
      <c r="AF279" s="542">
        <f t="shared" ca="1" si="154"/>
        <v>0</v>
      </c>
      <c r="AG279" s="552">
        <f t="shared" ca="1" si="155"/>
        <v>0</v>
      </c>
      <c r="AH279" s="542">
        <f t="shared" ca="1" si="156"/>
        <v>0</v>
      </c>
      <c r="AI279" s="552">
        <f t="shared" ca="1" si="157"/>
        <v>0</v>
      </c>
      <c r="AJ279" s="542">
        <f t="shared" ca="1" si="158"/>
        <v>4950515.8061225899</v>
      </c>
      <c r="AK279" s="552">
        <f t="shared" ca="1" si="159"/>
        <v>0</v>
      </c>
      <c r="AL279" s="542">
        <f t="shared" ca="1" si="160"/>
        <v>0</v>
      </c>
      <c r="AM279" s="552">
        <f t="shared" ca="1" si="161"/>
        <v>0</v>
      </c>
      <c r="AN279" s="542">
        <f t="shared" ca="1" si="162"/>
        <v>0</v>
      </c>
      <c r="AO279" s="552">
        <f t="shared" ca="1" si="163"/>
        <v>0</v>
      </c>
      <c r="AP279" s="542">
        <f t="shared" ca="1" si="164"/>
        <v>0</v>
      </c>
      <c r="AQ279" s="552">
        <f t="shared" ca="1" si="165"/>
        <v>0</v>
      </c>
      <c r="AR279" s="553">
        <f t="shared" ca="1" si="166"/>
        <v>0</v>
      </c>
      <c r="AT279" s="245"/>
      <c r="AU279" s="242">
        <v>40</v>
      </c>
      <c r="AV279" s="243">
        <v>2063</v>
      </c>
      <c r="AW279" s="583">
        <f t="shared" ca="1" si="167"/>
        <v>0</v>
      </c>
      <c r="AX279" s="850">
        <f t="shared" ca="1" si="168"/>
        <v>4775585.9189804504</v>
      </c>
      <c r="AY279" s="864">
        <f t="shared" ca="1" si="169"/>
        <v>4903247.466612515</v>
      </c>
      <c r="AZ279" s="243">
        <v>2063</v>
      </c>
      <c r="BA279" s="558">
        <f t="shared" ca="1" si="129"/>
        <v>0</v>
      </c>
      <c r="BB279" s="542">
        <f t="shared" ca="1" si="129"/>
        <v>0</v>
      </c>
      <c r="BC279" s="561">
        <f t="shared" ca="1" si="129"/>
        <v>0</v>
      </c>
      <c r="BD279" s="558">
        <f t="shared" ca="1" si="129"/>
        <v>0</v>
      </c>
      <c r="BE279" s="552">
        <f t="shared" ca="1" si="129"/>
        <v>0</v>
      </c>
      <c r="BF279" s="561">
        <f t="shared" ca="1" si="129"/>
        <v>0</v>
      </c>
      <c r="BG279" s="858">
        <f t="shared" ca="1" si="129"/>
        <v>0</v>
      </c>
      <c r="BH279" s="552">
        <f t="shared" ca="1" si="129"/>
        <v>0</v>
      </c>
      <c r="BI279" s="553">
        <f t="shared" ca="1" si="129"/>
        <v>-409.58660288759631</v>
      </c>
      <c r="BJ279" s="558">
        <f t="shared" ca="1" si="129"/>
        <v>0</v>
      </c>
      <c r="BK279" s="542">
        <f t="shared" ca="1" si="130"/>
        <v>74544.761725542528</v>
      </c>
      <c r="BL279" s="552">
        <f t="shared" ca="1" si="130"/>
        <v>0</v>
      </c>
      <c r="BM279" s="551">
        <f t="shared" ca="1" si="130"/>
        <v>0</v>
      </c>
      <c r="BN279" s="552">
        <f t="shared" ca="1" si="130"/>
        <v>0</v>
      </c>
      <c r="BO279" s="553">
        <f t="shared" ca="1" si="130"/>
        <v>0</v>
      </c>
      <c r="BP279" s="558">
        <f t="shared" ca="1" si="130"/>
        <v>0</v>
      </c>
      <c r="BQ279" s="542">
        <f t="shared" ca="1" si="130"/>
        <v>0</v>
      </c>
      <c r="BR279" s="561">
        <f t="shared" ca="1" si="130"/>
        <v>77275.339078126504</v>
      </c>
      <c r="BS279" s="231"/>
      <c r="BU279" s="804">
        <f t="shared" ca="1" si="170"/>
        <v>-47268.339510076148</v>
      </c>
      <c r="BV279" s="804">
        <f t="shared" ca="1" si="171"/>
        <v>4775585.9189804504</v>
      </c>
      <c r="BW279" s="804">
        <f t="shared" ca="1" si="172"/>
        <v>4950515.8061225899</v>
      </c>
      <c r="BX279" s="245"/>
      <c r="BY279" s="804">
        <f t="shared" ca="1" si="173"/>
        <v>-47268.339510076148</v>
      </c>
      <c r="BZ279" s="804">
        <f t="shared" ca="1" si="123"/>
        <v>4775585.9189804504</v>
      </c>
      <c r="CA279" s="805">
        <f t="shared" ca="1" si="124"/>
        <v>4950515.8061225899</v>
      </c>
      <c r="CB279" s="526"/>
      <c r="CC279" s="805">
        <f t="shared" ca="1" si="120"/>
        <v>0</v>
      </c>
      <c r="CD279" s="805">
        <f t="shared" ca="1" si="121"/>
        <v>0</v>
      </c>
      <c r="CE279" s="805">
        <f t="shared" ca="1" si="122"/>
        <v>0</v>
      </c>
      <c r="CF279" s="526"/>
      <c r="CI279" s="245"/>
    </row>
    <row r="280" spans="1:87" ht="14.25">
      <c r="A280" s="1366"/>
      <c r="B280" s="533"/>
      <c r="C280" s="243">
        <v>2064</v>
      </c>
      <c r="D280" s="515">
        <f t="shared" ca="1" si="131"/>
        <v>-47665.996406083526</v>
      </c>
      <c r="E280" s="515">
        <f t="shared" ca="1" si="132"/>
        <v>4847959.4740537927</v>
      </c>
      <c r="F280" s="515">
        <f t="shared" ca="1" si="133"/>
        <v>5025540.407169315</v>
      </c>
      <c r="G280" s="515">
        <f t="shared" ca="1" si="118"/>
        <v>9825833.8848170228</v>
      </c>
      <c r="H280" s="243">
        <v>2064</v>
      </c>
      <c r="I280" s="551">
        <f t="shared" ca="1" si="134"/>
        <v>0</v>
      </c>
      <c r="J280" s="552">
        <f t="shared" ca="1" si="135"/>
        <v>0</v>
      </c>
      <c r="K280" s="542">
        <f t="shared" ca="1" si="136"/>
        <v>0</v>
      </c>
      <c r="L280" s="552">
        <f t="shared" ca="1" si="137"/>
        <v>0</v>
      </c>
      <c r="M280" s="542">
        <f t="shared" ca="1" si="138"/>
        <v>0</v>
      </c>
      <c r="N280" s="552">
        <f t="shared" ca="1" si="139"/>
        <v>0</v>
      </c>
      <c r="O280" s="542">
        <f t="shared" ca="1" si="140"/>
        <v>0</v>
      </c>
      <c r="P280" s="552">
        <f t="shared" ca="1" si="141"/>
        <v>0</v>
      </c>
      <c r="Q280" s="542">
        <f t="shared" ca="1" si="142"/>
        <v>0</v>
      </c>
      <c r="R280" s="552">
        <f t="shared" ca="1" si="143"/>
        <v>4847959.4740537927</v>
      </c>
      <c r="S280" s="542">
        <f t="shared" ca="1" si="144"/>
        <v>0</v>
      </c>
      <c r="T280" s="552">
        <f t="shared" ca="1" si="145"/>
        <v>0</v>
      </c>
      <c r="U280" s="542">
        <f t="shared" ca="1" si="146"/>
        <v>0</v>
      </c>
      <c r="V280" s="552">
        <f t="shared" ca="1" si="147"/>
        <v>0</v>
      </c>
      <c r="W280" s="542">
        <f t="shared" ca="1" si="148"/>
        <v>0</v>
      </c>
      <c r="X280" s="552">
        <f t="shared" ca="1" si="149"/>
        <v>0</v>
      </c>
      <c r="Y280" s="542">
        <f t="shared" ca="1" si="150"/>
        <v>0</v>
      </c>
      <c r="Z280" s="552">
        <f t="shared" ca="1" si="151"/>
        <v>0</v>
      </c>
      <c r="AA280" s="553">
        <f t="shared" ca="1" si="152"/>
        <v>0</v>
      </c>
      <c r="AD280" s="243">
        <v>2064</v>
      </c>
      <c r="AE280" s="558">
        <f t="shared" ca="1" si="153"/>
        <v>0</v>
      </c>
      <c r="AF280" s="542">
        <f t="shared" ca="1" si="154"/>
        <v>0</v>
      </c>
      <c r="AG280" s="552">
        <f t="shared" ca="1" si="155"/>
        <v>0</v>
      </c>
      <c r="AH280" s="542">
        <f t="shared" ca="1" si="156"/>
        <v>0</v>
      </c>
      <c r="AI280" s="552">
        <f t="shared" ca="1" si="157"/>
        <v>0</v>
      </c>
      <c r="AJ280" s="542">
        <f t="shared" ca="1" si="158"/>
        <v>5025540.407169315</v>
      </c>
      <c r="AK280" s="552">
        <f t="shared" ca="1" si="159"/>
        <v>0</v>
      </c>
      <c r="AL280" s="542">
        <f t="shared" ca="1" si="160"/>
        <v>0</v>
      </c>
      <c r="AM280" s="552">
        <f t="shared" ca="1" si="161"/>
        <v>0</v>
      </c>
      <c r="AN280" s="542">
        <f t="shared" ca="1" si="162"/>
        <v>0</v>
      </c>
      <c r="AO280" s="552">
        <f t="shared" ca="1" si="163"/>
        <v>0</v>
      </c>
      <c r="AP280" s="542">
        <f t="shared" ca="1" si="164"/>
        <v>0</v>
      </c>
      <c r="AQ280" s="552">
        <f t="shared" ca="1" si="165"/>
        <v>0</v>
      </c>
      <c r="AR280" s="553">
        <f t="shared" ca="1" si="166"/>
        <v>0</v>
      </c>
      <c r="AT280" s="245"/>
      <c r="AU280" s="242">
        <v>41</v>
      </c>
      <c r="AV280" s="243">
        <v>2064</v>
      </c>
      <c r="AW280" s="583">
        <f t="shared" ca="1" si="167"/>
        <v>0</v>
      </c>
      <c r="AX280" s="850">
        <f t="shared" ca="1" si="168"/>
        <v>4847959.4740537927</v>
      </c>
      <c r="AY280" s="864">
        <f t="shared" ca="1" si="169"/>
        <v>4977874.410763232</v>
      </c>
      <c r="AZ280" s="243">
        <v>2064</v>
      </c>
      <c r="BA280" s="558">
        <f t="shared" ref="BA280:BJ289" ca="1" si="174">OFFSET($D$149,MATCH(BA$239,$D$150:$D$157,0),COUNTA($E$149:$I$149)+COUNTBLANK($E$149:$I$149)+MATCH($AV280,$J$22:$BN$22,0))*OFFSET($H$179,MATCH(BA$238,$H$180:$H$201,0),COUNTA($I$180)+COUNTBLANK($I$180)+MATCH($AV280,$J$179:$BN$179,0))*Millions_to_thousands_conversion</f>
        <v>0</v>
      </c>
      <c r="BB280" s="542">
        <f t="shared" ca="1" si="174"/>
        <v>0</v>
      </c>
      <c r="BC280" s="561">
        <f t="shared" ca="1" si="174"/>
        <v>0</v>
      </c>
      <c r="BD280" s="558">
        <f t="shared" ca="1" si="174"/>
        <v>0</v>
      </c>
      <c r="BE280" s="552">
        <f t="shared" ca="1" si="174"/>
        <v>0</v>
      </c>
      <c r="BF280" s="561">
        <f t="shared" ca="1" si="174"/>
        <v>0</v>
      </c>
      <c r="BG280" s="858">
        <f t="shared" ca="1" si="174"/>
        <v>0</v>
      </c>
      <c r="BH280" s="552">
        <f t="shared" ca="1" si="174"/>
        <v>0</v>
      </c>
      <c r="BI280" s="553">
        <f t="shared" ca="1" si="174"/>
        <v>-397.65689600737511</v>
      </c>
      <c r="BJ280" s="558">
        <f t="shared" ca="1" si="174"/>
        <v>0</v>
      </c>
      <c r="BK280" s="542">
        <f t="shared" ref="BK280:BR289" ca="1" si="175">OFFSET($D$149,MATCH(BK$239,$D$150:$D$157,0),COUNTA($E$149:$I$149)+COUNTBLANK($E$149:$I$149)+MATCH($AV280,$J$22:$BN$22,0))*OFFSET($H$179,MATCH(BK$238,$H$180:$H$201,0),COUNTA($I$180)+COUNTBLANK($I$180)+MATCH($AV280,$J$179:$BN$179,0))*Millions_to_thousands_conversion</f>
        <v>72373.555073342257</v>
      </c>
      <c r="BL280" s="552">
        <f t="shared" ca="1" si="175"/>
        <v>0</v>
      </c>
      <c r="BM280" s="551">
        <f t="shared" ca="1" si="175"/>
        <v>0</v>
      </c>
      <c r="BN280" s="552">
        <f t="shared" ca="1" si="175"/>
        <v>0</v>
      </c>
      <c r="BO280" s="553">
        <f t="shared" ca="1" si="175"/>
        <v>0</v>
      </c>
      <c r="BP280" s="558">
        <f t="shared" ca="1" si="175"/>
        <v>0</v>
      </c>
      <c r="BQ280" s="542">
        <f t="shared" ca="1" si="175"/>
        <v>0</v>
      </c>
      <c r="BR280" s="561">
        <f t="shared" ca="1" si="175"/>
        <v>75024.601046724754</v>
      </c>
      <c r="BS280" s="231"/>
      <c r="BU280" s="804">
        <f t="shared" ca="1" si="170"/>
        <v>-47665.996406083526</v>
      </c>
      <c r="BV280" s="804">
        <f t="shared" ca="1" si="171"/>
        <v>4847959.4740537927</v>
      </c>
      <c r="BW280" s="804">
        <f t="shared" ca="1" si="172"/>
        <v>5025540.407169315</v>
      </c>
      <c r="BX280" s="245"/>
      <c r="BY280" s="804">
        <f t="shared" ca="1" si="173"/>
        <v>-47665.996406083526</v>
      </c>
      <c r="BZ280" s="804">
        <f t="shared" ca="1" si="123"/>
        <v>4847959.4740537927</v>
      </c>
      <c r="CA280" s="805">
        <f t="shared" ca="1" si="124"/>
        <v>5025540.407169315</v>
      </c>
      <c r="CB280" s="526"/>
      <c r="CC280" s="805">
        <f t="shared" ca="1" si="120"/>
        <v>0</v>
      </c>
      <c r="CD280" s="805">
        <f t="shared" ca="1" si="121"/>
        <v>0</v>
      </c>
      <c r="CE280" s="805">
        <f t="shared" ca="1" si="122"/>
        <v>0</v>
      </c>
      <c r="CF280" s="526"/>
      <c r="CI280" s="245"/>
    </row>
    <row r="281" spans="1:87" ht="14.25">
      <c r="A281" s="1366"/>
      <c r="B281" s="533"/>
      <c r="C281" s="243">
        <v>2065</v>
      </c>
      <c r="D281" s="515">
        <f t="shared" ca="1" si="131"/>
        <v>-48052.071062401366</v>
      </c>
      <c r="E281" s="515">
        <f t="shared" ca="1" si="132"/>
        <v>4918225.0615036394</v>
      </c>
      <c r="F281" s="515">
        <f t="shared" ca="1" si="133"/>
        <v>5098379.8256612811</v>
      </c>
      <c r="G281" s="515">
        <f t="shared" ca="1" si="118"/>
        <v>9968552.8161025196</v>
      </c>
      <c r="H281" s="243">
        <v>2065</v>
      </c>
      <c r="I281" s="551">
        <f t="shared" ca="1" si="134"/>
        <v>0</v>
      </c>
      <c r="J281" s="552">
        <f t="shared" ca="1" si="135"/>
        <v>0</v>
      </c>
      <c r="K281" s="542">
        <f t="shared" ca="1" si="136"/>
        <v>0</v>
      </c>
      <c r="L281" s="552">
        <f t="shared" ca="1" si="137"/>
        <v>0</v>
      </c>
      <c r="M281" s="542">
        <f t="shared" ca="1" si="138"/>
        <v>0</v>
      </c>
      <c r="N281" s="552">
        <f t="shared" ca="1" si="139"/>
        <v>0</v>
      </c>
      <c r="O281" s="542">
        <f t="shared" ca="1" si="140"/>
        <v>0</v>
      </c>
      <c r="P281" s="552">
        <f t="shared" ca="1" si="141"/>
        <v>0</v>
      </c>
      <c r="Q281" s="542">
        <f t="shared" ca="1" si="142"/>
        <v>0</v>
      </c>
      <c r="R281" s="552">
        <f t="shared" ca="1" si="143"/>
        <v>4918225.0615036394</v>
      </c>
      <c r="S281" s="542">
        <f t="shared" ca="1" si="144"/>
        <v>0</v>
      </c>
      <c r="T281" s="552">
        <f t="shared" ca="1" si="145"/>
        <v>0</v>
      </c>
      <c r="U281" s="542">
        <f t="shared" ca="1" si="146"/>
        <v>0</v>
      </c>
      <c r="V281" s="552">
        <f t="shared" ca="1" si="147"/>
        <v>0</v>
      </c>
      <c r="W281" s="542">
        <f t="shared" ca="1" si="148"/>
        <v>0</v>
      </c>
      <c r="X281" s="552">
        <f t="shared" ca="1" si="149"/>
        <v>0</v>
      </c>
      <c r="Y281" s="542">
        <f t="shared" ca="1" si="150"/>
        <v>0</v>
      </c>
      <c r="Z281" s="552">
        <f t="shared" ca="1" si="151"/>
        <v>0</v>
      </c>
      <c r="AA281" s="553">
        <f t="shared" ca="1" si="152"/>
        <v>0</v>
      </c>
      <c r="AD281" s="243">
        <v>2065</v>
      </c>
      <c r="AE281" s="558">
        <f t="shared" ca="1" si="153"/>
        <v>0</v>
      </c>
      <c r="AF281" s="542">
        <f t="shared" ca="1" si="154"/>
        <v>0</v>
      </c>
      <c r="AG281" s="552">
        <f t="shared" ca="1" si="155"/>
        <v>0</v>
      </c>
      <c r="AH281" s="542">
        <f t="shared" ca="1" si="156"/>
        <v>0</v>
      </c>
      <c r="AI281" s="552">
        <f t="shared" ca="1" si="157"/>
        <v>0</v>
      </c>
      <c r="AJ281" s="542">
        <f t="shared" ca="1" si="158"/>
        <v>5098379.8256612811</v>
      </c>
      <c r="AK281" s="552">
        <f t="shared" ca="1" si="159"/>
        <v>0</v>
      </c>
      <c r="AL281" s="542">
        <f t="shared" ca="1" si="160"/>
        <v>0</v>
      </c>
      <c r="AM281" s="552">
        <f t="shared" ca="1" si="161"/>
        <v>0</v>
      </c>
      <c r="AN281" s="542">
        <f t="shared" ca="1" si="162"/>
        <v>0</v>
      </c>
      <c r="AO281" s="552">
        <f t="shared" ca="1" si="163"/>
        <v>0</v>
      </c>
      <c r="AP281" s="542">
        <f t="shared" ca="1" si="164"/>
        <v>0</v>
      </c>
      <c r="AQ281" s="552">
        <f t="shared" ca="1" si="165"/>
        <v>0</v>
      </c>
      <c r="AR281" s="553">
        <f t="shared" ca="1" si="166"/>
        <v>0</v>
      </c>
      <c r="AT281" s="245"/>
      <c r="AU281" s="242">
        <v>42</v>
      </c>
      <c r="AV281" s="243">
        <v>2065</v>
      </c>
      <c r="AW281" s="583">
        <f t="shared" ca="1" si="167"/>
        <v>0</v>
      </c>
      <c r="AX281" s="850">
        <f t="shared" ca="1" si="168"/>
        <v>4918225.0615036394</v>
      </c>
      <c r="AY281" s="864">
        <f t="shared" ca="1" si="169"/>
        <v>5050327.7545988802</v>
      </c>
      <c r="AZ281" s="243">
        <v>2065</v>
      </c>
      <c r="BA281" s="558">
        <f t="shared" ca="1" si="174"/>
        <v>0</v>
      </c>
      <c r="BB281" s="542">
        <f t="shared" ca="1" si="174"/>
        <v>0</v>
      </c>
      <c r="BC281" s="561">
        <f t="shared" ca="1" si="174"/>
        <v>0</v>
      </c>
      <c r="BD281" s="558">
        <f t="shared" ca="1" si="174"/>
        <v>0</v>
      </c>
      <c r="BE281" s="552">
        <f t="shared" ca="1" si="174"/>
        <v>0</v>
      </c>
      <c r="BF281" s="561">
        <f t="shared" ca="1" si="174"/>
        <v>0</v>
      </c>
      <c r="BG281" s="858">
        <f t="shared" ca="1" si="174"/>
        <v>0</v>
      </c>
      <c r="BH281" s="552">
        <f t="shared" ca="1" si="174"/>
        <v>0</v>
      </c>
      <c r="BI281" s="553">
        <f t="shared" ca="1" si="174"/>
        <v>-386.07465631783987</v>
      </c>
      <c r="BJ281" s="558">
        <f t="shared" ca="1" si="174"/>
        <v>0</v>
      </c>
      <c r="BK281" s="542">
        <f t="shared" ca="1" si="175"/>
        <v>70265.587449846862</v>
      </c>
      <c r="BL281" s="552">
        <f t="shared" ca="1" si="175"/>
        <v>0</v>
      </c>
      <c r="BM281" s="551">
        <f t="shared" ca="1" si="175"/>
        <v>0</v>
      </c>
      <c r="BN281" s="552">
        <f t="shared" ca="1" si="175"/>
        <v>0</v>
      </c>
      <c r="BO281" s="553">
        <f t="shared" ca="1" si="175"/>
        <v>0</v>
      </c>
      <c r="BP281" s="558">
        <f t="shared" ca="1" si="175"/>
        <v>0</v>
      </c>
      <c r="BQ281" s="542">
        <f t="shared" ca="1" si="175"/>
        <v>0</v>
      </c>
      <c r="BR281" s="561">
        <f t="shared" ca="1" si="175"/>
        <v>72839.418491965786</v>
      </c>
      <c r="BS281" s="231"/>
      <c r="BU281" s="804">
        <f t="shared" ca="1" si="170"/>
        <v>-48052.071062401366</v>
      </c>
      <c r="BV281" s="804">
        <f t="shared" ca="1" si="171"/>
        <v>4918225.0615036394</v>
      </c>
      <c r="BW281" s="804">
        <f t="shared" ca="1" si="172"/>
        <v>5098379.8256612811</v>
      </c>
      <c r="BX281" s="245"/>
      <c r="BY281" s="804">
        <f t="shared" ca="1" si="173"/>
        <v>-48052.071062401366</v>
      </c>
      <c r="BZ281" s="804">
        <f t="shared" ca="1" si="123"/>
        <v>4918225.0615036394</v>
      </c>
      <c r="CA281" s="805">
        <f t="shared" ca="1" si="124"/>
        <v>5098379.8256612811</v>
      </c>
      <c r="CB281" s="526"/>
      <c r="CC281" s="805">
        <f t="shared" ca="1" si="120"/>
        <v>0</v>
      </c>
      <c r="CD281" s="805">
        <f t="shared" ca="1" si="121"/>
        <v>0</v>
      </c>
      <c r="CE281" s="805">
        <f t="shared" ca="1" si="122"/>
        <v>0</v>
      </c>
      <c r="CF281" s="526"/>
      <c r="CI281" s="245"/>
    </row>
    <row r="282" spans="1:87" ht="14.25">
      <c r="A282" s="1366"/>
      <c r="B282" s="533"/>
      <c r="C282" s="243">
        <v>2066</v>
      </c>
      <c r="D282" s="515">
        <f t="shared" ca="1" si="131"/>
        <v>-48426.900825816745</v>
      </c>
      <c r="E282" s="515">
        <f t="shared" ca="1" si="132"/>
        <v>4986444.0784452381</v>
      </c>
      <c r="F282" s="515">
        <f t="shared" ca="1" si="133"/>
        <v>5169097.7076923158</v>
      </c>
      <c r="G282" s="515">
        <f t="shared" ca="1" si="118"/>
        <v>10107114.885311738</v>
      </c>
      <c r="H282" s="243">
        <v>2066</v>
      </c>
      <c r="I282" s="551">
        <f t="shared" ca="1" si="134"/>
        <v>0</v>
      </c>
      <c r="J282" s="552">
        <f t="shared" ca="1" si="135"/>
        <v>0</v>
      </c>
      <c r="K282" s="542">
        <f t="shared" ca="1" si="136"/>
        <v>0</v>
      </c>
      <c r="L282" s="552">
        <f t="shared" ca="1" si="137"/>
        <v>0</v>
      </c>
      <c r="M282" s="542">
        <f t="shared" ca="1" si="138"/>
        <v>0</v>
      </c>
      <c r="N282" s="552">
        <f t="shared" ca="1" si="139"/>
        <v>0</v>
      </c>
      <c r="O282" s="542">
        <f t="shared" ca="1" si="140"/>
        <v>0</v>
      </c>
      <c r="P282" s="552">
        <f t="shared" ca="1" si="141"/>
        <v>0</v>
      </c>
      <c r="Q282" s="542">
        <f t="shared" ca="1" si="142"/>
        <v>0</v>
      </c>
      <c r="R282" s="552">
        <f t="shared" ca="1" si="143"/>
        <v>4986444.0784452381</v>
      </c>
      <c r="S282" s="542">
        <f t="shared" ca="1" si="144"/>
        <v>0</v>
      </c>
      <c r="T282" s="552">
        <f t="shared" ca="1" si="145"/>
        <v>0</v>
      </c>
      <c r="U282" s="542">
        <f t="shared" ca="1" si="146"/>
        <v>0</v>
      </c>
      <c r="V282" s="552">
        <f t="shared" ca="1" si="147"/>
        <v>0</v>
      </c>
      <c r="W282" s="542">
        <f t="shared" ca="1" si="148"/>
        <v>0</v>
      </c>
      <c r="X282" s="552">
        <f t="shared" ca="1" si="149"/>
        <v>0</v>
      </c>
      <c r="Y282" s="542">
        <f t="shared" ca="1" si="150"/>
        <v>0</v>
      </c>
      <c r="Z282" s="552">
        <f t="shared" ca="1" si="151"/>
        <v>0</v>
      </c>
      <c r="AA282" s="553">
        <f t="shared" ca="1" si="152"/>
        <v>0</v>
      </c>
      <c r="AD282" s="243">
        <v>2066</v>
      </c>
      <c r="AE282" s="558">
        <f t="shared" ca="1" si="153"/>
        <v>0</v>
      </c>
      <c r="AF282" s="542">
        <f t="shared" ca="1" si="154"/>
        <v>0</v>
      </c>
      <c r="AG282" s="552">
        <f t="shared" ca="1" si="155"/>
        <v>0</v>
      </c>
      <c r="AH282" s="542">
        <f t="shared" ca="1" si="156"/>
        <v>0</v>
      </c>
      <c r="AI282" s="552">
        <f t="shared" ca="1" si="157"/>
        <v>0</v>
      </c>
      <c r="AJ282" s="542">
        <f t="shared" ca="1" si="158"/>
        <v>5169097.7076923158</v>
      </c>
      <c r="AK282" s="552">
        <f t="shared" ca="1" si="159"/>
        <v>0</v>
      </c>
      <c r="AL282" s="542">
        <f t="shared" ca="1" si="160"/>
        <v>0</v>
      </c>
      <c r="AM282" s="552">
        <f t="shared" ca="1" si="161"/>
        <v>0</v>
      </c>
      <c r="AN282" s="542">
        <f t="shared" ca="1" si="162"/>
        <v>0</v>
      </c>
      <c r="AO282" s="552">
        <f t="shared" ca="1" si="163"/>
        <v>0</v>
      </c>
      <c r="AP282" s="542">
        <f t="shared" ca="1" si="164"/>
        <v>0</v>
      </c>
      <c r="AQ282" s="552">
        <f t="shared" ca="1" si="165"/>
        <v>0</v>
      </c>
      <c r="AR282" s="553">
        <f t="shared" ca="1" si="166"/>
        <v>0</v>
      </c>
      <c r="AT282" s="245"/>
      <c r="AU282" s="242">
        <v>43</v>
      </c>
      <c r="AV282" s="243">
        <v>2066</v>
      </c>
      <c r="AW282" s="583">
        <f t="shared" ca="1" si="167"/>
        <v>0</v>
      </c>
      <c r="AX282" s="850">
        <f t="shared" ca="1" si="168"/>
        <v>4986444.0784452381</v>
      </c>
      <c r="AY282" s="864">
        <f t="shared" ca="1" si="169"/>
        <v>5120670.8068664996</v>
      </c>
      <c r="AZ282" s="243">
        <v>2066</v>
      </c>
      <c r="BA282" s="558">
        <f t="shared" ca="1" si="174"/>
        <v>0</v>
      </c>
      <c r="BB282" s="542">
        <f t="shared" ca="1" si="174"/>
        <v>0</v>
      </c>
      <c r="BC282" s="561">
        <f t="shared" ca="1" si="174"/>
        <v>0</v>
      </c>
      <c r="BD282" s="558">
        <f t="shared" ca="1" si="174"/>
        <v>0</v>
      </c>
      <c r="BE282" s="552">
        <f t="shared" ca="1" si="174"/>
        <v>0</v>
      </c>
      <c r="BF282" s="561">
        <f t="shared" ca="1" si="174"/>
        <v>0</v>
      </c>
      <c r="BG282" s="858">
        <f t="shared" ca="1" si="174"/>
        <v>0</v>
      </c>
      <c r="BH282" s="552">
        <f t="shared" ca="1" si="174"/>
        <v>0</v>
      </c>
      <c r="BI282" s="553">
        <f t="shared" ca="1" si="174"/>
        <v>-374.82976341537852</v>
      </c>
      <c r="BJ282" s="558">
        <f t="shared" ca="1" si="174"/>
        <v>0</v>
      </c>
      <c r="BK282" s="542">
        <f t="shared" ca="1" si="175"/>
        <v>68219.016941598893</v>
      </c>
      <c r="BL282" s="552">
        <f t="shared" ca="1" si="175"/>
        <v>0</v>
      </c>
      <c r="BM282" s="551">
        <f t="shared" ca="1" si="175"/>
        <v>0</v>
      </c>
      <c r="BN282" s="552">
        <f t="shared" ca="1" si="175"/>
        <v>0</v>
      </c>
      <c r="BO282" s="553">
        <f t="shared" ca="1" si="175"/>
        <v>0</v>
      </c>
      <c r="BP282" s="558">
        <f t="shared" ca="1" si="175"/>
        <v>0</v>
      </c>
      <c r="BQ282" s="542">
        <f t="shared" ca="1" si="175"/>
        <v>0</v>
      </c>
      <c r="BR282" s="561">
        <f t="shared" ca="1" si="175"/>
        <v>70717.882031034751</v>
      </c>
      <c r="BS282" s="231"/>
      <c r="BU282" s="804">
        <f t="shared" ca="1" si="170"/>
        <v>-48426.900825816745</v>
      </c>
      <c r="BV282" s="804">
        <f t="shared" ca="1" si="171"/>
        <v>4986444.0784452381</v>
      </c>
      <c r="BW282" s="804">
        <f t="shared" ca="1" si="172"/>
        <v>5169097.7076923158</v>
      </c>
      <c r="BX282" s="245"/>
      <c r="BY282" s="804">
        <f t="shared" ca="1" si="173"/>
        <v>-48426.900825816745</v>
      </c>
      <c r="BZ282" s="804">
        <f t="shared" ca="1" si="123"/>
        <v>4986444.0784452381</v>
      </c>
      <c r="CA282" s="805">
        <f t="shared" ca="1" si="124"/>
        <v>5169097.7076923158</v>
      </c>
      <c r="CB282" s="526"/>
      <c r="CC282" s="805">
        <f t="shared" ca="1" si="120"/>
        <v>0</v>
      </c>
      <c r="CD282" s="805">
        <f t="shared" ca="1" si="121"/>
        <v>0</v>
      </c>
      <c r="CE282" s="805">
        <f t="shared" ca="1" si="122"/>
        <v>0</v>
      </c>
      <c r="CF282" s="526"/>
      <c r="CI282" s="245"/>
    </row>
    <row r="283" spans="1:87" ht="14.25">
      <c r="A283" s="1366"/>
      <c r="B283" s="533"/>
      <c r="C283" s="243">
        <v>2067</v>
      </c>
      <c r="D283" s="515">
        <f t="shared" ca="1" si="131"/>
        <v>-48790.813217482159</v>
      </c>
      <c r="E283" s="515">
        <f t="shared" ca="1" si="132"/>
        <v>5052676.133728344</v>
      </c>
      <c r="F283" s="515">
        <f t="shared" ca="1" si="133"/>
        <v>5237755.8455865243</v>
      </c>
      <c r="G283" s="515">
        <f t="shared" ca="1" si="118"/>
        <v>10241641.166097386</v>
      </c>
      <c r="H283" s="243">
        <v>2067</v>
      </c>
      <c r="I283" s="551">
        <f t="shared" ca="1" si="134"/>
        <v>0</v>
      </c>
      <c r="J283" s="552">
        <f t="shared" ca="1" si="135"/>
        <v>0</v>
      </c>
      <c r="K283" s="542">
        <f t="shared" ca="1" si="136"/>
        <v>0</v>
      </c>
      <c r="L283" s="552">
        <f t="shared" ca="1" si="137"/>
        <v>0</v>
      </c>
      <c r="M283" s="542">
        <f t="shared" ca="1" si="138"/>
        <v>0</v>
      </c>
      <c r="N283" s="552">
        <f t="shared" ca="1" si="139"/>
        <v>0</v>
      </c>
      <c r="O283" s="542">
        <f t="shared" ca="1" si="140"/>
        <v>0</v>
      </c>
      <c r="P283" s="552">
        <f t="shared" ca="1" si="141"/>
        <v>0</v>
      </c>
      <c r="Q283" s="542">
        <f t="shared" ca="1" si="142"/>
        <v>0</v>
      </c>
      <c r="R283" s="552">
        <f t="shared" ca="1" si="143"/>
        <v>5052676.133728344</v>
      </c>
      <c r="S283" s="542">
        <f t="shared" ca="1" si="144"/>
        <v>0</v>
      </c>
      <c r="T283" s="552">
        <f t="shared" ca="1" si="145"/>
        <v>0</v>
      </c>
      <c r="U283" s="542">
        <f t="shared" ca="1" si="146"/>
        <v>0</v>
      </c>
      <c r="V283" s="552">
        <f t="shared" ca="1" si="147"/>
        <v>0</v>
      </c>
      <c r="W283" s="542">
        <f t="shared" ca="1" si="148"/>
        <v>0</v>
      </c>
      <c r="X283" s="552">
        <f t="shared" ca="1" si="149"/>
        <v>0</v>
      </c>
      <c r="Y283" s="542">
        <f t="shared" ca="1" si="150"/>
        <v>0</v>
      </c>
      <c r="Z283" s="552">
        <f t="shared" ca="1" si="151"/>
        <v>0</v>
      </c>
      <c r="AA283" s="553">
        <f t="shared" ca="1" si="152"/>
        <v>0</v>
      </c>
      <c r="AD283" s="243">
        <v>2067</v>
      </c>
      <c r="AE283" s="558">
        <f t="shared" ca="1" si="153"/>
        <v>0</v>
      </c>
      <c r="AF283" s="542">
        <f t="shared" ca="1" si="154"/>
        <v>0</v>
      </c>
      <c r="AG283" s="552">
        <f t="shared" ca="1" si="155"/>
        <v>0</v>
      </c>
      <c r="AH283" s="542">
        <f t="shared" ca="1" si="156"/>
        <v>0</v>
      </c>
      <c r="AI283" s="552">
        <f t="shared" ca="1" si="157"/>
        <v>0</v>
      </c>
      <c r="AJ283" s="542">
        <f t="shared" ca="1" si="158"/>
        <v>5237755.8455865243</v>
      </c>
      <c r="AK283" s="552">
        <f t="shared" ca="1" si="159"/>
        <v>0</v>
      </c>
      <c r="AL283" s="542">
        <f t="shared" ca="1" si="160"/>
        <v>0</v>
      </c>
      <c r="AM283" s="552">
        <f t="shared" ca="1" si="161"/>
        <v>0</v>
      </c>
      <c r="AN283" s="542">
        <f t="shared" ca="1" si="162"/>
        <v>0</v>
      </c>
      <c r="AO283" s="552">
        <f t="shared" ca="1" si="163"/>
        <v>0</v>
      </c>
      <c r="AP283" s="542">
        <f t="shared" ca="1" si="164"/>
        <v>0</v>
      </c>
      <c r="AQ283" s="552">
        <f t="shared" ca="1" si="165"/>
        <v>0</v>
      </c>
      <c r="AR283" s="553">
        <f t="shared" ca="1" si="166"/>
        <v>0</v>
      </c>
      <c r="AT283" s="245"/>
      <c r="AU283" s="242">
        <v>44</v>
      </c>
      <c r="AV283" s="243">
        <v>2067</v>
      </c>
      <c r="AW283" s="583">
        <f t="shared" ca="1" si="167"/>
        <v>0</v>
      </c>
      <c r="AX283" s="850">
        <f t="shared" ca="1" si="168"/>
        <v>5052676.133728344</v>
      </c>
      <c r="AY283" s="864">
        <f t="shared" ca="1" si="169"/>
        <v>5188965.0323690427</v>
      </c>
      <c r="AZ283" s="243">
        <v>2067</v>
      </c>
      <c r="BA283" s="558">
        <f t="shared" ca="1" si="174"/>
        <v>0</v>
      </c>
      <c r="BB283" s="542">
        <f t="shared" ca="1" si="174"/>
        <v>0</v>
      </c>
      <c r="BC283" s="561">
        <f t="shared" ca="1" si="174"/>
        <v>0</v>
      </c>
      <c r="BD283" s="558">
        <f t="shared" ca="1" si="174"/>
        <v>0</v>
      </c>
      <c r="BE283" s="552">
        <f t="shared" ca="1" si="174"/>
        <v>0</v>
      </c>
      <c r="BF283" s="561">
        <f t="shared" ca="1" si="174"/>
        <v>0</v>
      </c>
      <c r="BG283" s="858">
        <f t="shared" ca="1" si="174"/>
        <v>0</v>
      </c>
      <c r="BH283" s="552">
        <f t="shared" ca="1" si="174"/>
        <v>0</v>
      </c>
      <c r="BI283" s="553">
        <f t="shared" ca="1" si="174"/>
        <v>-363.91239166541607</v>
      </c>
      <c r="BJ283" s="558">
        <f t="shared" ca="1" si="174"/>
        <v>0</v>
      </c>
      <c r="BK283" s="542">
        <f t="shared" ca="1" si="175"/>
        <v>66232.055283105728</v>
      </c>
      <c r="BL283" s="552">
        <f t="shared" ca="1" si="175"/>
        <v>0</v>
      </c>
      <c r="BM283" s="551">
        <f t="shared" ca="1" si="175"/>
        <v>0</v>
      </c>
      <c r="BN283" s="552">
        <f t="shared" ca="1" si="175"/>
        <v>0</v>
      </c>
      <c r="BO283" s="553">
        <f t="shared" ca="1" si="175"/>
        <v>0</v>
      </c>
      <c r="BP283" s="558">
        <f t="shared" ca="1" si="175"/>
        <v>0</v>
      </c>
      <c r="BQ283" s="542">
        <f t="shared" ca="1" si="175"/>
        <v>0</v>
      </c>
      <c r="BR283" s="561">
        <f t="shared" ca="1" si="175"/>
        <v>68658.137894208499</v>
      </c>
      <c r="BS283" s="231"/>
      <c r="BU283" s="804">
        <f t="shared" ca="1" si="170"/>
        <v>-48790.813217482159</v>
      </c>
      <c r="BV283" s="804">
        <f t="shared" ca="1" si="171"/>
        <v>5052676.133728344</v>
      </c>
      <c r="BW283" s="804">
        <f t="shared" ca="1" si="172"/>
        <v>5237755.8455865243</v>
      </c>
      <c r="BX283" s="245"/>
      <c r="BY283" s="804">
        <f t="shared" ca="1" si="173"/>
        <v>-48790.813217482159</v>
      </c>
      <c r="BZ283" s="804">
        <f t="shared" ca="1" si="123"/>
        <v>5052676.133728344</v>
      </c>
      <c r="CA283" s="805">
        <f t="shared" ca="1" si="124"/>
        <v>5237755.8455865243</v>
      </c>
      <c r="CB283" s="526"/>
      <c r="CC283" s="805">
        <f t="shared" ca="1" si="120"/>
        <v>0</v>
      </c>
      <c r="CD283" s="805">
        <f t="shared" ca="1" si="121"/>
        <v>0</v>
      </c>
      <c r="CE283" s="805">
        <f t="shared" ca="1" si="122"/>
        <v>0</v>
      </c>
      <c r="CF283" s="526"/>
      <c r="CI283" s="245"/>
    </row>
    <row r="284" spans="1:87" ht="14.25">
      <c r="A284" s="1366"/>
      <c r="B284" s="533"/>
      <c r="C284" s="243">
        <v>2068</v>
      </c>
      <c r="D284" s="515">
        <f t="shared" ca="1" si="131"/>
        <v>-49144.126219099067</v>
      </c>
      <c r="E284" s="515">
        <f t="shared" ca="1" si="132"/>
        <v>5116979.1000226215</v>
      </c>
      <c r="F284" s="515">
        <f t="shared" ca="1" si="133"/>
        <v>5304414.2318915809</v>
      </c>
      <c r="G284" s="515">
        <f t="shared" ca="1" si="118"/>
        <v>10372249.205695104</v>
      </c>
      <c r="H284" s="243">
        <v>2068</v>
      </c>
      <c r="I284" s="551">
        <f t="shared" ca="1" si="134"/>
        <v>0</v>
      </c>
      <c r="J284" s="552">
        <f t="shared" ca="1" si="135"/>
        <v>0</v>
      </c>
      <c r="K284" s="542">
        <f t="shared" ca="1" si="136"/>
        <v>0</v>
      </c>
      <c r="L284" s="552">
        <f t="shared" ca="1" si="137"/>
        <v>0</v>
      </c>
      <c r="M284" s="542">
        <f t="shared" ca="1" si="138"/>
        <v>0</v>
      </c>
      <c r="N284" s="552">
        <f t="shared" ca="1" si="139"/>
        <v>0</v>
      </c>
      <c r="O284" s="542">
        <f t="shared" ca="1" si="140"/>
        <v>0</v>
      </c>
      <c r="P284" s="552">
        <f t="shared" ca="1" si="141"/>
        <v>0</v>
      </c>
      <c r="Q284" s="542">
        <f t="shared" ca="1" si="142"/>
        <v>0</v>
      </c>
      <c r="R284" s="552">
        <f t="shared" ca="1" si="143"/>
        <v>5116979.1000226215</v>
      </c>
      <c r="S284" s="542">
        <f t="shared" ca="1" si="144"/>
        <v>0</v>
      </c>
      <c r="T284" s="552">
        <f t="shared" ca="1" si="145"/>
        <v>0</v>
      </c>
      <c r="U284" s="542">
        <f t="shared" ca="1" si="146"/>
        <v>0</v>
      </c>
      <c r="V284" s="552">
        <f t="shared" ca="1" si="147"/>
        <v>0</v>
      </c>
      <c r="W284" s="542">
        <f t="shared" ca="1" si="148"/>
        <v>0</v>
      </c>
      <c r="X284" s="552">
        <f t="shared" ca="1" si="149"/>
        <v>0</v>
      </c>
      <c r="Y284" s="542">
        <f t="shared" ca="1" si="150"/>
        <v>0</v>
      </c>
      <c r="Z284" s="552">
        <f t="shared" ca="1" si="151"/>
        <v>0</v>
      </c>
      <c r="AA284" s="553">
        <f t="shared" ca="1" si="152"/>
        <v>0</v>
      </c>
      <c r="AD284" s="243">
        <v>2068</v>
      </c>
      <c r="AE284" s="558">
        <f t="shared" ca="1" si="153"/>
        <v>0</v>
      </c>
      <c r="AF284" s="542">
        <f t="shared" ca="1" si="154"/>
        <v>0</v>
      </c>
      <c r="AG284" s="552">
        <f t="shared" ca="1" si="155"/>
        <v>0</v>
      </c>
      <c r="AH284" s="542">
        <f t="shared" ca="1" si="156"/>
        <v>0</v>
      </c>
      <c r="AI284" s="552">
        <f t="shared" ca="1" si="157"/>
        <v>0</v>
      </c>
      <c r="AJ284" s="542">
        <f t="shared" ca="1" si="158"/>
        <v>5304414.2318915809</v>
      </c>
      <c r="AK284" s="552">
        <f t="shared" ca="1" si="159"/>
        <v>0</v>
      </c>
      <c r="AL284" s="542">
        <f t="shared" ca="1" si="160"/>
        <v>0</v>
      </c>
      <c r="AM284" s="552">
        <f t="shared" ca="1" si="161"/>
        <v>0</v>
      </c>
      <c r="AN284" s="542">
        <f t="shared" ca="1" si="162"/>
        <v>0</v>
      </c>
      <c r="AO284" s="552">
        <f t="shared" ca="1" si="163"/>
        <v>0</v>
      </c>
      <c r="AP284" s="542">
        <f t="shared" ca="1" si="164"/>
        <v>0</v>
      </c>
      <c r="AQ284" s="552">
        <f t="shared" ca="1" si="165"/>
        <v>0</v>
      </c>
      <c r="AR284" s="553">
        <f t="shared" ca="1" si="166"/>
        <v>0</v>
      </c>
      <c r="AT284" s="245"/>
      <c r="AU284" s="242">
        <v>45</v>
      </c>
      <c r="AV284" s="243">
        <v>2068</v>
      </c>
      <c r="AW284" s="583">
        <f t="shared" ca="1" si="167"/>
        <v>0</v>
      </c>
      <c r="AX284" s="850">
        <f t="shared" ca="1" si="168"/>
        <v>5116979.1000226215</v>
      </c>
      <c r="AY284" s="864">
        <f t="shared" ca="1" si="169"/>
        <v>5255270.1056724824</v>
      </c>
      <c r="AZ284" s="243">
        <v>2068</v>
      </c>
      <c r="BA284" s="558">
        <f t="shared" ca="1" si="174"/>
        <v>0</v>
      </c>
      <c r="BB284" s="542">
        <f t="shared" ca="1" si="174"/>
        <v>0</v>
      </c>
      <c r="BC284" s="561">
        <f t="shared" ca="1" si="174"/>
        <v>0</v>
      </c>
      <c r="BD284" s="558">
        <f t="shared" ca="1" si="174"/>
        <v>0</v>
      </c>
      <c r="BE284" s="552">
        <f t="shared" ca="1" si="174"/>
        <v>0</v>
      </c>
      <c r="BF284" s="561">
        <f t="shared" ca="1" si="174"/>
        <v>0</v>
      </c>
      <c r="BG284" s="858">
        <f t="shared" ca="1" si="174"/>
        <v>0</v>
      </c>
      <c r="BH284" s="552">
        <f t="shared" ca="1" si="174"/>
        <v>0</v>
      </c>
      <c r="BI284" s="553">
        <f t="shared" ca="1" si="174"/>
        <v>-353.31300161690876</v>
      </c>
      <c r="BJ284" s="558">
        <f t="shared" ca="1" si="174"/>
        <v>0</v>
      </c>
      <c r="BK284" s="542">
        <f t="shared" ca="1" si="175"/>
        <v>64302.966294277394</v>
      </c>
      <c r="BL284" s="552">
        <f t="shared" ca="1" si="175"/>
        <v>0</v>
      </c>
      <c r="BM284" s="551">
        <f t="shared" ca="1" si="175"/>
        <v>0</v>
      </c>
      <c r="BN284" s="552">
        <f t="shared" ca="1" si="175"/>
        <v>0</v>
      </c>
      <c r="BO284" s="553">
        <f t="shared" ca="1" si="175"/>
        <v>0</v>
      </c>
      <c r="BP284" s="558">
        <f t="shared" ca="1" si="175"/>
        <v>0</v>
      </c>
      <c r="BQ284" s="542">
        <f t="shared" ca="1" si="175"/>
        <v>0</v>
      </c>
      <c r="BR284" s="561">
        <f t="shared" ca="1" si="175"/>
        <v>66658.386305056789</v>
      </c>
      <c r="BS284" s="231"/>
      <c r="BU284" s="804">
        <f t="shared" ca="1" si="170"/>
        <v>-49144.126219099067</v>
      </c>
      <c r="BV284" s="804">
        <f t="shared" ca="1" si="171"/>
        <v>5116979.1000226215</v>
      </c>
      <c r="BW284" s="804">
        <f t="shared" ca="1" si="172"/>
        <v>5304414.2318915809</v>
      </c>
      <c r="BX284" s="245"/>
      <c r="BY284" s="804">
        <f t="shared" ca="1" si="173"/>
        <v>-49144.126219099067</v>
      </c>
      <c r="BZ284" s="804">
        <f t="shared" ca="1" si="123"/>
        <v>5116979.1000226215</v>
      </c>
      <c r="CA284" s="805">
        <f t="shared" ca="1" si="124"/>
        <v>5304414.2318915809</v>
      </c>
      <c r="CB284" s="526"/>
      <c r="CC284" s="805">
        <f t="shared" ca="1" si="120"/>
        <v>0</v>
      </c>
      <c r="CD284" s="805">
        <f t="shared" ca="1" si="121"/>
        <v>0</v>
      </c>
      <c r="CE284" s="805">
        <f t="shared" ca="1" si="122"/>
        <v>0</v>
      </c>
      <c r="CF284" s="526"/>
      <c r="CI284" s="245"/>
    </row>
    <row r="285" spans="1:87" ht="14.25">
      <c r="A285" s="1366"/>
      <c r="B285" s="533"/>
      <c r="C285" s="243">
        <v>2069</v>
      </c>
      <c r="D285" s="515">
        <f t="shared" ca="1" si="131"/>
        <v>-49487.148550765967</v>
      </c>
      <c r="E285" s="515">
        <f t="shared" ca="1" si="132"/>
        <v>5179409.1643859977</v>
      </c>
      <c r="F285" s="515">
        <f t="shared" ca="1" si="133"/>
        <v>5369131.1117994031</v>
      </c>
      <c r="G285" s="515">
        <f t="shared" ca="1" si="118"/>
        <v>10499053.127634635</v>
      </c>
      <c r="H285" s="243">
        <v>2069</v>
      </c>
      <c r="I285" s="551">
        <f t="shared" ca="1" si="134"/>
        <v>0</v>
      </c>
      <c r="J285" s="552">
        <f t="shared" ca="1" si="135"/>
        <v>0</v>
      </c>
      <c r="K285" s="542">
        <f t="shared" ca="1" si="136"/>
        <v>0</v>
      </c>
      <c r="L285" s="552">
        <f t="shared" ca="1" si="137"/>
        <v>0</v>
      </c>
      <c r="M285" s="542">
        <f t="shared" ca="1" si="138"/>
        <v>0</v>
      </c>
      <c r="N285" s="552">
        <f t="shared" ca="1" si="139"/>
        <v>0</v>
      </c>
      <c r="O285" s="542">
        <f t="shared" ca="1" si="140"/>
        <v>0</v>
      </c>
      <c r="P285" s="552">
        <f t="shared" ca="1" si="141"/>
        <v>0</v>
      </c>
      <c r="Q285" s="542">
        <f t="shared" ca="1" si="142"/>
        <v>0</v>
      </c>
      <c r="R285" s="552">
        <f t="shared" ca="1" si="143"/>
        <v>5179409.1643859977</v>
      </c>
      <c r="S285" s="542">
        <f t="shared" ca="1" si="144"/>
        <v>0</v>
      </c>
      <c r="T285" s="552">
        <f t="shared" ca="1" si="145"/>
        <v>0</v>
      </c>
      <c r="U285" s="542">
        <f t="shared" ca="1" si="146"/>
        <v>0</v>
      </c>
      <c r="V285" s="552">
        <f t="shared" ca="1" si="147"/>
        <v>0</v>
      </c>
      <c r="W285" s="542">
        <f t="shared" ca="1" si="148"/>
        <v>0</v>
      </c>
      <c r="X285" s="552">
        <f t="shared" ca="1" si="149"/>
        <v>0</v>
      </c>
      <c r="Y285" s="542">
        <f t="shared" ca="1" si="150"/>
        <v>0</v>
      </c>
      <c r="Z285" s="552">
        <f t="shared" ca="1" si="151"/>
        <v>0</v>
      </c>
      <c r="AA285" s="553">
        <f t="shared" ca="1" si="152"/>
        <v>0</v>
      </c>
      <c r="AD285" s="243">
        <v>2069</v>
      </c>
      <c r="AE285" s="558">
        <f t="shared" ca="1" si="153"/>
        <v>0</v>
      </c>
      <c r="AF285" s="542">
        <f t="shared" ca="1" si="154"/>
        <v>0</v>
      </c>
      <c r="AG285" s="552">
        <f t="shared" ca="1" si="155"/>
        <v>0</v>
      </c>
      <c r="AH285" s="542">
        <f t="shared" ca="1" si="156"/>
        <v>0</v>
      </c>
      <c r="AI285" s="552">
        <f t="shared" ca="1" si="157"/>
        <v>0</v>
      </c>
      <c r="AJ285" s="542">
        <f t="shared" ca="1" si="158"/>
        <v>5369131.1117994031</v>
      </c>
      <c r="AK285" s="552">
        <f t="shared" ca="1" si="159"/>
        <v>0</v>
      </c>
      <c r="AL285" s="542">
        <f t="shared" ca="1" si="160"/>
        <v>0</v>
      </c>
      <c r="AM285" s="552">
        <f t="shared" ca="1" si="161"/>
        <v>0</v>
      </c>
      <c r="AN285" s="542">
        <f t="shared" ca="1" si="162"/>
        <v>0</v>
      </c>
      <c r="AO285" s="552">
        <f t="shared" ca="1" si="163"/>
        <v>0</v>
      </c>
      <c r="AP285" s="542">
        <f t="shared" ca="1" si="164"/>
        <v>0</v>
      </c>
      <c r="AQ285" s="552">
        <f t="shared" ca="1" si="165"/>
        <v>0</v>
      </c>
      <c r="AR285" s="553">
        <f t="shared" ca="1" si="166"/>
        <v>0</v>
      </c>
      <c r="AT285" s="245"/>
      <c r="AU285" s="242">
        <v>46</v>
      </c>
      <c r="AV285" s="243">
        <v>2069</v>
      </c>
      <c r="AW285" s="583">
        <f t="shared" ca="1" si="167"/>
        <v>0</v>
      </c>
      <c r="AX285" s="850">
        <f t="shared" ca="1" si="168"/>
        <v>5179409.1643859977</v>
      </c>
      <c r="AY285" s="864">
        <f t="shared" ca="1" si="169"/>
        <v>5319643.9632486375</v>
      </c>
      <c r="AZ285" s="243">
        <v>2069</v>
      </c>
      <c r="BA285" s="558">
        <f t="shared" ca="1" si="174"/>
        <v>0</v>
      </c>
      <c r="BB285" s="542">
        <f t="shared" ca="1" si="174"/>
        <v>0</v>
      </c>
      <c r="BC285" s="561">
        <f t="shared" ca="1" si="174"/>
        <v>0</v>
      </c>
      <c r="BD285" s="558">
        <f t="shared" ca="1" si="174"/>
        <v>0</v>
      </c>
      <c r="BE285" s="552">
        <f t="shared" ca="1" si="174"/>
        <v>0</v>
      </c>
      <c r="BF285" s="561">
        <f t="shared" ca="1" si="174"/>
        <v>0</v>
      </c>
      <c r="BG285" s="858">
        <f t="shared" ca="1" si="174"/>
        <v>0</v>
      </c>
      <c r="BH285" s="552">
        <f t="shared" ca="1" si="174"/>
        <v>0</v>
      </c>
      <c r="BI285" s="553">
        <f t="shared" ca="1" si="174"/>
        <v>-343.02233166690172</v>
      </c>
      <c r="BJ285" s="558">
        <f t="shared" ca="1" si="174"/>
        <v>0</v>
      </c>
      <c r="BK285" s="542">
        <f t="shared" ca="1" si="175"/>
        <v>62430.064363376114</v>
      </c>
      <c r="BL285" s="552">
        <f t="shared" ca="1" si="175"/>
        <v>0</v>
      </c>
      <c r="BM285" s="551">
        <f t="shared" ca="1" si="175"/>
        <v>0</v>
      </c>
      <c r="BN285" s="552">
        <f t="shared" ca="1" si="175"/>
        <v>0</v>
      </c>
      <c r="BO285" s="553">
        <f t="shared" ca="1" si="175"/>
        <v>0</v>
      </c>
      <c r="BP285" s="558">
        <f t="shared" ca="1" si="175"/>
        <v>0</v>
      </c>
      <c r="BQ285" s="542">
        <f t="shared" ca="1" si="175"/>
        <v>0</v>
      </c>
      <c r="BR285" s="561">
        <f t="shared" ca="1" si="175"/>
        <v>64716.87990782212</v>
      </c>
      <c r="BS285" s="231"/>
      <c r="BU285" s="804">
        <f t="shared" ca="1" si="170"/>
        <v>-49487.148550765967</v>
      </c>
      <c r="BV285" s="804">
        <f t="shared" ca="1" si="171"/>
        <v>5179409.1643859977</v>
      </c>
      <c r="BW285" s="804">
        <f t="shared" ca="1" si="172"/>
        <v>5369131.1117994031</v>
      </c>
      <c r="BX285" s="245"/>
      <c r="BY285" s="804">
        <f t="shared" ca="1" si="173"/>
        <v>-49487.148550765967</v>
      </c>
      <c r="BZ285" s="804">
        <f t="shared" ca="1" si="123"/>
        <v>5179409.1643859977</v>
      </c>
      <c r="CA285" s="805">
        <f t="shared" ca="1" si="124"/>
        <v>5369131.1117994031</v>
      </c>
      <c r="CB285" s="526"/>
      <c r="CC285" s="805">
        <f t="shared" ca="1" si="120"/>
        <v>0</v>
      </c>
      <c r="CD285" s="805">
        <f t="shared" ca="1" si="121"/>
        <v>0</v>
      </c>
      <c r="CE285" s="805">
        <f t="shared" ca="1" si="122"/>
        <v>0</v>
      </c>
      <c r="CF285" s="526"/>
      <c r="CI285" s="245"/>
    </row>
    <row r="286" spans="1:87" ht="14.25">
      <c r="A286" s="1366"/>
      <c r="B286" s="533"/>
      <c r="C286" s="243">
        <v>2070</v>
      </c>
      <c r="D286" s="515">
        <f t="shared" ca="1" si="131"/>
        <v>-49820.179940733833</v>
      </c>
      <c r="E286" s="515">
        <f t="shared" ca="1" si="132"/>
        <v>5240020.8773601493</v>
      </c>
      <c r="F286" s="515">
        <f t="shared" ca="1" si="133"/>
        <v>5431963.0340400068</v>
      </c>
      <c r="G286" s="515">
        <f t="shared" ca="1" si="118"/>
        <v>10622163.731459422</v>
      </c>
      <c r="H286" s="243">
        <v>2070</v>
      </c>
      <c r="I286" s="551">
        <f t="shared" ca="1" si="134"/>
        <v>0</v>
      </c>
      <c r="J286" s="552">
        <f t="shared" ca="1" si="135"/>
        <v>0</v>
      </c>
      <c r="K286" s="542">
        <f t="shared" ca="1" si="136"/>
        <v>0</v>
      </c>
      <c r="L286" s="552">
        <f t="shared" ca="1" si="137"/>
        <v>0</v>
      </c>
      <c r="M286" s="542">
        <f t="shared" ca="1" si="138"/>
        <v>0</v>
      </c>
      <c r="N286" s="552">
        <f t="shared" ca="1" si="139"/>
        <v>0</v>
      </c>
      <c r="O286" s="542">
        <f t="shared" ca="1" si="140"/>
        <v>0</v>
      </c>
      <c r="P286" s="552">
        <f t="shared" ca="1" si="141"/>
        <v>0</v>
      </c>
      <c r="Q286" s="542">
        <f t="shared" ca="1" si="142"/>
        <v>0</v>
      </c>
      <c r="R286" s="552">
        <f t="shared" ca="1" si="143"/>
        <v>5240020.8773601493</v>
      </c>
      <c r="S286" s="542">
        <f t="shared" ca="1" si="144"/>
        <v>0</v>
      </c>
      <c r="T286" s="552">
        <f t="shared" ca="1" si="145"/>
        <v>0</v>
      </c>
      <c r="U286" s="542">
        <f t="shared" ca="1" si="146"/>
        <v>0</v>
      </c>
      <c r="V286" s="552">
        <f t="shared" ca="1" si="147"/>
        <v>0</v>
      </c>
      <c r="W286" s="542">
        <f t="shared" ca="1" si="148"/>
        <v>0</v>
      </c>
      <c r="X286" s="552">
        <f t="shared" ca="1" si="149"/>
        <v>0</v>
      </c>
      <c r="Y286" s="542">
        <f t="shared" ca="1" si="150"/>
        <v>0</v>
      </c>
      <c r="Z286" s="552">
        <f t="shared" ca="1" si="151"/>
        <v>0</v>
      </c>
      <c r="AA286" s="553">
        <f t="shared" ca="1" si="152"/>
        <v>0</v>
      </c>
      <c r="AD286" s="243">
        <v>2070</v>
      </c>
      <c r="AE286" s="558">
        <f t="shared" ca="1" si="153"/>
        <v>0</v>
      </c>
      <c r="AF286" s="542">
        <f t="shared" ca="1" si="154"/>
        <v>0</v>
      </c>
      <c r="AG286" s="552">
        <f t="shared" ca="1" si="155"/>
        <v>0</v>
      </c>
      <c r="AH286" s="542">
        <f t="shared" ca="1" si="156"/>
        <v>0</v>
      </c>
      <c r="AI286" s="552">
        <f t="shared" ca="1" si="157"/>
        <v>0</v>
      </c>
      <c r="AJ286" s="542">
        <f t="shared" ca="1" si="158"/>
        <v>5431963.0340400068</v>
      </c>
      <c r="AK286" s="552">
        <f t="shared" ca="1" si="159"/>
        <v>0</v>
      </c>
      <c r="AL286" s="542">
        <f t="shared" ca="1" si="160"/>
        <v>0</v>
      </c>
      <c r="AM286" s="552">
        <f t="shared" ca="1" si="161"/>
        <v>0</v>
      </c>
      <c r="AN286" s="542">
        <f t="shared" ca="1" si="162"/>
        <v>0</v>
      </c>
      <c r="AO286" s="552">
        <f t="shared" ca="1" si="163"/>
        <v>0</v>
      </c>
      <c r="AP286" s="542">
        <f t="shared" ca="1" si="164"/>
        <v>0</v>
      </c>
      <c r="AQ286" s="552">
        <f t="shared" ca="1" si="165"/>
        <v>0</v>
      </c>
      <c r="AR286" s="553">
        <f t="shared" ca="1" si="166"/>
        <v>0</v>
      </c>
      <c r="AT286" s="245"/>
      <c r="AU286" s="242">
        <v>47</v>
      </c>
      <c r="AV286" s="243">
        <v>2070</v>
      </c>
      <c r="AW286" s="583">
        <f t="shared" ca="1" si="167"/>
        <v>0</v>
      </c>
      <c r="AX286" s="850">
        <f t="shared" ca="1" si="168"/>
        <v>5240020.8773601493</v>
      </c>
      <c r="AY286" s="864">
        <f t="shared" ca="1" si="169"/>
        <v>5382142.8540992737</v>
      </c>
      <c r="AZ286" s="243">
        <v>2070</v>
      </c>
      <c r="BA286" s="558">
        <f t="shared" ca="1" si="174"/>
        <v>0</v>
      </c>
      <c r="BB286" s="542">
        <f t="shared" ca="1" si="174"/>
        <v>0</v>
      </c>
      <c r="BC286" s="561">
        <f t="shared" ca="1" si="174"/>
        <v>0</v>
      </c>
      <c r="BD286" s="558">
        <f t="shared" ca="1" si="174"/>
        <v>0</v>
      </c>
      <c r="BE286" s="552">
        <f t="shared" ca="1" si="174"/>
        <v>0</v>
      </c>
      <c r="BF286" s="561">
        <f t="shared" ca="1" si="174"/>
        <v>0</v>
      </c>
      <c r="BG286" s="858">
        <f t="shared" ca="1" si="174"/>
        <v>0</v>
      </c>
      <c r="BH286" s="552">
        <f t="shared" ca="1" si="174"/>
        <v>0</v>
      </c>
      <c r="BI286" s="553">
        <f t="shared" ca="1" si="174"/>
        <v>-333.03138996786572</v>
      </c>
      <c r="BJ286" s="558">
        <f t="shared" ca="1" si="174"/>
        <v>0</v>
      </c>
      <c r="BK286" s="542">
        <f t="shared" ca="1" si="175"/>
        <v>60611.71297415156</v>
      </c>
      <c r="BL286" s="552">
        <f t="shared" ca="1" si="175"/>
        <v>0</v>
      </c>
      <c r="BM286" s="551">
        <f t="shared" ca="1" si="175"/>
        <v>0</v>
      </c>
      <c r="BN286" s="552">
        <f t="shared" ca="1" si="175"/>
        <v>0</v>
      </c>
      <c r="BO286" s="553">
        <f t="shared" ca="1" si="175"/>
        <v>0</v>
      </c>
      <c r="BP286" s="558">
        <f t="shared" ca="1" si="175"/>
        <v>0</v>
      </c>
      <c r="BQ286" s="542">
        <f t="shared" ca="1" si="175"/>
        <v>0</v>
      </c>
      <c r="BR286" s="561">
        <f t="shared" ca="1" si="175"/>
        <v>62831.922240603999</v>
      </c>
      <c r="BS286" s="231"/>
      <c r="BU286" s="804">
        <f t="shared" ca="1" si="170"/>
        <v>-49820.179940733833</v>
      </c>
      <c r="BV286" s="804">
        <f t="shared" ca="1" si="171"/>
        <v>5240020.8773601493</v>
      </c>
      <c r="BW286" s="804">
        <f t="shared" ca="1" si="172"/>
        <v>5431963.0340400068</v>
      </c>
      <c r="BX286" s="245"/>
      <c r="BY286" s="804">
        <f t="shared" ca="1" si="173"/>
        <v>-49820.179940733833</v>
      </c>
      <c r="BZ286" s="804">
        <f t="shared" ca="1" si="123"/>
        <v>5240020.8773601493</v>
      </c>
      <c r="CA286" s="805">
        <f t="shared" ca="1" si="124"/>
        <v>5431963.0340400068</v>
      </c>
      <c r="CB286" s="526"/>
      <c r="CC286" s="805">
        <f t="shared" ca="1" si="120"/>
        <v>0</v>
      </c>
      <c r="CD286" s="805">
        <f t="shared" ca="1" si="121"/>
        <v>0</v>
      </c>
      <c r="CE286" s="805">
        <f t="shared" ca="1" si="122"/>
        <v>0</v>
      </c>
      <c r="CF286" s="526"/>
      <c r="CI286" s="245"/>
    </row>
    <row r="287" spans="1:87" ht="14.25">
      <c r="A287" s="1366"/>
      <c r="B287" s="533"/>
      <c r="C287" s="243">
        <v>2071</v>
      </c>
      <c r="D287" s="515">
        <f t="shared" ca="1" si="131"/>
        <v>-50143.511387304578</v>
      </c>
      <c r="E287" s="515">
        <f t="shared" ca="1" si="132"/>
        <v>5298867.2006360246</v>
      </c>
      <c r="F287" s="515">
        <f t="shared" ca="1" si="133"/>
        <v>5492964.9002930205</v>
      </c>
      <c r="G287" s="515">
        <f t="shared" ca="1" si="118"/>
        <v>10741688.589541741</v>
      </c>
      <c r="H287" s="243">
        <v>2071</v>
      </c>
      <c r="I287" s="551">
        <f t="shared" ca="1" si="134"/>
        <v>0</v>
      </c>
      <c r="J287" s="552">
        <f t="shared" ca="1" si="135"/>
        <v>0</v>
      </c>
      <c r="K287" s="542">
        <f t="shared" ca="1" si="136"/>
        <v>0</v>
      </c>
      <c r="L287" s="552">
        <f t="shared" ca="1" si="137"/>
        <v>0</v>
      </c>
      <c r="M287" s="542">
        <f t="shared" ca="1" si="138"/>
        <v>0</v>
      </c>
      <c r="N287" s="552">
        <f t="shared" ca="1" si="139"/>
        <v>0</v>
      </c>
      <c r="O287" s="542">
        <f t="shared" ca="1" si="140"/>
        <v>0</v>
      </c>
      <c r="P287" s="552">
        <f t="shared" ca="1" si="141"/>
        <v>0</v>
      </c>
      <c r="Q287" s="542">
        <f t="shared" ca="1" si="142"/>
        <v>0</v>
      </c>
      <c r="R287" s="552">
        <f t="shared" ca="1" si="143"/>
        <v>5298867.2006360246</v>
      </c>
      <c r="S287" s="542">
        <f t="shared" ca="1" si="144"/>
        <v>0</v>
      </c>
      <c r="T287" s="552">
        <f t="shared" ca="1" si="145"/>
        <v>0</v>
      </c>
      <c r="U287" s="542">
        <f t="shared" ca="1" si="146"/>
        <v>0</v>
      </c>
      <c r="V287" s="552">
        <f t="shared" ca="1" si="147"/>
        <v>0</v>
      </c>
      <c r="W287" s="542">
        <f t="shared" ca="1" si="148"/>
        <v>0</v>
      </c>
      <c r="X287" s="552">
        <f t="shared" ca="1" si="149"/>
        <v>0</v>
      </c>
      <c r="Y287" s="542">
        <f t="shared" ca="1" si="150"/>
        <v>0</v>
      </c>
      <c r="Z287" s="552">
        <f t="shared" ca="1" si="151"/>
        <v>0</v>
      </c>
      <c r="AA287" s="553">
        <f t="shared" ca="1" si="152"/>
        <v>0</v>
      </c>
      <c r="AD287" s="243">
        <v>2071</v>
      </c>
      <c r="AE287" s="558">
        <f t="shared" ca="1" si="153"/>
        <v>0</v>
      </c>
      <c r="AF287" s="542">
        <f t="shared" ca="1" si="154"/>
        <v>0</v>
      </c>
      <c r="AG287" s="552">
        <f t="shared" ca="1" si="155"/>
        <v>0</v>
      </c>
      <c r="AH287" s="542">
        <f t="shared" ca="1" si="156"/>
        <v>0</v>
      </c>
      <c r="AI287" s="552">
        <f t="shared" ca="1" si="157"/>
        <v>0</v>
      </c>
      <c r="AJ287" s="542">
        <f t="shared" ca="1" si="158"/>
        <v>5492964.9002930205</v>
      </c>
      <c r="AK287" s="552">
        <f t="shared" ca="1" si="159"/>
        <v>0</v>
      </c>
      <c r="AL287" s="542">
        <f t="shared" ca="1" si="160"/>
        <v>0</v>
      </c>
      <c r="AM287" s="552">
        <f t="shared" ca="1" si="161"/>
        <v>0</v>
      </c>
      <c r="AN287" s="542">
        <f t="shared" ca="1" si="162"/>
        <v>0</v>
      </c>
      <c r="AO287" s="552">
        <f t="shared" ca="1" si="163"/>
        <v>0</v>
      </c>
      <c r="AP287" s="542">
        <f t="shared" ca="1" si="164"/>
        <v>0</v>
      </c>
      <c r="AQ287" s="552">
        <f t="shared" ca="1" si="165"/>
        <v>0</v>
      </c>
      <c r="AR287" s="553">
        <f t="shared" ca="1" si="166"/>
        <v>0</v>
      </c>
      <c r="AT287" s="245"/>
      <c r="AU287" s="242">
        <v>48</v>
      </c>
      <c r="AV287" s="243">
        <v>2071</v>
      </c>
      <c r="AW287" s="583">
        <f t="shared" ca="1" si="167"/>
        <v>0</v>
      </c>
      <c r="AX287" s="850">
        <f t="shared" ca="1" si="168"/>
        <v>5298867.2006360246</v>
      </c>
      <c r="AY287" s="864">
        <f t="shared" ca="1" si="169"/>
        <v>5442821.3889057161</v>
      </c>
      <c r="AZ287" s="243">
        <v>2071</v>
      </c>
      <c r="BA287" s="558">
        <f t="shared" ca="1" si="174"/>
        <v>0</v>
      </c>
      <c r="BB287" s="542">
        <f t="shared" ca="1" si="174"/>
        <v>0</v>
      </c>
      <c r="BC287" s="561">
        <f t="shared" ca="1" si="174"/>
        <v>0</v>
      </c>
      <c r="BD287" s="558">
        <f t="shared" ca="1" si="174"/>
        <v>0</v>
      </c>
      <c r="BE287" s="552">
        <f t="shared" ca="1" si="174"/>
        <v>0</v>
      </c>
      <c r="BF287" s="561">
        <f t="shared" ca="1" si="174"/>
        <v>0</v>
      </c>
      <c r="BG287" s="858">
        <f t="shared" ca="1" si="174"/>
        <v>0</v>
      </c>
      <c r="BH287" s="552">
        <f t="shared" ca="1" si="174"/>
        <v>0</v>
      </c>
      <c r="BI287" s="553">
        <f t="shared" ca="1" si="174"/>
        <v>-323.33144657074342</v>
      </c>
      <c r="BJ287" s="558">
        <f t="shared" ca="1" si="174"/>
        <v>0</v>
      </c>
      <c r="BK287" s="542">
        <f t="shared" ca="1" si="175"/>
        <v>58846.3232758753</v>
      </c>
      <c r="BL287" s="552">
        <f t="shared" ca="1" si="175"/>
        <v>0</v>
      </c>
      <c r="BM287" s="551">
        <f t="shared" ca="1" si="175"/>
        <v>0</v>
      </c>
      <c r="BN287" s="552">
        <f t="shared" ca="1" si="175"/>
        <v>0</v>
      </c>
      <c r="BO287" s="553">
        <f t="shared" ca="1" si="175"/>
        <v>0</v>
      </c>
      <c r="BP287" s="558">
        <f t="shared" ca="1" si="175"/>
        <v>0</v>
      </c>
      <c r="BQ287" s="542">
        <f t="shared" ca="1" si="175"/>
        <v>0</v>
      </c>
      <c r="BR287" s="561">
        <f t="shared" ca="1" si="175"/>
        <v>61001.866253013592</v>
      </c>
      <c r="BU287" s="804">
        <f t="shared" ca="1" si="170"/>
        <v>-50143.511387304578</v>
      </c>
      <c r="BV287" s="804">
        <f t="shared" ca="1" si="171"/>
        <v>5298867.2006360246</v>
      </c>
      <c r="BW287" s="804">
        <f t="shared" ca="1" si="172"/>
        <v>5492964.9002930205</v>
      </c>
      <c r="BX287" s="245"/>
      <c r="BY287" s="804">
        <f t="shared" ca="1" si="173"/>
        <v>-50143.511387304578</v>
      </c>
      <c r="BZ287" s="804">
        <f t="shared" ca="1" si="123"/>
        <v>5298867.2006360246</v>
      </c>
      <c r="CA287" s="805">
        <f t="shared" ca="1" si="124"/>
        <v>5492964.9002930205</v>
      </c>
      <c r="CB287" s="526"/>
      <c r="CC287" s="805">
        <f t="shared" ca="1" si="120"/>
        <v>0</v>
      </c>
      <c r="CD287" s="805">
        <f t="shared" ca="1" si="121"/>
        <v>0</v>
      </c>
      <c r="CE287" s="805">
        <f t="shared" ca="1" si="122"/>
        <v>0</v>
      </c>
      <c r="CF287" s="526"/>
      <c r="CI287" s="245"/>
    </row>
    <row r="288" spans="1:87" ht="14.25">
      <c r="A288" s="1366"/>
      <c r="B288" s="533"/>
      <c r="C288" s="243">
        <v>2072</v>
      </c>
      <c r="D288" s="515">
        <f t="shared" ca="1" si="131"/>
        <v>-50457.425413101417</v>
      </c>
      <c r="E288" s="515">
        <f t="shared" ca="1" si="132"/>
        <v>5355999.5533310492</v>
      </c>
      <c r="F288" s="515">
        <f t="shared" ca="1" si="133"/>
        <v>5552190.0131600238</v>
      </c>
      <c r="G288" s="515">
        <f t="shared" ca="1" si="118"/>
        <v>10857732.141077973</v>
      </c>
      <c r="H288" s="243">
        <v>2072</v>
      </c>
      <c r="I288" s="551">
        <f t="shared" ca="1" si="134"/>
        <v>0</v>
      </c>
      <c r="J288" s="552">
        <f t="shared" ca="1" si="135"/>
        <v>0</v>
      </c>
      <c r="K288" s="542">
        <f t="shared" ca="1" si="136"/>
        <v>0</v>
      </c>
      <c r="L288" s="552">
        <f t="shared" ca="1" si="137"/>
        <v>0</v>
      </c>
      <c r="M288" s="542">
        <f t="shared" ca="1" si="138"/>
        <v>0</v>
      </c>
      <c r="N288" s="552">
        <f t="shared" ca="1" si="139"/>
        <v>0</v>
      </c>
      <c r="O288" s="542">
        <f t="shared" ca="1" si="140"/>
        <v>0</v>
      </c>
      <c r="P288" s="552">
        <f t="shared" ca="1" si="141"/>
        <v>0</v>
      </c>
      <c r="Q288" s="542">
        <f t="shared" ca="1" si="142"/>
        <v>0</v>
      </c>
      <c r="R288" s="552">
        <f t="shared" ca="1" si="143"/>
        <v>5355999.5533310492</v>
      </c>
      <c r="S288" s="542">
        <f t="shared" ca="1" si="144"/>
        <v>0</v>
      </c>
      <c r="T288" s="552">
        <f t="shared" ca="1" si="145"/>
        <v>0</v>
      </c>
      <c r="U288" s="542">
        <f t="shared" ca="1" si="146"/>
        <v>0</v>
      </c>
      <c r="V288" s="552">
        <f t="shared" ca="1" si="147"/>
        <v>0</v>
      </c>
      <c r="W288" s="542">
        <f t="shared" ca="1" si="148"/>
        <v>0</v>
      </c>
      <c r="X288" s="552">
        <f t="shared" ca="1" si="149"/>
        <v>0</v>
      </c>
      <c r="Y288" s="542">
        <f t="shared" ca="1" si="150"/>
        <v>0</v>
      </c>
      <c r="Z288" s="552">
        <f t="shared" ca="1" si="151"/>
        <v>0</v>
      </c>
      <c r="AA288" s="553">
        <f t="shared" ca="1" si="152"/>
        <v>0</v>
      </c>
      <c r="AD288" s="243">
        <v>2072</v>
      </c>
      <c r="AE288" s="558">
        <f t="shared" ca="1" si="153"/>
        <v>0</v>
      </c>
      <c r="AF288" s="542">
        <f t="shared" ca="1" si="154"/>
        <v>0</v>
      </c>
      <c r="AG288" s="552">
        <f t="shared" ca="1" si="155"/>
        <v>0</v>
      </c>
      <c r="AH288" s="542">
        <f t="shared" ca="1" si="156"/>
        <v>0</v>
      </c>
      <c r="AI288" s="552">
        <f t="shared" ca="1" si="157"/>
        <v>0</v>
      </c>
      <c r="AJ288" s="542">
        <f t="shared" ca="1" si="158"/>
        <v>5552190.0131600238</v>
      </c>
      <c r="AK288" s="552">
        <f t="shared" ca="1" si="159"/>
        <v>0</v>
      </c>
      <c r="AL288" s="542">
        <f t="shared" ca="1" si="160"/>
        <v>0</v>
      </c>
      <c r="AM288" s="552">
        <f t="shared" ca="1" si="161"/>
        <v>0</v>
      </c>
      <c r="AN288" s="542">
        <f t="shared" ca="1" si="162"/>
        <v>0</v>
      </c>
      <c r="AO288" s="552">
        <f t="shared" ca="1" si="163"/>
        <v>0</v>
      </c>
      <c r="AP288" s="542">
        <f t="shared" ca="1" si="164"/>
        <v>0</v>
      </c>
      <c r="AQ288" s="552">
        <f t="shared" ca="1" si="165"/>
        <v>0</v>
      </c>
      <c r="AR288" s="553">
        <f t="shared" ca="1" si="166"/>
        <v>0</v>
      </c>
      <c r="AT288" s="245"/>
      <c r="AU288" s="242">
        <v>49</v>
      </c>
      <c r="AV288" s="243">
        <v>2072</v>
      </c>
      <c r="AW288" s="583">
        <f t="shared" ca="1" si="167"/>
        <v>0</v>
      </c>
      <c r="AX288" s="850">
        <f t="shared" ca="1" si="168"/>
        <v>5355999.5533310492</v>
      </c>
      <c r="AY288" s="864">
        <f t="shared" ca="1" si="169"/>
        <v>5501732.5877469229</v>
      </c>
      <c r="AZ288" s="243">
        <v>2072</v>
      </c>
      <c r="BA288" s="558">
        <f t="shared" ca="1" si="174"/>
        <v>0</v>
      </c>
      <c r="BB288" s="542">
        <f t="shared" ca="1" si="174"/>
        <v>0</v>
      </c>
      <c r="BC288" s="561">
        <f t="shared" ca="1" si="174"/>
        <v>0</v>
      </c>
      <c r="BD288" s="558">
        <f t="shared" ca="1" si="174"/>
        <v>0</v>
      </c>
      <c r="BE288" s="552">
        <f t="shared" ca="1" si="174"/>
        <v>0</v>
      </c>
      <c r="BF288" s="561">
        <f t="shared" ca="1" si="174"/>
        <v>0</v>
      </c>
      <c r="BG288" s="858">
        <f t="shared" ca="1" si="174"/>
        <v>0</v>
      </c>
      <c r="BH288" s="552">
        <f t="shared" ca="1" si="174"/>
        <v>0</v>
      </c>
      <c r="BI288" s="553">
        <f t="shared" ca="1" si="174"/>
        <v>-313.91402579683825</v>
      </c>
      <c r="BJ288" s="558">
        <f t="shared" ca="1" si="174"/>
        <v>0</v>
      </c>
      <c r="BK288" s="542">
        <f t="shared" ca="1" si="175"/>
        <v>57132.352695024565</v>
      </c>
      <c r="BL288" s="552">
        <f t="shared" ca="1" si="175"/>
        <v>0</v>
      </c>
      <c r="BM288" s="551">
        <f t="shared" ca="1" si="175"/>
        <v>0</v>
      </c>
      <c r="BN288" s="552">
        <f t="shared" ca="1" si="175"/>
        <v>0</v>
      </c>
      <c r="BO288" s="553">
        <f t="shared" ca="1" si="175"/>
        <v>0</v>
      </c>
      <c r="BP288" s="558">
        <f t="shared" ca="1" si="175"/>
        <v>0</v>
      </c>
      <c r="BQ288" s="542">
        <f t="shared" ca="1" si="175"/>
        <v>0</v>
      </c>
      <c r="BR288" s="561">
        <f t="shared" ca="1" si="175"/>
        <v>59225.112867003489</v>
      </c>
      <c r="BU288" s="804">
        <f t="shared" ca="1" si="170"/>
        <v>-50457.425413101417</v>
      </c>
      <c r="BV288" s="804">
        <f t="shared" ca="1" si="171"/>
        <v>5355999.5533310492</v>
      </c>
      <c r="BW288" s="804">
        <f t="shared" ca="1" si="172"/>
        <v>5552190.0131600238</v>
      </c>
      <c r="BX288" s="245"/>
      <c r="BY288" s="804">
        <f t="shared" ca="1" si="173"/>
        <v>-50457.425413101417</v>
      </c>
      <c r="BZ288" s="804">
        <f t="shared" ca="1" si="123"/>
        <v>5355999.5533310492</v>
      </c>
      <c r="CA288" s="805">
        <f t="shared" ca="1" si="124"/>
        <v>5552190.0131600238</v>
      </c>
      <c r="CB288" s="526"/>
      <c r="CC288" s="805">
        <f t="shared" ca="1" si="120"/>
        <v>0</v>
      </c>
      <c r="CD288" s="805">
        <f t="shared" ca="1" si="121"/>
        <v>0</v>
      </c>
      <c r="CE288" s="805">
        <f t="shared" ca="1" si="122"/>
        <v>0</v>
      </c>
      <c r="CF288" s="526"/>
      <c r="CI288" s="245"/>
    </row>
    <row r="289" spans="1:87" ht="14.25">
      <c r="A289" s="1366"/>
      <c r="B289" s="533"/>
      <c r="C289" s="243">
        <v>2073</v>
      </c>
      <c r="D289" s="515">
        <f t="shared" ca="1" si="131"/>
        <v>-50762.196311933301</v>
      </c>
      <c r="E289" s="515">
        <f t="shared" ca="1" si="132"/>
        <v>5411467.8569184514</v>
      </c>
      <c r="F289" s="515">
        <f t="shared" ca="1" si="133"/>
        <v>5609690.1227396391</v>
      </c>
      <c r="G289" s="515">
        <f t="shared" ca="1" si="118"/>
        <v>10970395.783346158</v>
      </c>
      <c r="H289" s="243">
        <v>2073</v>
      </c>
      <c r="I289" s="551">
        <f t="shared" ca="1" si="134"/>
        <v>0</v>
      </c>
      <c r="J289" s="552">
        <f t="shared" ca="1" si="135"/>
        <v>0</v>
      </c>
      <c r="K289" s="542">
        <f t="shared" ca="1" si="136"/>
        <v>0</v>
      </c>
      <c r="L289" s="552">
        <f t="shared" ca="1" si="137"/>
        <v>0</v>
      </c>
      <c r="M289" s="542">
        <f t="shared" ca="1" si="138"/>
        <v>0</v>
      </c>
      <c r="N289" s="552">
        <f t="shared" ca="1" si="139"/>
        <v>0</v>
      </c>
      <c r="O289" s="542">
        <f t="shared" ca="1" si="140"/>
        <v>0</v>
      </c>
      <c r="P289" s="552">
        <f t="shared" ca="1" si="141"/>
        <v>0</v>
      </c>
      <c r="Q289" s="542">
        <f t="shared" ca="1" si="142"/>
        <v>0</v>
      </c>
      <c r="R289" s="552">
        <f t="shared" ca="1" si="143"/>
        <v>5411467.8569184514</v>
      </c>
      <c r="S289" s="542">
        <f t="shared" ca="1" si="144"/>
        <v>0</v>
      </c>
      <c r="T289" s="552">
        <f t="shared" ca="1" si="145"/>
        <v>0</v>
      </c>
      <c r="U289" s="542">
        <f t="shared" ca="1" si="146"/>
        <v>0</v>
      </c>
      <c r="V289" s="552">
        <f t="shared" ca="1" si="147"/>
        <v>0</v>
      </c>
      <c r="W289" s="542">
        <f t="shared" ca="1" si="148"/>
        <v>0</v>
      </c>
      <c r="X289" s="552">
        <f t="shared" ca="1" si="149"/>
        <v>0</v>
      </c>
      <c r="Y289" s="542">
        <f t="shared" ca="1" si="150"/>
        <v>0</v>
      </c>
      <c r="Z289" s="552">
        <f t="shared" ca="1" si="151"/>
        <v>0</v>
      </c>
      <c r="AA289" s="553">
        <f t="shared" ca="1" si="152"/>
        <v>0</v>
      </c>
      <c r="AD289" s="243">
        <v>2073</v>
      </c>
      <c r="AE289" s="558">
        <f t="shared" ca="1" si="153"/>
        <v>0</v>
      </c>
      <c r="AF289" s="542">
        <f t="shared" ca="1" si="154"/>
        <v>0</v>
      </c>
      <c r="AG289" s="552">
        <f t="shared" ca="1" si="155"/>
        <v>0</v>
      </c>
      <c r="AH289" s="542">
        <f t="shared" ca="1" si="156"/>
        <v>0</v>
      </c>
      <c r="AI289" s="552">
        <f t="shared" ca="1" si="157"/>
        <v>0</v>
      </c>
      <c r="AJ289" s="542">
        <f t="shared" ca="1" si="158"/>
        <v>5609690.1227396391</v>
      </c>
      <c r="AK289" s="552">
        <f t="shared" ca="1" si="159"/>
        <v>0</v>
      </c>
      <c r="AL289" s="542">
        <f t="shared" ca="1" si="160"/>
        <v>0</v>
      </c>
      <c r="AM289" s="552">
        <f t="shared" ca="1" si="161"/>
        <v>0</v>
      </c>
      <c r="AN289" s="542">
        <f t="shared" ca="1" si="162"/>
        <v>0</v>
      </c>
      <c r="AO289" s="552">
        <f t="shared" ca="1" si="163"/>
        <v>0</v>
      </c>
      <c r="AP289" s="542">
        <f t="shared" ca="1" si="164"/>
        <v>0</v>
      </c>
      <c r="AQ289" s="552">
        <f t="shared" ca="1" si="165"/>
        <v>0</v>
      </c>
      <c r="AR289" s="553">
        <f t="shared" ca="1" si="166"/>
        <v>0</v>
      </c>
      <c r="AT289" s="245"/>
      <c r="AU289" s="242">
        <v>50</v>
      </c>
      <c r="AV289" s="243">
        <v>2073</v>
      </c>
      <c r="AW289" s="583">
        <f t="shared" ca="1" si="167"/>
        <v>0</v>
      </c>
      <c r="AX289" s="850">
        <f t="shared" ca="1" si="168"/>
        <v>5411467.8569184514</v>
      </c>
      <c r="AY289" s="864">
        <f t="shared" ca="1" si="169"/>
        <v>5558927.9264277061</v>
      </c>
      <c r="AZ289" s="243">
        <v>2073</v>
      </c>
      <c r="BA289" s="558">
        <f t="shared" ca="1" si="174"/>
        <v>0</v>
      </c>
      <c r="BB289" s="542">
        <f t="shared" ca="1" si="174"/>
        <v>0</v>
      </c>
      <c r="BC289" s="561">
        <f t="shared" ca="1" si="174"/>
        <v>0</v>
      </c>
      <c r="BD289" s="558">
        <f t="shared" ca="1" si="174"/>
        <v>0</v>
      </c>
      <c r="BE289" s="552">
        <f t="shared" ca="1" si="174"/>
        <v>0</v>
      </c>
      <c r="BF289" s="561">
        <f t="shared" ca="1" si="174"/>
        <v>0</v>
      </c>
      <c r="BG289" s="858">
        <f t="shared" ca="1" si="174"/>
        <v>0</v>
      </c>
      <c r="BH289" s="552">
        <f t="shared" ca="1" si="174"/>
        <v>0</v>
      </c>
      <c r="BI289" s="553">
        <f t="shared" ca="1" si="174"/>
        <v>-304.77089883188182</v>
      </c>
      <c r="BJ289" s="558">
        <f t="shared" ca="1" si="174"/>
        <v>0</v>
      </c>
      <c r="BK289" s="542">
        <f t="shared" ca="1" si="175"/>
        <v>55468.303587402486</v>
      </c>
      <c r="BL289" s="552">
        <f t="shared" ca="1" si="175"/>
        <v>0</v>
      </c>
      <c r="BM289" s="551">
        <f t="shared" ca="1" si="175"/>
        <v>0</v>
      </c>
      <c r="BN289" s="552">
        <f t="shared" ca="1" si="175"/>
        <v>0</v>
      </c>
      <c r="BO289" s="553">
        <f t="shared" ca="1" si="175"/>
        <v>0</v>
      </c>
      <c r="BP289" s="558">
        <f t="shared" ca="1" si="175"/>
        <v>0</v>
      </c>
      <c r="BQ289" s="542">
        <f t="shared" ca="1" si="175"/>
        <v>0</v>
      </c>
      <c r="BR289" s="561">
        <f t="shared" ca="1" si="175"/>
        <v>57500.109579615033</v>
      </c>
      <c r="BU289" s="804">
        <f t="shared" ca="1" si="170"/>
        <v>-50762.196311933301</v>
      </c>
      <c r="BV289" s="804">
        <f t="shared" ca="1" si="171"/>
        <v>5411467.8569184514</v>
      </c>
      <c r="BW289" s="804">
        <f t="shared" ca="1" si="172"/>
        <v>5609690.1227396391</v>
      </c>
      <c r="BX289" s="245"/>
      <c r="BY289" s="804">
        <f t="shared" ca="1" si="173"/>
        <v>-50762.196311933301</v>
      </c>
      <c r="BZ289" s="804">
        <f t="shared" ca="1" si="123"/>
        <v>5411467.8569184514</v>
      </c>
      <c r="CA289" s="805">
        <f t="shared" ca="1" si="124"/>
        <v>5609690.1227396391</v>
      </c>
      <c r="CB289" s="526"/>
      <c r="CC289" s="805">
        <f t="shared" ca="1" si="120"/>
        <v>0</v>
      </c>
      <c r="CD289" s="805">
        <f t="shared" ca="1" si="121"/>
        <v>0</v>
      </c>
      <c r="CE289" s="805">
        <f t="shared" ca="1" si="122"/>
        <v>0</v>
      </c>
      <c r="CF289" s="526"/>
      <c r="CI289" s="245"/>
    </row>
    <row r="290" spans="1:87" ht="14.25">
      <c r="A290" s="1366"/>
      <c r="B290" s="533"/>
      <c r="C290" s="243">
        <v>2074</v>
      </c>
      <c r="D290" s="515">
        <f t="shared" ca="1" si="131"/>
        <v>-51058.090388469107</v>
      </c>
      <c r="E290" s="515">
        <f t="shared" ca="1" si="132"/>
        <v>5465320.578847968</v>
      </c>
      <c r="F290" s="515">
        <f t="shared" ca="1" si="133"/>
        <v>5665515.4718460618</v>
      </c>
      <c r="G290" s="515">
        <f t="shared" ca="1" si="118"/>
        <v>11079777.96030556</v>
      </c>
      <c r="H290" s="243">
        <v>2074</v>
      </c>
      <c r="I290" s="551">
        <f t="shared" ca="1" si="134"/>
        <v>0</v>
      </c>
      <c r="J290" s="552">
        <f t="shared" ca="1" si="135"/>
        <v>0</v>
      </c>
      <c r="K290" s="542">
        <f t="shared" ca="1" si="136"/>
        <v>0</v>
      </c>
      <c r="L290" s="552">
        <f t="shared" ca="1" si="137"/>
        <v>0</v>
      </c>
      <c r="M290" s="542">
        <f t="shared" ca="1" si="138"/>
        <v>0</v>
      </c>
      <c r="N290" s="552">
        <f t="shared" ca="1" si="139"/>
        <v>0</v>
      </c>
      <c r="O290" s="542">
        <f t="shared" ca="1" si="140"/>
        <v>0</v>
      </c>
      <c r="P290" s="552">
        <f t="shared" ca="1" si="141"/>
        <v>0</v>
      </c>
      <c r="Q290" s="542">
        <f t="shared" ca="1" si="142"/>
        <v>0</v>
      </c>
      <c r="R290" s="552">
        <f t="shared" ca="1" si="143"/>
        <v>5465320.578847968</v>
      </c>
      <c r="S290" s="542">
        <f t="shared" ca="1" si="144"/>
        <v>0</v>
      </c>
      <c r="T290" s="552">
        <f t="shared" ca="1" si="145"/>
        <v>0</v>
      </c>
      <c r="U290" s="542">
        <f t="shared" ca="1" si="146"/>
        <v>0</v>
      </c>
      <c r="V290" s="552">
        <f t="shared" ca="1" si="147"/>
        <v>0</v>
      </c>
      <c r="W290" s="542">
        <f t="shared" ca="1" si="148"/>
        <v>0</v>
      </c>
      <c r="X290" s="552">
        <f t="shared" ca="1" si="149"/>
        <v>0</v>
      </c>
      <c r="Y290" s="542">
        <f t="shared" ca="1" si="150"/>
        <v>0</v>
      </c>
      <c r="Z290" s="552">
        <f t="shared" ca="1" si="151"/>
        <v>0</v>
      </c>
      <c r="AA290" s="553">
        <f t="shared" ca="1" si="152"/>
        <v>0</v>
      </c>
      <c r="AD290" s="243">
        <v>2074</v>
      </c>
      <c r="AE290" s="558">
        <f t="shared" ca="1" si="153"/>
        <v>0</v>
      </c>
      <c r="AF290" s="542">
        <f t="shared" ca="1" si="154"/>
        <v>0</v>
      </c>
      <c r="AG290" s="552">
        <f t="shared" ca="1" si="155"/>
        <v>0</v>
      </c>
      <c r="AH290" s="542">
        <f t="shared" ca="1" si="156"/>
        <v>0</v>
      </c>
      <c r="AI290" s="552">
        <f t="shared" ca="1" si="157"/>
        <v>0</v>
      </c>
      <c r="AJ290" s="542">
        <f t="shared" ca="1" si="158"/>
        <v>5665515.4718460618</v>
      </c>
      <c r="AK290" s="552">
        <f t="shared" ca="1" si="159"/>
        <v>0</v>
      </c>
      <c r="AL290" s="542">
        <f t="shared" ca="1" si="160"/>
        <v>0</v>
      </c>
      <c r="AM290" s="552">
        <f t="shared" ca="1" si="161"/>
        <v>0</v>
      </c>
      <c r="AN290" s="542">
        <f t="shared" ca="1" si="162"/>
        <v>0</v>
      </c>
      <c r="AO290" s="552">
        <f t="shared" ca="1" si="163"/>
        <v>0</v>
      </c>
      <c r="AP290" s="542">
        <f t="shared" ca="1" si="164"/>
        <v>0</v>
      </c>
      <c r="AQ290" s="552">
        <f t="shared" ca="1" si="165"/>
        <v>0</v>
      </c>
      <c r="AR290" s="553">
        <f t="shared" ca="1" si="166"/>
        <v>0</v>
      </c>
      <c r="AT290" s="245"/>
      <c r="AU290" s="242">
        <v>51</v>
      </c>
      <c r="AV290" s="243">
        <v>2074</v>
      </c>
      <c r="AW290" s="583">
        <f t="shared" ca="1" si="167"/>
        <v>0</v>
      </c>
      <c r="AX290" s="850">
        <f t="shared" ca="1" si="168"/>
        <v>5465320.578847968</v>
      </c>
      <c r="AY290" s="864">
        <f t="shared" ca="1" si="169"/>
        <v>5614457.3814575924</v>
      </c>
      <c r="AZ290" s="243">
        <v>2074</v>
      </c>
      <c r="BA290" s="558">
        <f t="shared" ref="BA290:BJ296" ca="1" si="176">OFFSET($D$149,MATCH(BA$239,$D$150:$D$157,0),COUNTA($E$149:$I$149)+COUNTBLANK($E$149:$I$149)+MATCH($AV290,$J$22:$BN$22,0))*OFFSET($H$179,MATCH(BA$238,$H$180:$H$201,0),COUNTA($I$180)+COUNTBLANK($I$180)+MATCH($AV290,$J$179:$BN$179,0))*Millions_to_thousands_conversion</f>
        <v>0</v>
      </c>
      <c r="BB290" s="542">
        <f t="shared" ca="1" si="176"/>
        <v>0</v>
      </c>
      <c r="BC290" s="561">
        <f t="shared" ca="1" si="176"/>
        <v>0</v>
      </c>
      <c r="BD290" s="558">
        <f t="shared" ca="1" si="176"/>
        <v>0</v>
      </c>
      <c r="BE290" s="552">
        <f t="shared" ca="1" si="176"/>
        <v>0</v>
      </c>
      <c r="BF290" s="561">
        <f t="shared" ca="1" si="176"/>
        <v>0</v>
      </c>
      <c r="BG290" s="858">
        <f t="shared" ca="1" si="176"/>
        <v>0</v>
      </c>
      <c r="BH290" s="552">
        <f t="shared" ca="1" si="176"/>
        <v>0</v>
      </c>
      <c r="BI290" s="553">
        <f t="shared" ca="1" si="176"/>
        <v>-295.89407653580759</v>
      </c>
      <c r="BJ290" s="558">
        <f t="shared" ca="1" si="176"/>
        <v>0</v>
      </c>
      <c r="BK290" s="542">
        <f t="shared" ref="BK290:BR296" ca="1" si="177">OFFSET($D$149,MATCH(BK$239,$D$150:$D$157,0),COUNTA($E$149:$I$149)+COUNTBLANK($E$149:$I$149)+MATCH($AV290,$J$22:$BN$22,0))*OFFSET($H$179,MATCH(BK$238,$H$180:$H$201,0),COUNTA($I$180)+COUNTBLANK($I$180)+MATCH($AV290,$J$179:$BN$179,0))*Millions_to_thousands_conversion</f>
        <v>53852.721929516978</v>
      </c>
      <c r="BL290" s="552">
        <f t="shared" ca="1" si="177"/>
        <v>0</v>
      </c>
      <c r="BM290" s="551">
        <f t="shared" ca="1" si="177"/>
        <v>0</v>
      </c>
      <c r="BN290" s="552">
        <f t="shared" ca="1" si="177"/>
        <v>0</v>
      </c>
      <c r="BO290" s="553">
        <f t="shared" ca="1" si="177"/>
        <v>0</v>
      </c>
      <c r="BP290" s="558">
        <f t="shared" ca="1" si="177"/>
        <v>0</v>
      </c>
      <c r="BQ290" s="542">
        <f t="shared" ca="1" si="177"/>
        <v>0</v>
      </c>
      <c r="BR290" s="561">
        <f t="shared" ca="1" si="177"/>
        <v>55825.349106422364</v>
      </c>
      <c r="BU290" s="804">
        <f t="shared" ca="1" si="170"/>
        <v>-51058.090388469107</v>
      </c>
      <c r="BV290" s="804">
        <f t="shared" ca="1" si="171"/>
        <v>5465320.578847968</v>
      </c>
      <c r="BW290" s="804">
        <f t="shared" ca="1" si="172"/>
        <v>5665515.4718460618</v>
      </c>
      <c r="BX290" s="245"/>
      <c r="BY290" s="804">
        <f t="shared" ca="1" si="173"/>
        <v>-51058.090388469107</v>
      </c>
      <c r="BZ290" s="804">
        <f t="shared" ca="1" si="123"/>
        <v>5465320.578847968</v>
      </c>
      <c r="CA290" s="805">
        <f t="shared" ca="1" si="124"/>
        <v>5665515.4718460618</v>
      </c>
      <c r="CB290" s="526"/>
      <c r="CC290" s="805">
        <f t="shared" ca="1" si="120"/>
        <v>0</v>
      </c>
      <c r="CD290" s="805">
        <f t="shared" ca="1" si="121"/>
        <v>0</v>
      </c>
      <c r="CE290" s="805">
        <f t="shared" ca="1" si="122"/>
        <v>0</v>
      </c>
      <c r="CF290" s="526"/>
      <c r="CI290" s="245"/>
    </row>
    <row r="291" spans="1:87" ht="14.25">
      <c r="A291" s="1366"/>
      <c r="B291" s="533"/>
      <c r="C291" s="243">
        <v>2075</v>
      </c>
      <c r="D291" s="515">
        <f t="shared" ca="1" si="131"/>
        <v>-51345.366190931054</v>
      </c>
      <c r="E291" s="515">
        <f t="shared" ca="1" si="132"/>
        <v>5517604.7748960424</v>
      </c>
      <c r="F291" s="515">
        <f t="shared" ca="1" si="133"/>
        <v>5719714.8399105491</v>
      </c>
      <c r="G291" s="515">
        <f t="shared" ca="1" si="118"/>
        <v>11185974.24861566</v>
      </c>
      <c r="H291" s="243">
        <v>2075</v>
      </c>
      <c r="I291" s="551">
        <f t="shared" ca="1" si="134"/>
        <v>0</v>
      </c>
      <c r="J291" s="552">
        <f t="shared" ca="1" si="135"/>
        <v>0</v>
      </c>
      <c r="K291" s="542">
        <f t="shared" ca="1" si="136"/>
        <v>0</v>
      </c>
      <c r="L291" s="552">
        <f t="shared" ca="1" si="137"/>
        <v>0</v>
      </c>
      <c r="M291" s="542">
        <f t="shared" ca="1" si="138"/>
        <v>0</v>
      </c>
      <c r="N291" s="552">
        <f t="shared" ca="1" si="139"/>
        <v>0</v>
      </c>
      <c r="O291" s="542">
        <f t="shared" ca="1" si="140"/>
        <v>0</v>
      </c>
      <c r="P291" s="552">
        <f t="shared" ca="1" si="141"/>
        <v>0</v>
      </c>
      <c r="Q291" s="542">
        <f t="shared" ca="1" si="142"/>
        <v>0</v>
      </c>
      <c r="R291" s="552">
        <f t="shared" ca="1" si="143"/>
        <v>5517604.7748960424</v>
      </c>
      <c r="S291" s="542">
        <f t="shared" ca="1" si="144"/>
        <v>0</v>
      </c>
      <c r="T291" s="552">
        <f t="shared" ca="1" si="145"/>
        <v>0</v>
      </c>
      <c r="U291" s="542">
        <f t="shared" ca="1" si="146"/>
        <v>0</v>
      </c>
      <c r="V291" s="552">
        <f t="shared" ca="1" si="147"/>
        <v>0</v>
      </c>
      <c r="W291" s="542">
        <f t="shared" ca="1" si="148"/>
        <v>0</v>
      </c>
      <c r="X291" s="552">
        <f t="shared" ca="1" si="149"/>
        <v>0</v>
      </c>
      <c r="Y291" s="542">
        <f t="shared" ca="1" si="150"/>
        <v>0</v>
      </c>
      <c r="Z291" s="552">
        <f t="shared" ca="1" si="151"/>
        <v>0</v>
      </c>
      <c r="AA291" s="553">
        <f t="shared" ca="1" si="152"/>
        <v>0</v>
      </c>
      <c r="AD291" s="243">
        <v>2075</v>
      </c>
      <c r="AE291" s="558">
        <f t="shared" ca="1" si="153"/>
        <v>0</v>
      </c>
      <c r="AF291" s="542">
        <f t="shared" ca="1" si="154"/>
        <v>0</v>
      </c>
      <c r="AG291" s="552">
        <f t="shared" ca="1" si="155"/>
        <v>0</v>
      </c>
      <c r="AH291" s="542">
        <f t="shared" ca="1" si="156"/>
        <v>0</v>
      </c>
      <c r="AI291" s="552">
        <f t="shared" ca="1" si="157"/>
        <v>0</v>
      </c>
      <c r="AJ291" s="542">
        <f t="shared" ca="1" si="158"/>
        <v>5719714.8399105491</v>
      </c>
      <c r="AK291" s="552">
        <f t="shared" ca="1" si="159"/>
        <v>0</v>
      </c>
      <c r="AL291" s="542">
        <f t="shared" ca="1" si="160"/>
        <v>0</v>
      </c>
      <c r="AM291" s="552">
        <f t="shared" ca="1" si="161"/>
        <v>0</v>
      </c>
      <c r="AN291" s="542">
        <f t="shared" ca="1" si="162"/>
        <v>0</v>
      </c>
      <c r="AO291" s="552">
        <f t="shared" ca="1" si="163"/>
        <v>0</v>
      </c>
      <c r="AP291" s="542">
        <f t="shared" ca="1" si="164"/>
        <v>0</v>
      </c>
      <c r="AQ291" s="552">
        <f t="shared" ca="1" si="165"/>
        <v>0</v>
      </c>
      <c r="AR291" s="553">
        <f t="shared" ca="1" si="166"/>
        <v>0</v>
      </c>
      <c r="AT291" s="245"/>
      <c r="AU291" s="242">
        <v>52</v>
      </c>
      <c r="AV291" s="243">
        <v>2075</v>
      </c>
      <c r="AW291" s="583">
        <f t="shared" ca="1" si="167"/>
        <v>0</v>
      </c>
      <c r="AX291" s="850">
        <f t="shared" ca="1" si="168"/>
        <v>5517604.7748960424</v>
      </c>
      <c r="AY291" s="864">
        <f t="shared" ca="1" si="169"/>
        <v>5668369.4737196183</v>
      </c>
      <c r="AZ291" s="243">
        <v>2075</v>
      </c>
      <c r="BA291" s="558">
        <f t="shared" ca="1" si="176"/>
        <v>0</v>
      </c>
      <c r="BB291" s="542">
        <f t="shared" ca="1" si="176"/>
        <v>0</v>
      </c>
      <c r="BC291" s="561">
        <f t="shared" ca="1" si="176"/>
        <v>0</v>
      </c>
      <c r="BD291" s="558">
        <f t="shared" ca="1" si="176"/>
        <v>0</v>
      </c>
      <c r="BE291" s="552">
        <f t="shared" ca="1" si="176"/>
        <v>0</v>
      </c>
      <c r="BF291" s="561">
        <f t="shared" ca="1" si="176"/>
        <v>0</v>
      </c>
      <c r="BG291" s="858">
        <f t="shared" ca="1" si="176"/>
        <v>0</v>
      </c>
      <c r="BH291" s="552">
        <f t="shared" ca="1" si="176"/>
        <v>0</v>
      </c>
      <c r="BI291" s="553">
        <f t="shared" ca="1" si="176"/>
        <v>-287.27580246194913</v>
      </c>
      <c r="BJ291" s="558">
        <f t="shared" ca="1" si="176"/>
        <v>0</v>
      </c>
      <c r="BK291" s="542">
        <f t="shared" ca="1" si="177"/>
        <v>52284.196048074737</v>
      </c>
      <c r="BL291" s="552">
        <f t="shared" ca="1" si="177"/>
        <v>0</v>
      </c>
      <c r="BM291" s="551">
        <f t="shared" ca="1" si="177"/>
        <v>0</v>
      </c>
      <c r="BN291" s="552">
        <f t="shared" ca="1" si="177"/>
        <v>0</v>
      </c>
      <c r="BO291" s="553">
        <f t="shared" ca="1" si="177"/>
        <v>0</v>
      </c>
      <c r="BP291" s="558">
        <f t="shared" ca="1" si="177"/>
        <v>0</v>
      </c>
      <c r="BQ291" s="542">
        <f t="shared" ca="1" si="177"/>
        <v>0</v>
      </c>
      <c r="BR291" s="561">
        <f t="shared" ca="1" si="177"/>
        <v>54199.368064487731</v>
      </c>
      <c r="BU291" s="804">
        <f t="shared" ca="1" si="170"/>
        <v>-51345.366190931054</v>
      </c>
      <c r="BV291" s="804">
        <f t="shared" ca="1" si="171"/>
        <v>5517604.7748960424</v>
      </c>
      <c r="BW291" s="804">
        <f t="shared" ca="1" si="172"/>
        <v>5719714.8399105491</v>
      </c>
      <c r="BX291" s="245"/>
      <c r="BY291" s="804">
        <f t="shared" ca="1" si="173"/>
        <v>-51345.366190931054</v>
      </c>
      <c r="BZ291" s="804">
        <f t="shared" ca="1" si="123"/>
        <v>5517604.7748960424</v>
      </c>
      <c r="CA291" s="805">
        <f t="shared" ca="1" si="124"/>
        <v>5719714.8399105491</v>
      </c>
      <c r="CB291" s="526"/>
      <c r="CC291" s="805">
        <f t="shared" ca="1" si="120"/>
        <v>0</v>
      </c>
      <c r="CD291" s="805">
        <f t="shared" ca="1" si="121"/>
        <v>0</v>
      </c>
      <c r="CE291" s="805">
        <f t="shared" ca="1" si="122"/>
        <v>0</v>
      </c>
      <c r="CF291" s="526"/>
      <c r="CI291" s="245"/>
    </row>
    <row r="292" spans="1:87" ht="14.25">
      <c r="A292" s="1366"/>
      <c r="B292" s="533"/>
      <c r="C292" s="243">
        <v>2076</v>
      </c>
      <c r="D292" s="515">
        <f t="shared" ca="1" si="131"/>
        <v>-51624.274737010615</v>
      </c>
      <c r="E292" s="515">
        <f t="shared" ca="1" si="132"/>
        <v>5568366.1302825231</v>
      </c>
      <c r="F292" s="515">
        <f t="shared" ca="1" si="133"/>
        <v>5772335.5856042262</v>
      </c>
      <c r="G292" s="515">
        <f t="shared" ca="1" si="118"/>
        <v>11289077.441149738</v>
      </c>
      <c r="H292" s="243">
        <v>2076</v>
      </c>
      <c r="I292" s="551">
        <f t="shared" ca="1" si="134"/>
        <v>0</v>
      </c>
      <c r="J292" s="552">
        <f t="shared" ca="1" si="135"/>
        <v>0</v>
      </c>
      <c r="K292" s="542">
        <f t="shared" ca="1" si="136"/>
        <v>0</v>
      </c>
      <c r="L292" s="552">
        <f t="shared" ca="1" si="137"/>
        <v>0</v>
      </c>
      <c r="M292" s="542">
        <f t="shared" ca="1" si="138"/>
        <v>0</v>
      </c>
      <c r="N292" s="552">
        <f t="shared" ca="1" si="139"/>
        <v>0</v>
      </c>
      <c r="O292" s="542">
        <f t="shared" ca="1" si="140"/>
        <v>0</v>
      </c>
      <c r="P292" s="552">
        <f t="shared" ca="1" si="141"/>
        <v>0</v>
      </c>
      <c r="Q292" s="542">
        <f t="shared" ca="1" si="142"/>
        <v>0</v>
      </c>
      <c r="R292" s="552">
        <f t="shared" ca="1" si="143"/>
        <v>5568366.1302825231</v>
      </c>
      <c r="S292" s="542">
        <f t="shared" ca="1" si="144"/>
        <v>0</v>
      </c>
      <c r="T292" s="552">
        <f t="shared" ca="1" si="145"/>
        <v>0</v>
      </c>
      <c r="U292" s="542">
        <f t="shared" ca="1" si="146"/>
        <v>0</v>
      </c>
      <c r="V292" s="552">
        <f t="shared" ca="1" si="147"/>
        <v>0</v>
      </c>
      <c r="W292" s="542">
        <f t="shared" ca="1" si="148"/>
        <v>0</v>
      </c>
      <c r="X292" s="552">
        <f t="shared" ca="1" si="149"/>
        <v>0</v>
      </c>
      <c r="Y292" s="542">
        <f t="shared" ca="1" si="150"/>
        <v>0</v>
      </c>
      <c r="Z292" s="552">
        <f t="shared" ca="1" si="151"/>
        <v>0</v>
      </c>
      <c r="AA292" s="553">
        <f t="shared" ca="1" si="152"/>
        <v>0</v>
      </c>
      <c r="AD292" s="243">
        <v>2076</v>
      </c>
      <c r="AE292" s="558">
        <f t="shared" ca="1" si="153"/>
        <v>0</v>
      </c>
      <c r="AF292" s="542">
        <f t="shared" ca="1" si="154"/>
        <v>0</v>
      </c>
      <c r="AG292" s="552">
        <f t="shared" ca="1" si="155"/>
        <v>0</v>
      </c>
      <c r="AH292" s="542">
        <f t="shared" ca="1" si="156"/>
        <v>0</v>
      </c>
      <c r="AI292" s="552">
        <f t="shared" ca="1" si="157"/>
        <v>0</v>
      </c>
      <c r="AJ292" s="542">
        <f t="shared" ca="1" si="158"/>
        <v>5772335.5856042262</v>
      </c>
      <c r="AK292" s="552">
        <f t="shared" ca="1" si="159"/>
        <v>0</v>
      </c>
      <c r="AL292" s="542">
        <f t="shared" ca="1" si="160"/>
        <v>0</v>
      </c>
      <c r="AM292" s="552">
        <f t="shared" ca="1" si="161"/>
        <v>0</v>
      </c>
      <c r="AN292" s="542">
        <f t="shared" ca="1" si="162"/>
        <v>0</v>
      </c>
      <c r="AO292" s="552">
        <f t="shared" ca="1" si="163"/>
        <v>0</v>
      </c>
      <c r="AP292" s="542">
        <f t="shared" ca="1" si="164"/>
        <v>0</v>
      </c>
      <c r="AQ292" s="552">
        <f t="shared" ca="1" si="165"/>
        <v>0</v>
      </c>
      <c r="AR292" s="553">
        <f t="shared" ca="1" si="166"/>
        <v>0</v>
      </c>
      <c r="AT292" s="245"/>
      <c r="AU292" s="242">
        <v>53</v>
      </c>
      <c r="AV292" s="243">
        <v>2076</v>
      </c>
      <c r="AW292" s="583">
        <f t="shared" ca="1" si="167"/>
        <v>0</v>
      </c>
      <c r="AX292" s="850">
        <f t="shared" ca="1" si="168"/>
        <v>5568366.1302825231</v>
      </c>
      <c r="AY292" s="864">
        <f t="shared" ca="1" si="169"/>
        <v>5720711.3108672164</v>
      </c>
      <c r="AZ292" s="243">
        <v>2076</v>
      </c>
      <c r="BA292" s="558">
        <f t="shared" ca="1" si="176"/>
        <v>0</v>
      </c>
      <c r="BB292" s="542">
        <f t="shared" ca="1" si="176"/>
        <v>0</v>
      </c>
      <c r="BC292" s="561">
        <f t="shared" ca="1" si="176"/>
        <v>0</v>
      </c>
      <c r="BD292" s="558">
        <f t="shared" ca="1" si="176"/>
        <v>0</v>
      </c>
      <c r="BE292" s="552">
        <f t="shared" ca="1" si="176"/>
        <v>0</v>
      </c>
      <c r="BF292" s="561">
        <f t="shared" ca="1" si="176"/>
        <v>0</v>
      </c>
      <c r="BG292" s="858">
        <f t="shared" ca="1" si="176"/>
        <v>0</v>
      </c>
      <c r="BH292" s="552">
        <f t="shared" ca="1" si="176"/>
        <v>0</v>
      </c>
      <c r="BI292" s="553">
        <f t="shared" ca="1" si="176"/>
        <v>-278.9085460795622</v>
      </c>
      <c r="BJ292" s="558">
        <f t="shared" ca="1" si="176"/>
        <v>0</v>
      </c>
      <c r="BK292" s="542">
        <f t="shared" ca="1" si="177"/>
        <v>50761.355386480325</v>
      </c>
      <c r="BL292" s="552">
        <f t="shared" ca="1" si="177"/>
        <v>0</v>
      </c>
      <c r="BM292" s="551">
        <f t="shared" ca="1" si="177"/>
        <v>0</v>
      </c>
      <c r="BN292" s="552">
        <f t="shared" ca="1" si="177"/>
        <v>0</v>
      </c>
      <c r="BO292" s="553">
        <f t="shared" ca="1" si="177"/>
        <v>0</v>
      </c>
      <c r="BP292" s="558">
        <f t="shared" ca="1" si="177"/>
        <v>0</v>
      </c>
      <c r="BQ292" s="542">
        <f t="shared" ca="1" si="177"/>
        <v>0</v>
      </c>
      <c r="BR292" s="561">
        <f t="shared" ca="1" si="177"/>
        <v>52620.745693677403</v>
      </c>
      <c r="BU292" s="804">
        <f t="shared" ca="1" si="170"/>
        <v>-51624.274737010615</v>
      </c>
      <c r="BV292" s="804">
        <f t="shared" ca="1" si="171"/>
        <v>5568366.1302825231</v>
      </c>
      <c r="BW292" s="804">
        <f t="shared" ca="1" si="172"/>
        <v>5772335.5856042262</v>
      </c>
      <c r="BX292" s="245"/>
      <c r="BY292" s="804">
        <f t="shared" ca="1" si="173"/>
        <v>-51624.274737010615</v>
      </c>
      <c r="BZ292" s="804">
        <f t="shared" ca="1" si="123"/>
        <v>5568366.1302825231</v>
      </c>
      <c r="CA292" s="805">
        <f t="shared" ca="1" si="124"/>
        <v>5772335.5856042262</v>
      </c>
      <c r="CB292" s="526"/>
      <c r="CC292" s="805">
        <f t="shared" ca="1" si="120"/>
        <v>0</v>
      </c>
      <c r="CD292" s="805">
        <f t="shared" ca="1" si="121"/>
        <v>0</v>
      </c>
      <c r="CE292" s="805">
        <f t="shared" ca="1" si="122"/>
        <v>0</v>
      </c>
      <c r="CF292" s="526"/>
      <c r="CI292" s="245"/>
    </row>
    <row r="293" spans="1:87" ht="14.25">
      <c r="A293" s="1366"/>
      <c r="B293" s="533"/>
      <c r="C293" s="243">
        <v>2077</v>
      </c>
      <c r="D293" s="515">
        <f t="shared" ca="1" si="131"/>
        <v>-51895.059733204362</v>
      </c>
      <c r="E293" s="515">
        <f t="shared" ca="1" si="132"/>
        <v>5617648.9995897859</v>
      </c>
      <c r="F293" s="515">
        <f t="shared" ca="1" si="133"/>
        <v>5823423.6882194467</v>
      </c>
      <c r="G293" s="515">
        <f t="shared" ca="1" si="118"/>
        <v>11389177.628076028</v>
      </c>
      <c r="H293" s="243">
        <v>2077</v>
      </c>
      <c r="I293" s="551">
        <f t="shared" ca="1" si="134"/>
        <v>0</v>
      </c>
      <c r="J293" s="552">
        <f t="shared" ca="1" si="135"/>
        <v>0</v>
      </c>
      <c r="K293" s="542">
        <f t="shared" ca="1" si="136"/>
        <v>0</v>
      </c>
      <c r="L293" s="552">
        <f t="shared" ca="1" si="137"/>
        <v>0</v>
      </c>
      <c r="M293" s="542">
        <f t="shared" ca="1" si="138"/>
        <v>0</v>
      </c>
      <c r="N293" s="552">
        <f t="shared" ca="1" si="139"/>
        <v>0</v>
      </c>
      <c r="O293" s="542">
        <f t="shared" ca="1" si="140"/>
        <v>0</v>
      </c>
      <c r="P293" s="552">
        <f t="shared" ca="1" si="141"/>
        <v>0</v>
      </c>
      <c r="Q293" s="542">
        <f t="shared" ca="1" si="142"/>
        <v>0</v>
      </c>
      <c r="R293" s="552">
        <f t="shared" ca="1" si="143"/>
        <v>5617648.9995897859</v>
      </c>
      <c r="S293" s="542">
        <f t="shared" ca="1" si="144"/>
        <v>0</v>
      </c>
      <c r="T293" s="552">
        <f t="shared" ca="1" si="145"/>
        <v>0</v>
      </c>
      <c r="U293" s="542">
        <f t="shared" ca="1" si="146"/>
        <v>0</v>
      </c>
      <c r="V293" s="552">
        <f t="shared" ca="1" si="147"/>
        <v>0</v>
      </c>
      <c r="W293" s="542">
        <f t="shared" ca="1" si="148"/>
        <v>0</v>
      </c>
      <c r="X293" s="552">
        <f t="shared" ca="1" si="149"/>
        <v>0</v>
      </c>
      <c r="Y293" s="542">
        <f t="shared" ca="1" si="150"/>
        <v>0</v>
      </c>
      <c r="Z293" s="552">
        <f t="shared" ca="1" si="151"/>
        <v>0</v>
      </c>
      <c r="AA293" s="553">
        <f t="shared" ca="1" si="152"/>
        <v>0</v>
      </c>
      <c r="AD293" s="243">
        <v>2077</v>
      </c>
      <c r="AE293" s="558">
        <f t="shared" ca="1" si="153"/>
        <v>0</v>
      </c>
      <c r="AF293" s="542">
        <f t="shared" ca="1" si="154"/>
        <v>0</v>
      </c>
      <c r="AG293" s="552">
        <f t="shared" ca="1" si="155"/>
        <v>0</v>
      </c>
      <c r="AH293" s="542">
        <f t="shared" ca="1" si="156"/>
        <v>0</v>
      </c>
      <c r="AI293" s="552">
        <f t="shared" ca="1" si="157"/>
        <v>0</v>
      </c>
      <c r="AJ293" s="542">
        <f t="shared" ca="1" si="158"/>
        <v>5823423.6882194467</v>
      </c>
      <c r="AK293" s="552">
        <f t="shared" ca="1" si="159"/>
        <v>0</v>
      </c>
      <c r="AL293" s="542">
        <f t="shared" ca="1" si="160"/>
        <v>0</v>
      </c>
      <c r="AM293" s="552">
        <f t="shared" ca="1" si="161"/>
        <v>0</v>
      </c>
      <c r="AN293" s="542">
        <f t="shared" ca="1" si="162"/>
        <v>0</v>
      </c>
      <c r="AO293" s="552">
        <f t="shared" ca="1" si="163"/>
        <v>0</v>
      </c>
      <c r="AP293" s="542">
        <f t="shared" ca="1" si="164"/>
        <v>0</v>
      </c>
      <c r="AQ293" s="552">
        <f t="shared" ca="1" si="165"/>
        <v>0</v>
      </c>
      <c r="AR293" s="553">
        <f t="shared" ca="1" si="166"/>
        <v>0</v>
      </c>
      <c r="AT293" s="245"/>
      <c r="AU293" s="242">
        <v>54</v>
      </c>
      <c r="AV293" s="243">
        <v>2077</v>
      </c>
      <c r="AW293" s="583">
        <f t="shared" ca="1" si="167"/>
        <v>0</v>
      </c>
      <c r="AX293" s="850">
        <f t="shared" ca="1" si="168"/>
        <v>5617648.9995897859</v>
      </c>
      <c r="AY293" s="864">
        <f t="shared" ca="1" si="169"/>
        <v>5771528.6284862431</v>
      </c>
      <c r="AZ293" s="243">
        <v>2077</v>
      </c>
      <c r="BA293" s="558">
        <f t="shared" ca="1" si="176"/>
        <v>0</v>
      </c>
      <c r="BB293" s="542">
        <f t="shared" ca="1" si="176"/>
        <v>0</v>
      </c>
      <c r="BC293" s="561">
        <f t="shared" ca="1" si="176"/>
        <v>0</v>
      </c>
      <c r="BD293" s="558">
        <f t="shared" ca="1" si="176"/>
        <v>0</v>
      </c>
      <c r="BE293" s="552">
        <f t="shared" ca="1" si="176"/>
        <v>0</v>
      </c>
      <c r="BF293" s="561">
        <f t="shared" ca="1" si="176"/>
        <v>0</v>
      </c>
      <c r="BG293" s="858">
        <f t="shared" ca="1" si="176"/>
        <v>0</v>
      </c>
      <c r="BH293" s="552">
        <f t="shared" ca="1" si="176"/>
        <v>0</v>
      </c>
      <c r="BI293" s="553">
        <f t="shared" ca="1" si="176"/>
        <v>-270.78499619374975</v>
      </c>
      <c r="BJ293" s="558">
        <f t="shared" ca="1" si="176"/>
        <v>0</v>
      </c>
      <c r="BK293" s="542">
        <f t="shared" ca="1" si="177"/>
        <v>49282.869307262452</v>
      </c>
      <c r="BL293" s="552">
        <f t="shared" ca="1" si="177"/>
        <v>0</v>
      </c>
      <c r="BM293" s="551">
        <f t="shared" ca="1" si="177"/>
        <v>0</v>
      </c>
      <c r="BN293" s="552">
        <f t="shared" ca="1" si="177"/>
        <v>0</v>
      </c>
      <c r="BO293" s="553">
        <f t="shared" ca="1" si="177"/>
        <v>0</v>
      </c>
      <c r="BP293" s="558">
        <f t="shared" ca="1" si="177"/>
        <v>0</v>
      </c>
      <c r="BQ293" s="542">
        <f t="shared" ca="1" si="177"/>
        <v>0</v>
      </c>
      <c r="BR293" s="561">
        <f t="shared" ca="1" si="177"/>
        <v>51088.102615220785</v>
      </c>
      <c r="BU293" s="804">
        <f t="shared" ca="1" si="170"/>
        <v>-51895.059733204362</v>
      </c>
      <c r="BV293" s="804">
        <f t="shared" ca="1" si="171"/>
        <v>5617648.9995897859</v>
      </c>
      <c r="BW293" s="804">
        <f t="shared" ca="1" si="172"/>
        <v>5823423.6882194467</v>
      </c>
      <c r="BX293" s="245"/>
      <c r="BY293" s="804">
        <f t="shared" ca="1" si="173"/>
        <v>-51895.059733204362</v>
      </c>
      <c r="BZ293" s="804">
        <f t="shared" ca="1" si="123"/>
        <v>5617648.9995897859</v>
      </c>
      <c r="CA293" s="805">
        <f t="shared" ca="1" si="124"/>
        <v>5823423.6882194467</v>
      </c>
      <c r="CB293" s="526"/>
      <c r="CC293" s="805">
        <f t="shared" ca="1" si="120"/>
        <v>0</v>
      </c>
      <c r="CD293" s="805">
        <f t="shared" ca="1" si="121"/>
        <v>0</v>
      </c>
      <c r="CE293" s="805">
        <f t="shared" ca="1" si="122"/>
        <v>0</v>
      </c>
      <c r="CF293" s="526"/>
      <c r="CI293" s="245"/>
    </row>
    <row r="294" spans="1:87" ht="14.25">
      <c r="A294" s="1366"/>
      <c r="B294" s="533"/>
      <c r="C294" s="243">
        <v>2078</v>
      </c>
      <c r="D294" s="515">
        <f t="shared" ca="1" si="131"/>
        <v>-52157.957787761399</v>
      </c>
      <c r="E294" s="515">
        <f t="shared" ca="1" si="132"/>
        <v>5665496.445519167</v>
      </c>
      <c r="F294" s="515">
        <f t="shared" ca="1" si="133"/>
        <v>5873023.7878458742</v>
      </c>
      <c r="G294" s="515">
        <f t="shared" ca="1" si="118"/>
        <v>11486362.275577281</v>
      </c>
      <c r="H294" s="243">
        <v>2078</v>
      </c>
      <c r="I294" s="551">
        <f t="shared" ca="1" si="134"/>
        <v>0</v>
      </c>
      <c r="J294" s="552">
        <f t="shared" ca="1" si="135"/>
        <v>0</v>
      </c>
      <c r="K294" s="542">
        <f t="shared" ca="1" si="136"/>
        <v>0</v>
      </c>
      <c r="L294" s="552">
        <f t="shared" ca="1" si="137"/>
        <v>0</v>
      </c>
      <c r="M294" s="542">
        <f t="shared" ca="1" si="138"/>
        <v>0</v>
      </c>
      <c r="N294" s="552">
        <f t="shared" ca="1" si="139"/>
        <v>0</v>
      </c>
      <c r="O294" s="542">
        <f t="shared" ca="1" si="140"/>
        <v>0</v>
      </c>
      <c r="P294" s="552">
        <f t="shared" ca="1" si="141"/>
        <v>0</v>
      </c>
      <c r="Q294" s="542">
        <f t="shared" ca="1" si="142"/>
        <v>0</v>
      </c>
      <c r="R294" s="552">
        <f t="shared" ca="1" si="143"/>
        <v>5665496.445519167</v>
      </c>
      <c r="S294" s="542">
        <f t="shared" ca="1" si="144"/>
        <v>0</v>
      </c>
      <c r="T294" s="552">
        <f t="shared" ca="1" si="145"/>
        <v>0</v>
      </c>
      <c r="U294" s="542">
        <f t="shared" ca="1" si="146"/>
        <v>0</v>
      </c>
      <c r="V294" s="552">
        <f t="shared" ca="1" si="147"/>
        <v>0</v>
      </c>
      <c r="W294" s="542">
        <f t="shared" ca="1" si="148"/>
        <v>0</v>
      </c>
      <c r="X294" s="552">
        <f t="shared" ca="1" si="149"/>
        <v>0</v>
      </c>
      <c r="Y294" s="542">
        <f t="shared" ca="1" si="150"/>
        <v>0</v>
      </c>
      <c r="Z294" s="552">
        <f t="shared" ca="1" si="151"/>
        <v>0</v>
      </c>
      <c r="AA294" s="553">
        <f t="shared" ca="1" si="152"/>
        <v>0</v>
      </c>
      <c r="AD294" s="243">
        <v>2078</v>
      </c>
      <c r="AE294" s="558">
        <f t="shared" ca="1" si="153"/>
        <v>0</v>
      </c>
      <c r="AF294" s="542">
        <f t="shared" ca="1" si="154"/>
        <v>0</v>
      </c>
      <c r="AG294" s="552">
        <f t="shared" ca="1" si="155"/>
        <v>0</v>
      </c>
      <c r="AH294" s="542">
        <f t="shared" ca="1" si="156"/>
        <v>0</v>
      </c>
      <c r="AI294" s="552">
        <f t="shared" ca="1" si="157"/>
        <v>0</v>
      </c>
      <c r="AJ294" s="542">
        <f t="shared" ca="1" si="158"/>
        <v>5873023.7878458742</v>
      </c>
      <c r="AK294" s="552">
        <f t="shared" ca="1" si="159"/>
        <v>0</v>
      </c>
      <c r="AL294" s="542">
        <f t="shared" ca="1" si="160"/>
        <v>0</v>
      </c>
      <c r="AM294" s="552">
        <f t="shared" ca="1" si="161"/>
        <v>0</v>
      </c>
      <c r="AN294" s="542">
        <f t="shared" ca="1" si="162"/>
        <v>0</v>
      </c>
      <c r="AO294" s="552">
        <f t="shared" ca="1" si="163"/>
        <v>0</v>
      </c>
      <c r="AP294" s="542">
        <f t="shared" ca="1" si="164"/>
        <v>0</v>
      </c>
      <c r="AQ294" s="552">
        <f t="shared" ca="1" si="165"/>
        <v>0</v>
      </c>
      <c r="AR294" s="553">
        <f t="shared" ca="1" si="166"/>
        <v>0</v>
      </c>
      <c r="AT294" s="245"/>
      <c r="AU294" s="242">
        <v>55</v>
      </c>
      <c r="AV294" s="243">
        <v>2078</v>
      </c>
      <c r="AW294" s="583">
        <f t="shared" ca="1" si="167"/>
        <v>0</v>
      </c>
      <c r="AX294" s="850">
        <f t="shared" ca="1" si="168"/>
        <v>5665496.445519167</v>
      </c>
      <c r="AY294" s="864">
        <f t="shared" ca="1" si="169"/>
        <v>5820865.8300581137</v>
      </c>
      <c r="AZ294" s="243">
        <v>2078</v>
      </c>
      <c r="BA294" s="558">
        <f t="shared" ca="1" si="176"/>
        <v>0</v>
      </c>
      <c r="BB294" s="542">
        <f t="shared" ca="1" si="176"/>
        <v>0</v>
      </c>
      <c r="BC294" s="561">
        <f t="shared" ca="1" si="176"/>
        <v>0</v>
      </c>
      <c r="BD294" s="558">
        <f t="shared" ca="1" si="176"/>
        <v>0</v>
      </c>
      <c r="BE294" s="552">
        <f t="shared" ca="1" si="176"/>
        <v>0</v>
      </c>
      <c r="BF294" s="561">
        <f t="shared" ca="1" si="176"/>
        <v>0</v>
      </c>
      <c r="BG294" s="858">
        <f t="shared" ca="1" si="176"/>
        <v>0</v>
      </c>
      <c r="BH294" s="552">
        <f t="shared" ca="1" si="176"/>
        <v>0</v>
      </c>
      <c r="BI294" s="553">
        <f t="shared" ca="1" si="176"/>
        <v>-262.89805455703856</v>
      </c>
      <c r="BJ294" s="558">
        <f t="shared" ca="1" si="176"/>
        <v>0</v>
      </c>
      <c r="BK294" s="542">
        <f t="shared" ca="1" si="177"/>
        <v>47847.445929381021</v>
      </c>
      <c r="BL294" s="552">
        <f t="shared" ca="1" si="177"/>
        <v>0</v>
      </c>
      <c r="BM294" s="551">
        <f t="shared" ca="1" si="177"/>
        <v>0</v>
      </c>
      <c r="BN294" s="552">
        <f t="shared" ca="1" si="177"/>
        <v>0</v>
      </c>
      <c r="BO294" s="553">
        <f t="shared" ca="1" si="177"/>
        <v>0</v>
      </c>
      <c r="BP294" s="558">
        <f t="shared" ca="1" si="177"/>
        <v>0</v>
      </c>
      <c r="BQ294" s="542">
        <f t="shared" ca="1" si="177"/>
        <v>0</v>
      </c>
      <c r="BR294" s="561">
        <f t="shared" ca="1" si="177"/>
        <v>49600.099626427946</v>
      </c>
      <c r="BU294" s="804">
        <f t="shared" ca="1" si="170"/>
        <v>-52157.957787761399</v>
      </c>
      <c r="BV294" s="804">
        <f t="shared" ca="1" si="171"/>
        <v>5665496.445519167</v>
      </c>
      <c r="BW294" s="804">
        <f t="shared" ca="1" si="172"/>
        <v>5873023.7878458742</v>
      </c>
      <c r="BX294" s="245"/>
      <c r="BY294" s="804">
        <f t="shared" ca="1" si="173"/>
        <v>-52157.957787761399</v>
      </c>
      <c r="BZ294" s="804">
        <f t="shared" ca="1" si="123"/>
        <v>5665496.445519167</v>
      </c>
      <c r="CA294" s="805">
        <f t="shared" ca="1" si="124"/>
        <v>5873023.7878458742</v>
      </c>
      <c r="CB294" s="526"/>
      <c r="CC294" s="805">
        <f t="shared" ca="1" si="120"/>
        <v>0</v>
      </c>
      <c r="CD294" s="805">
        <f t="shared" ca="1" si="121"/>
        <v>0</v>
      </c>
      <c r="CE294" s="805">
        <f t="shared" ca="1" si="122"/>
        <v>0</v>
      </c>
      <c r="CF294" s="526"/>
      <c r="CI294" s="245"/>
    </row>
    <row r="295" spans="1:87" ht="14.25">
      <c r="A295" s="1366"/>
      <c r="B295" s="533"/>
      <c r="C295" s="243">
        <v>2079</v>
      </c>
      <c r="D295" s="515">
        <f t="shared" ca="1" si="131"/>
        <v>-52413.198617428425</v>
      </c>
      <c r="E295" s="515">
        <f t="shared" ca="1" si="132"/>
        <v>5711950.2765185656</v>
      </c>
      <c r="F295" s="515">
        <f t="shared" ca="1" si="133"/>
        <v>5921179.224376387</v>
      </c>
      <c r="G295" s="515">
        <f t="shared" ca="1" si="118"/>
        <v>11580716.302277524</v>
      </c>
      <c r="H295" s="243">
        <v>2079</v>
      </c>
      <c r="I295" s="551">
        <f t="shared" ca="1" si="134"/>
        <v>0</v>
      </c>
      <c r="J295" s="552">
        <f t="shared" ca="1" si="135"/>
        <v>0</v>
      </c>
      <c r="K295" s="542">
        <f t="shared" ca="1" si="136"/>
        <v>0</v>
      </c>
      <c r="L295" s="552">
        <f t="shared" ca="1" si="137"/>
        <v>0</v>
      </c>
      <c r="M295" s="542">
        <f t="shared" ca="1" si="138"/>
        <v>0</v>
      </c>
      <c r="N295" s="552">
        <f t="shared" ca="1" si="139"/>
        <v>0</v>
      </c>
      <c r="O295" s="542">
        <f t="shared" ca="1" si="140"/>
        <v>0</v>
      </c>
      <c r="P295" s="552">
        <f t="shared" ca="1" si="141"/>
        <v>0</v>
      </c>
      <c r="Q295" s="542">
        <f t="shared" ca="1" si="142"/>
        <v>0</v>
      </c>
      <c r="R295" s="552">
        <f t="shared" ca="1" si="143"/>
        <v>5711950.2765185656</v>
      </c>
      <c r="S295" s="542">
        <f t="shared" ca="1" si="144"/>
        <v>0</v>
      </c>
      <c r="T295" s="552">
        <f t="shared" ca="1" si="145"/>
        <v>0</v>
      </c>
      <c r="U295" s="542">
        <f t="shared" ca="1" si="146"/>
        <v>0</v>
      </c>
      <c r="V295" s="552">
        <f t="shared" ca="1" si="147"/>
        <v>0</v>
      </c>
      <c r="W295" s="542">
        <f t="shared" ca="1" si="148"/>
        <v>0</v>
      </c>
      <c r="X295" s="552">
        <f t="shared" ca="1" si="149"/>
        <v>0</v>
      </c>
      <c r="Y295" s="542">
        <f t="shared" ca="1" si="150"/>
        <v>0</v>
      </c>
      <c r="Z295" s="552">
        <f t="shared" ca="1" si="151"/>
        <v>0</v>
      </c>
      <c r="AA295" s="553">
        <f t="shared" ca="1" si="152"/>
        <v>0</v>
      </c>
      <c r="AD295" s="243">
        <v>2079</v>
      </c>
      <c r="AE295" s="558">
        <f t="shared" ca="1" si="153"/>
        <v>0</v>
      </c>
      <c r="AF295" s="542">
        <f t="shared" ca="1" si="154"/>
        <v>0</v>
      </c>
      <c r="AG295" s="552">
        <f t="shared" ca="1" si="155"/>
        <v>0</v>
      </c>
      <c r="AH295" s="542">
        <f t="shared" ca="1" si="156"/>
        <v>0</v>
      </c>
      <c r="AI295" s="552">
        <f t="shared" ca="1" si="157"/>
        <v>0</v>
      </c>
      <c r="AJ295" s="542">
        <f t="shared" ca="1" si="158"/>
        <v>5921179.224376387</v>
      </c>
      <c r="AK295" s="552">
        <f t="shared" ca="1" si="159"/>
        <v>0</v>
      </c>
      <c r="AL295" s="542">
        <f t="shared" ca="1" si="160"/>
        <v>0</v>
      </c>
      <c r="AM295" s="552">
        <f t="shared" ca="1" si="161"/>
        <v>0</v>
      </c>
      <c r="AN295" s="542">
        <f t="shared" ca="1" si="162"/>
        <v>0</v>
      </c>
      <c r="AO295" s="552">
        <f t="shared" ca="1" si="163"/>
        <v>0</v>
      </c>
      <c r="AP295" s="542">
        <f t="shared" ca="1" si="164"/>
        <v>0</v>
      </c>
      <c r="AQ295" s="552">
        <f t="shared" ca="1" si="165"/>
        <v>0</v>
      </c>
      <c r="AR295" s="553">
        <f t="shared" ca="1" si="166"/>
        <v>0</v>
      </c>
      <c r="AT295" s="245"/>
      <c r="AU295" s="242">
        <v>56</v>
      </c>
      <c r="AV295" s="243">
        <v>2079</v>
      </c>
      <c r="AW295" s="583">
        <f t="shared" ca="1" si="167"/>
        <v>0</v>
      </c>
      <c r="AX295" s="850">
        <f t="shared" ca="1" si="168"/>
        <v>5711950.2765185656</v>
      </c>
      <c r="AY295" s="864">
        <f t="shared" ca="1" si="169"/>
        <v>5868766.0257589594</v>
      </c>
      <c r="AZ295" s="243">
        <v>2079</v>
      </c>
      <c r="BA295" s="558">
        <f t="shared" ca="1" si="176"/>
        <v>0</v>
      </c>
      <c r="BB295" s="542">
        <f t="shared" ca="1" si="176"/>
        <v>0</v>
      </c>
      <c r="BC295" s="561">
        <f t="shared" ca="1" si="176"/>
        <v>0</v>
      </c>
      <c r="BD295" s="558">
        <f t="shared" ca="1" si="176"/>
        <v>0</v>
      </c>
      <c r="BE295" s="552">
        <f t="shared" ca="1" si="176"/>
        <v>0</v>
      </c>
      <c r="BF295" s="561">
        <f t="shared" ca="1" si="176"/>
        <v>0</v>
      </c>
      <c r="BG295" s="858">
        <f t="shared" ca="1" si="176"/>
        <v>0</v>
      </c>
      <c r="BH295" s="552">
        <f t="shared" ca="1" si="176"/>
        <v>0</v>
      </c>
      <c r="BI295" s="553">
        <f t="shared" ca="1" si="176"/>
        <v>-255.24082966702778</v>
      </c>
      <c r="BJ295" s="558">
        <f t="shared" ca="1" si="176"/>
        <v>0</v>
      </c>
      <c r="BK295" s="542">
        <f t="shared" ca="1" si="177"/>
        <v>46453.830999399055</v>
      </c>
      <c r="BL295" s="552">
        <f t="shared" ca="1" si="177"/>
        <v>0</v>
      </c>
      <c r="BM295" s="551">
        <f t="shared" ca="1" si="177"/>
        <v>0</v>
      </c>
      <c r="BN295" s="552">
        <f t="shared" ca="1" si="177"/>
        <v>0</v>
      </c>
      <c r="BO295" s="553">
        <f t="shared" ca="1" si="177"/>
        <v>0</v>
      </c>
      <c r="BP295" s="558">
        <f t="shared" ca="1" si="177"/>
        <v>0</v>
      </c>
      <c r="BQ295" s="542">
        <f t="shared" ca="1" si="177"/>
        <v>0</v>
      </c>
      <c r="BR295" s="561">
        <f t="shared" ca="1" si="177"/>
        <v>48155.436530512568</v>
      </c>
      <c r="BU295" s="804">
        <f t="shared" ca="1" si="170"/>
        <v>-52413.198617428425</v>
      </c>
      <c r="BV295" s="804">
        <f t="shared" ca="1" si="171"/>
        <v>5711950.2765185656</v>
      </c>
      <c r="BW295" s="804">
        <f t="shared" ca="1" si="172"/>
        <v>5921179.224376387</v>
      </c>
      <c r="BX295" s="245"/>
      <c r="BY295" s="804">
        <f t="shared" ca="1" si="173"/>
        <v>-52413.198617428425</v>
      </c>
      <c r="BZ295" s="804">
        <f t="shared" ca="1" si="123"/>
        <v>5711950.2765185656</v>
      </c>
      <c r="CA295" s="805">
        <f t="shared" ca="1" si="124"/>
        <v>5921179.224376387</v>
      </c>
      <c r="CB295" s="526"/>
      <c r="CC295" s="805">
        <f t="shared" ca="1" si="120"/>
        <v>0</v>
      </c>
      <c r="CD295" s="805">
        <f t="shared" ca="1" si="121"/>
        <v>0</v>
      </c>
      <c r="CE295" s="805">
        <f t="shared" ca="1" si="122"/>
        <v>0</v>
      </c>
      <c r="CF295" s="526"/>
      <c r="CI295" s="245"/>
    </row>
    <row r="296" spans="1:87" ht="15" thickBot="1">
      <c r="A296" s="1366"/>
      <c r="B296" s="533"/>
      <c r="C296" s="243">
        <v>2080</v>
      </c>
      <c r="D296" s="538">
        <f t="shared" ca="1" si="131"/>
        <v>-52661.005248173111</v>
      </c>
      <c r="E296" s="538">
        <f t="shared" ca="1" si="132"/>
        <v>5757051.0833140984</v>
      </c>
      <c r="F296" s="538">
        <f t="shared" ca="1" si="133"/>
        <v>5967932.075376885</v>
      </c>
      <c r="G296" s="538">
        <f t="shared" ca="1" si="118"/>
        <v>11672322.153442811</v>
      </c>
      <c r="H296" s="243">
        <v>2080</v>
      </c>
      <c r="I296" s="554">
        <f t="shared" ca="1" si="134"/>
        <v>0</v>
      </c>
      <c r="J296" s="555">
        <f t="shared" ca="1" si="135"/>
        <v>0</v>
      </c>
      <c r="K296" s="556">
        <f t="shared" ca="1" si="136"/>
        <v>0</v>
      </c>
      <c r="L296" s="555">
        <f t="shared" ca="1" si="137"/>
        <v>0</v>
      </c>
      <c r="M296" s="556">
        <f t="shared" ca="1" si="138"/>
        <v>0</v>
      </c>
      <c r="N296" s="555">
        <f t="shared" ca="1" si="139"/>
        <v>0</v>
      </c>
      <c r="O296" s="556">
        <f t="shared" ca="1" si="140"/>
        <v>0</v>
      </c>
      <c r="P296" s="555">
        <f t="shared" ca="1" si="141"/>
        <v>0</v>
      </c>
      <c r="Q296" s="556">
        <f t="shared" ca="1" si="142"/>
        <v>0</v>
      </c>
      <c r="R296" s="555">
        <f t="shared" ca="1" si="143"/>
        <v>5757051.0833140984</v>
      </c>
      <c r="S296" s="556">
        <f t="shared" ca="1" si="144"/>
        <v>0</v>
      </c>
      <c r="T296" s="555">
        <f t="shared" ca="1" si="145"/>
        <v>0</v>
      </c>
      <c r="U296" s="556">
        <f t="shared" ca="1" si="146"/>
        <v>0</v>
      </c>
      <c r="V296" s="555">
        <f t="shared" ca="1" si="147"/>
        <v>0</v>
      </c>
      <c r="W296" s="556">
        <f t="shared" ca="1" si="148"/>
        <v>0</v>
      </c>
      <c r="X296" s="555">
        <f t="shared" ca="1" si="149"/>
        <v>0</v>
      </c>
      <c r="Y296" s="556">
        <f t="shared" ca="1" si="150"/>
        <v>0</v>
      </c>
      <c r="Z296" s="555">
        <f t="shared" ca="1" si="151"/>
        <v>0</v>
      </c>
      <c r="AA296" s="557">
        <f t="shared" ca="1" si="152"/>
        <v>0</v>
      </c>
      <c r="AD296" s="243">
        <v>2080</v>
      </c>
      <c r="AE296" s="559">
        <f t="shared" ca="1" si="153"/>
        <v>0</v>
      </c>
      <c r="AF296" s="556">
        <f t="shared" ca="1" si="154"/>
        <v>0</v>
      </c>
      <c r="AG296" s="555">
        <f t="shared" ca="1" si="155"/>
        <v>0</v>
      </c>
      <c r="AH296" s="556">
        <f t="shared" ca="1" si="156"/>
        <v>0</v>
      </c>
      <c r="AI296" s="555">
        <f t="shared" ca="1" si="157"/>
        <v>0</v>
      </c>
      <c r="AJ296" s="556">
        <f t="shared" ca="1" si="158"/>
        <v>5967932.075376885</v>
      </c>
      <c r="AK296" s="555">
        <f t="shared" ca="1" si="159"/>
        <v>0</v>
      </c>
      <c r="AL296" s="556">
        <f t="shared" ca="1" si="160"/>
        <v>0</v>
      </c>
      <c r="AM296" s="555">
        <f t="shared" ca="1" si="161"/>
        <v>0</v>
      </c>
      <c r="AN296" s="556">
        <f t="shared" ca="1" si="162"/>
        <v>0</v>
      </c>
      <c r="AO296" s="555">
        <f t="shared" ca="1" si="163"/>
        <v>0</v>
      </c>
      <c r="AP296" s="556">
        <f t="shared" ca="1" si="164"/>
        <v>0</v>
      </c>
      <c r="AQ296" s="555">
        <f t="shared" ca="1" si="165"/>
        <v>0</v>
      </c>
      <c r="AR296" s="557">
        <f t="shared" ca="1" si="166"/>
        <v>0</v>
      </c>
      <c r="AT296" s="245"/>
      <c r="AU296" s="242">
        <v>57</v>
      </c>
      <c r="AV296" s="243">
        <v>2080</v>
      </c>
      <c r="AW296" s="584">
        <f t="shared" ca="1" si="167"/>
        <v>0</v>
      </c>
      <c r="AX296" s="585">
        <f t="shared" ca="1" si="168"/>
        <v>5757051.0833140984</v>
      </c>
      <c r="AY296" s="867">
        <f t="shared" ca="1" si="169"/>
        <v>5915271.0701287119</v>
      </c>
      <c r="AZ296" s="243">
        <v>2080</v>
      </c>
      <c r="BA296" s="559">
        <f t="shared" ca="1" si="176"/>
        <v>0</v>
      </c>
      <c r="BB296" s="556">
        <f t="shared" ca="1" si="176"/>
        <v>0</v>
      </c>
      <c r="BC296" s="562">
        <f t="shared" ca="1" si="176"/>
        <v>0</v>
      </c>
      <c r="BD296" s="559">
        <f t="shared" ca="1" si="176"/>
        <v>0</v>
      </c>
      <c r="BE296" s="555">
        <f t="shared" ca="1" si="176"/>
        <v>0</v>
      </c>
      <c r="BF296" s="562">
        <f t="shared" ca="1" si="176"/>
        <v>0</v>
      </c>
      <c r="BG296" s="859">
        <f t="shared" ca="1" si="176"/>
        <v>0</v>
      </c>
      <c r="BH296" s="555">
        <f t="shared" ca="1" si="176"/>
        <v>0</v>
      </c>
      <c r="BI296" s="557">
        <f t="shared" ca="1" si="176"/>
        <v>-247.80663074468711</v>
      </c>
      <c r="BJ296" s="559">
        <f t="shared" ca="1" si="176"/>
        <v>0</v>
      </c>
      <c r="BK296" s="556">
        <f t="shared" ca="1" si="177"/>
        <v>45100.806795533063</v>
      </c>
      <c r="BL296" s="555">
        <f t="shared" ca="1" si="177"/>
        <v>0</v>
      </c>
      <c r="BM296" s="554">
        <f t="shared" ca="1" si="177"/>
        <v>0</v>
      </c>
      <c r="BN296" s="555">
        <f t="shared" ca="1" si="177"/>
        <v>0</v>
      </c>
      <c r="BO296" s="557">
        <f t="shared" ca="1" si="177"/>
        <v>0</v>
      </c>
      <c r="BP296" s="559">
        <f t="shared" ca="1" si="177"/>
        <v>0</v>
      </c>
      <c r="BQ296" s="556">
        <f t="shared" ca="1" si="177"/>
        <v>0</v>
      </c>
      <c r="BR296" s="562">
        <f t="shared" ca="1" si="177"/>
        <v>46752.851000497634</v>
      </c>
      <c r="BU296" s="804">
        <f t="shared" ca="1" si="170"/>
        <v>-52661.005248173111</v>
      </c>
      <c r="BV296" s="804">
        <f t="shared" ca="1" si="171"/>
        <v>5757051.0833140984</v>
      </c>
      <c r="BW296" s="804">
        <f t="shared" ca="1" si="172"/>
        <v>5967932.075376885</v>
      </c>
      <c r="BX296" s="245"/>
      <c r="BY296" s="804">
        <f t="shared" ca="1" si="173"/>
        <v>-52661.005248173111</v>
      </c>
      <c r="BZ296" s="804">
        <f t="shared" ca="1" si="123"/>
        <v>5757051.0833140984</v>
      </c>
      <c r="CA296" s="805">
        <f t="shared" ca="1" si="124"/>
        <v>5967932.075376885</v>
      </c>
      <c r="CB296" s="526"/>
      <c r="CC296" s="805">
        <f ca="1">BU296-BY296</f>
        <v>0</v>
      </c>
      <c r="CD296" s="805">
        <f t="shared" ca="1" si="121"/>
        <v>0</v>
      </c>
      <c r="CE296" s="805">
        <f t="shared" ca="1" si="122"/>
        <v>0</v>
      </c>
      <c r="CF296" s="526"/>
      <c r="CI296" s="245"/>
    </row>
    <row r="297" spans="1:87" ht="14.25">
      <c r="A297" s="1366"/>
      <c r="B297" s="533"/>
      <c r="C297" s="243"/>
      <c r="D297" s="231"/>
      <c r="E297" s="231"/>
      <c r="F297" s="231"/>
      <c r="AG297" s="244"/>
      <c r="AH297" s="245"/>
      <c r="AJ297" s="231"/>
      <c r="AK297" s="245"/>
      <c r="AL297" s="244"/>
      <c r="AM297" s="245"/>
      <c r="AO297" s="244"/>
      <c r="AP297" s="245"/>
      <c r="AZ297" s="231"/>
    </row>
    <row r="298" spans="1:87" ht="51">
      <c r="A298" s="1366"/>
      <c r="B298" s="533"/>
      <c r="C298" s="243"/>
      <c r="D298" s="231"/>
      <c r="E298" s="231"/>
      <c r="F298" s="231"/>
      <c r="H298" s="718" t="s">
        <v>1081</v>
      </c>
      <c r="I298" s="715" t="b">
        <f t="shared" ref="I298:AA298" ca="1" si="178">IF(SUM(I$240:I$296)=0,FALSE, TRUE)</f>
        <v>0</v>
      </c>
      <c r="J298" s="715" t="b">
        <f t="shared" ca="1" si="178"/>
        <v>0</v>
      </c>
      <c r="K298" s="715" t="b">
        <f t="shared" ca="1" si="178"/>
        <v>0</v>
      </c>
      <c r="L298" s="715" t="b">
        <f t="shared" ca="1" si="178"/>
        <v>0</v>
      </c>
      <c r="M298" s="715" t="b">
        <f t="shared" ca="1" si="178"/>
        <v>0</v>
      </c>
      <c r="N298" s="715" t="b">
        <f t="shared" ca="1" si="178"/>
        <v>0</v>
      </c>
      <c r="O298" s="715" t="b">
        <f t="shared" ca="1" si="178"/>
        <v>0</v>
      </c>
      <c r="P298" s="715" t="b">
        <f t="shared" ca="1" si="178"/>
        <v>0</v>
      </c>
      <c r="Q298" s="715" t="b">
        <f t="shared" ca="1" si="178"/>
        <v>0</v>
      </c>
      <c r="R298" s="715" t="b">
        <f t="shared" ca="1" si="178"/>
        <v>1</v>
      </c>
      <c r="S298" s="715" t="b">
        <f t="shared" ca="1" si="178"/>
        <v>0</v>
      </c>
      <c r="T298" s="715" t="b">
        <f t="shared" ca="1" si="178"/>
        <v>0</v>
      </c>
      <c r="U298" s="715" t="b">
        <f t="shared" ca="1" si="178"/>
        <v>0</v>
      </c>
      <c r="V298" s="715" t="b">
        <f t="shared" ca="1" si="178"/>
        <v>0</v>
      </c>
      <c r="W298" s="715" t="b">
        <f t="shared" ca="1" si="178"/>
        <v>0</v>
      </c>
      <c r="X298" s="715" t="b">
        <f t="shared" ca="1" si="178"/>
        <v>0</v>
      </c>
      <c r="Y298" s="715" t="b">
        <f t="shared" ca="1" si="178"/>
        <v>0</v>
      </c>
      <c r="Z298" s="715" t="b">
        <f t="shared" ca="1" si="178"/>
        <v>0</v>
      </c>
      <c r="AA298" s="715" t="b">
        <f t="shared" ca="1" si="178"/>
        <v>0</v>
      </c>
      <c r="AD298" s="719" t="s">
        <v>1081</v>
      </c>
      <c r="AE298" s="715" t="b">
        <f t="shared" ref="AE298:AR298" ca="1" si="179">IF(SUM(AE$240:AE$296)=0,FALSE, TRUE)</f>
        <v>0</v>
      </c>
      <c r="AF298" s="715" t="b">
        <f t="shared" ca="1" si="179"/>
        <v>0</v>
      </c>
      <c r="AG298" s="715" t="b">
        <f t="shared" ca="1" si="179"/>
        <v>0</v>
      </c>
      <c r="AH298" s="715" t="b">
        <f t="shared" ca="1" si="179"/>
        <v>0</v>
      </c>
      <c r="AI298" s="715" t="b">
        <f t="shared" ca="1" si="179"/>
        <v>0</v>
      </c>
      <c r="AJ298" s="715" t="b">
        <f t="shared" ca="1" si="179"/>
        <v>1</v>
      </c>
      <c r="AK298" s="715" t="b">
        <f t="shared" ca="1" si="179"/>
        <v>0</v>
      </c>
      <c r="AL298" s="715" t="b">
        <f t="shared" ca="1" si="179"/>
        <v>0</v>
      </c>
      <c r="AM298" s="715" t="b">
        <f t="shared" ca="1" si="179"/>
        <v>0</v>
      </c>
      <c r="AN298" s="715" t="b">
        <f t="shared" ca="1" si="179"/>
        <v>0</v>
      </c>
      <c r="AO298" s="715" t="b">
        <f t="shared" ca="1" si="179"/>
        <v>0</v>
      </c>
      <c r="AP298" s="715" t="b">
        <f t="shared" ca="1" si="179"/>
        <v>0</v>
      </c>
      <c r="AQ298" s="715" t="b">
        <f t="shared" ca="1" si="179"/>
        <v>0</v>
      </c>
      <c r="AR298" s="715" t="b">
        <f t="shared" ca="1" si="179"/>
        <v>0</v>
      </c>
      <c r="AZ298" s="231"/>
    </row>
    <row r="299" spans="1:87" ht="83.1" customHeight="1" thickBot="1">
      <c r="A299" s="1366"/>
      <c r="B299" s="533"/>
      <c r="C299" s="28"/>
      <c r="D299" s="231"/>
      <c r="E299" s="231"/>
      <c r="F299" s="231"/>
      <c r="G299" s="714" t="s">
        <v>1082</v>
      </c>
      <c r="H299" s="716" t="s">
        <v>1083</v>
      </c>
      <c r="I299" s="734" t="s">
        <v>1084</v>
      </c>
      <c r="J299" s="734" t="s">
        <v>1085</v>
      </c>
      <c r="K299" s="734" t="s">
        <v>1086</v>
      </c>
      <c r="L299" s="734" t="s">
        <v>1087</v>
      </c>
      <c r="M299" s="734" t="s">
        <v>1088</v>
      </c>
      <c r="N299" s="734" t="s">
        <v>1089</v>
      </c>
      <c r="O299" s="734" t="s">
        <v>1090</v>
      </c>
      <c r="P299" s="734" t="s">
        <v>1091</v>
      </c>
      <c r="Q299" s="734" t="s">
        <v>1092</v>
      </c>
      <c r="R299" s="734" t="s">
        <v>1093</v>
      </c>
      <c r="S299" s="734" t="s">
        <v>1094</v>
      </c>
      <c r="T299" s="734" t="s">
        <v>1095</v>
      </c>
      <c r="U299" s="734" t="s">
        <v>1096</v>
      </c>
      <c r="V299" s="734" t="s">
        <v>1097</v>
      </c>
      <c r="W299" s="734" t="s">
        <v>1098</v>
      </c>
      <c r="X299" s="734" t="s">
        <v>1099</v>
      </c>
      <c r="Y299" s="734" t="s">
        <v>1100</v>
      </c>
      <c r="Z299" s="734" t="s">
        <v>1101</v>
      </c>
      <c r="AA299" s="734" t="s">
        <v>1102</v>
      </c>
      <c r="AC299" s="714" t="s">
        <v>1082</v>
      </c>
      <c r="AD299" s="717" t="s">
        <v>1103</v>
      </c>
      <c r="AE299" s="738" t="s">
        <v>1104</v>
      </c>
      <c r="AF299" s="738" t="s">
        <v>1105</v>
      </c>
      <c r="AG299" s="738" t="s">
        <v>1106</v>
      </c>
      <c r="AH299" s="738" t="s">
        <v>1107</v>
      </c>
      <c r="AI299" s="738" t="s">
        <v>1108</v>
      </c>
      <c r="AJ299" s="738" t="s">
        <v>1109</v>
      </c>
      <c r="AK299" s="738" t="s">
        <v>1110</v>
      </c>
      <c r="AL299" s="738" t="s">
        <v>1111</v>
      </c>
      <c r="AM299" s="738" t="s">
        <v>1112</v>
      </c>
      <c r="AN299" s="738" t="s">
        <v>1113</v>
      </c>
      <c r="AO299" s="738" t="s">
        <v>1114</v>
      </c>
      <c r="AP299" s="738" t="s">
        <v>1115</v>
      </c>
      <c r="AQ299" s="738" t="s">
        <v>1116</v>
      </c>
      <c r="AR299" s="738" t="s">
        <v>1117</v>
      </c>
    </row>
    <row r="300" spans="1:87" ht="108.95" customHeight="1" thickBot="1">
      <c r="A300" s="1366"/>
      <c r="B300" s="533"/>
      <c r="D300" s="693" t="s">
        <v>1118</v>
      </c>
      <c r="E300" s="695" t="s">
        <v>1119</v>
      </c>
      <c r="F300" s="694" t="s">
        <v>1120</v>
      </c>
      <c r="G300" s="694" t="s">
        <v>1078</v>
      </c>
      <c r="H300" s="712"/>
      <c r="I300" s="735" t="str">
        <f>I239</f>
        <v>Reduced/Increased electrical losses</v>
      </c>
      <c r="J300" s="736" t="str">
        <f t="shared" ref="J300:AA300" si="180">J239</f>
        <v>Reduced/Increased emissions associated with losses</v>
      </c>
      <c r="K300" s="736" t="str">
        <f t="shared" si="180"/>
        <v>Reduced/Increased direct emissions (not associated with losses)</v>
      </c>
      <c r="L300" s="736" t="str">
        <f t="shared" si="180"/>
        <v>Reduced/Increased indirect emissions (not associated with losses)</v>
      </c>
      <c r="M300" s="736" t="str">
        <f t="shared" si="180"/>
        <v>Shrinkage - theft of gas &amp; own use gas</v>
      </c>
      <c r="N300" s="736" t="str">
        <f t="shared" ca="1" si="180"/>
        <v>Other gas leakage 1 (specify) (e.g. SF6, H2, CH4, N2O, etc.)</v>
      </c>
      <c r="O300" s="736" t="str">
        <f t="shared" ca="1" si="180"/>
        <v xml:space="preserve">Other gas leakage 2 (specify) (e.g. SF6, H2, CH4, N2O, etc.)  </v>
      </c>
      <c r="P300" s="736" t="str">
        <f t="shared" ca="1" si="180"/>
        <v xml:space="preserve">Other gas leakage 3 (specify) (e.g. SF6, H2, CH4, N2O, etc.)   </v>
      </c>
      <c r="Q300" s="736" t="str">
        <f t="shared" si="180"/>
        <v>Reduced/Increased oil leakage</v>
      </c>
      <c r="R300" s="736" t="str">
        <f t="shared" ca="1" si="180"/>
        <v>Carbon savings</v>
      </c>
      <c r="S300" s="736">
        <f t="shared" ca="1" si="180"/>
        <v>0</v>
      </c>
      <c r="T300" s="736">
        <f t="shared" ca="1" si="180"/>
        <v>0</v>
      </c>
      <c r="U300" s="736" t="str">
        <f t="shared" ca="1" si="180"/>
        <v>Other 4 (specify)</v>
      </c>
      <c r="V300" s="736" t="str">
        <f t="shared" ca="1" si="180"/>
        <v>Other 5 (specify)</v>
      </c>
      <c r="W300" s="736" t="str">
        <f t="shared" ca="1" si="180"/>
        <v>Other 6 (specify)</v>
      </c>
      <c r="X300" s="736" t="str">
        <f t="shared" ca="1" si="180"/>
        <v>Other 7 (specify)</v>
      </c>
      <c r="Y300" s="736" t="str">
        <f t="shared" ca="1" si="180"/>
        <v>Other 8 (specify)</v>
      </c>
      <c r="Z300" s="736" t="str">
        <f t="shared" ca="1" si="180"/>
        <v>Other 9 (specify)</v>
      </c>
      <c r="AA300" s="737" t="str">
        <f t="shared" ca="1" si="180"/>
        <v>Other 10 (specify)</v>
      </c>
      <c r="AB300" s="246"/>
      <c r="AC300" s="246"/>
      <c r="AD300" s="162"/>
      <c r="AE300" s="735" t="str">
        <f t="shared" ref="AE300:AR300" si="181">AE239</f>
        <v>Customer interruptions (CI)</v>
      </c>
      <c r="AF300" s="736" t="str">
        <f t="shared" si="181"/>
        <v>Customer minutes lost (CML)</v>
      </c>
      <c r="AG300" s="736" t="str">
        <f t="shared" si="181"/>
        <v>Fatality</v>
      </c>
      <c r="AH300" s="736" t="str">
        <f t="shared" si="181"/>
        <v>Non-Fatal/ Major injury</v>
      </c>
      <c r="AI300" s="736" t="str">
        <f t="shared" ca="1" si="181"/>
        <v>Lower cost electricity generation sources supply the grid</v>
      </c>
      <c r="AJ300" s="736" t="str">
        <f t="shared" ca="1" si="181"/>
        <v>Lower balancing costs</v>
      </c>
      <c r="AK300" s="736" t="str">
        <f t="shared" ca="1" si="181"/>
        <v>Other 3 (specify)</v>
      </c>
      <c r="AL300" s="736" t="str">
        <f t="shared" ca="1" si="181"/>
        <v>Other 4 (specify)</v>
      </c>
      <c r="AM300" s="736" t="str">
        <f t="shared" ca="1" si="181"/>
        <v>Other 5 (specify)</v>
      </c>
      <c r="AN300" s="736" t="str">
        <f t="shared" ca="1" si="181"/>
        <v>Other 6 (specify)</v>
      </c>
      <c r="AO300" s="736" t="str">
        <f t="shared" ca="1" si="181"/>
        <v>Other 7 (specify)</v>
      </c>
      <c r="AP300" s="736" t="str">
        <f t="shared" ca="1" si="181"/>
        <v>Other 8 (specify)</v>
      </c>
      <c r="AQ300" s="736" t="str">
        <f t="shared" ca="1" si="181"/>
        <v>Other 9 (specify)</v>
      </c>
      <c r="AR300" s="737" t="str">
        <f t="shared" ca="1" si="181"/>
        <v>Other 10 (specify)</v>
      </c>
      <c r="AW300" s="713"/>
      <c r="AX300" s="247"/>
    </row>
    <row r="301" spans="1:87" ht="14.45" customHeight="1">
      <c r="A301" s="1366"/>
      <c r="B301" s="533"/>
      <c r="C301" s="516" cm="1">
        <f t="array" aca="1" ref="C301:G357" ca="1">_xlfn._xlws.FILTER(C240:G296,C240:C296&lt;=Final_year_of_inputs_incl._depreciation,"Not Found")</f>
        <v>2024</v>
      </c>
      <c r="D301" s="710">
        <f ca="1"/>
        <v>-4500</v>
      </c>
      <c r="E301" s="710">
        <f ca="1"/>
        <v>0</v>
      </c>
      <c r="F301" s="710">
        <f ca="1"/>
        <v>0</v>
      </c>
      <c r="G301" s="710">
        <f ca="1"/>
        <v>-4500</v>
      </c>
      <c r="H301" s="516" cm="1">
        <f t="array" aca="1" ref="H301:AA357" ca="1">_xlfn._xlws.FILTER(H240:AA296,(H240:H296&lt;=Final_year_of_inputs_incl._depreciation),"Not Found")</f>
        <v>2024</v>
      </c>
      <c r="I301" s="704">
        <f ca="1"/>
        <v>0</v>
      </c>
      <c r="J301" s="704">
        <f ca="1"/>
        <v>0</v>
      </c>
      <c r="K301" s="704">
        <f ca="1"/>
        <v>0</v>
      </c>
      <c r="L301" s="704">
        <f ca="1"/>
        <v>0</v>
      </c>
      <c r="M301" s="704">
        <f ca="1"/>
        <v>0</v>
      </c>
      <c r="N301" s="704">
        <f ca="1"/>
        <v>0</v>
      </c>
      <c r="O301" s="704">
        <f ca="1"/>
        <v>0</v>
      </c>
      <c r="P301" s="704">
        <f ca="1"/>
        <v>0</v>
      </c>
      <c r="Q301" s="704">
        <f ca="1"/>
        <v>0</v>
      </c>
      <c r="R301" s="704">
        <f ca="1"/>
        <v>0</v>
      </c>
      <c r="S301" s="704">
        <f ca="1"/>
        <v>0</v>
      </c>
      <c r="T301" s="704">
        <f ca="1"/>
        <v>0</v>
      </c>
      <c r="U301" s="704">
        <f ca="1"/>
        <v>0</v>
      </c>
      <c r="V301" s="704">
        <f ca="1"/>
        <v>0</v>
      </c>
      <c r="W301" s="704">
        <f ca="1"/>
        <v>0</v>
      </c>
      <c r="X301" s="704">
        <f ca="1"/>
        <v>0</v>
      </c>
      <c r="Y301" s="704">
        <f ca="1"/>
        <v>0</v>
      </c>
      <c r="Z301" s="704">
        <f ca="1"/>
        <v>0</v>
      </c>
      <c r="AA301" s="704">
        <f ca="1"/>
        <v>0</v>
      </c>
      <c r="AD301" s="516" cm="1">
        <f t="array" aca="1" ref="AD301:AR357" ca="1">_xlfn._xlws.FILTER(AD240:AR296,(AD240:AD296&lt;=Final_year_of_inputs_incl._depreciation),"Not Found")</f>
        <v>2024</v>
      </c>
      <c r="AE301" s="704">
        <f ca="1"/>
        <v>0</v>
      </c>
      <c r="AF301" s="704">
        <f ca="1"/>
        <v>0</v>
      </c>
      <c r="AG301" s="711">
        <f ca="1"/>
        <v>0</v>
      </c>
      <c r="AH301" s="704">
        <f ca="1"/>
        <v>0</v>
      </c>
      <c r="AI301" s="704">
        <f ca="1"/>
        <v>0</v>
      </c>
      <c r="AJ301" s="704">
        <f ca="1"/>
        <v>0</v>
      </c>
      <c r="AK301" s="704">
        <f ca="1"/>
        <v>0</v>
      </c>
      <c r="AL301" s="704">
        <f ca="1"/>
        <v>0</v>
      </c>
      <c r="AM301" s="704">
        <f ca="1"/>
        <v>0</v>
      </c>
      <c r="AN301" s="704">
        <f ca="1"/>
        <v>0</v>
      </c>
      <c r="AO301" s="704">
        <f ca="1"/>
        <v>0</v>
      </c>
      <c r="AP301" s="704">
        <f ca="1"/>
        <v>0</v>
      </c>
      <c r="AQ301" s="704">
        <f ca="1"/>
        <v>0</v>
      </c>
      <c r="AR301" s="704">
        <f ca="1"/>
        <v>0</v>
      </c>
      <c r="AY301" s="173"/>
      <c r="AZ301" s="173"/>
    </row>
    <row r="302" spans="1:87">
      <c r="A302" s="1366"/>
      <c r="B302" s="533"/>
      <c r="C302" s="516">
        <f ca="1"/>
        <v>2025</v>
      </c>
      <c r="D302" s="704">
        <f ca="1"/>
        <v>-8847.826086956522</v>
      </c>
      <c r="E302" s="704">
        <f ca="1"/>
        <v>0</v>
      </c>
      <c r="F302" s="704">
        <f ca="1"/>
        <v>0</v>
      </c>
      <c r="G302" s="704">
        <f ca="1"/>
        <v>-8847.826086956522</v>
      </c>
      <c r="H302" s="516">
        <f ca="1"/>
        <v>2025</v>
      </c>
      <c r="I302" s="704">
        <f ca="1"/>
        <v>0</v>
      </c>
      <c r="J302" s="704">
        <f ca="1"/>
        <v>0</v>
      </c>
      <c r="K302" s="704">
        <f ca="1"/>
        <v>0</v>
      </c>
      <c r="L302" s="704">
        <f ca="1"/>
        <v>0</v>
      </c>
      <c r="M302" s="704">
        <f ca="1"/>
        <v>0</v>
      </c>
      <c r="N302" s="704">
        <f ca="1"/>
        <v>0</v>
      </c>
      <c r="O302" s="704">
        <f ca="1"/>
        <v>0</v>
      </c>
      <c r="P302" s="704">
        <f ca="1"/>
        <v>0</v>
      </c>
      <c r="Q302" s="704">
        <f ca="1"/>
        <v>0</v>
      </c>
      <c r="R302" s="704">
        <f ca="1"/>
        <v>0</v>
      </c>
      <c r="S302" s="704">
        <f ca="1"/>
        <v>0</v>
      </c>
      <c r="T302" s="704">
        <f ca="1"/>
        <v>0</v>
      </c>
      <c r="U302" s="704">
        <f ca="1"/>
        <v>0</v>
      </c>
      <c r="V302" s="704">
        <f ca="1"/>
        <v>0</v>
      </c>
      <c r="W302" s="704">
        <f ca="1"/>
        <v>0</v>
      </c>
      <c r="X302" s="704">
        <f ca="1"/>
        <v>0</v>
      </c>
      <c r="Y302" s="704">
        <f ca="1"/>
        <v>0</v>
      </c>
      <c r="Z302" s="704">
        <f ca="1"/>
        <v>0</v>
      </c>
      <c r="AA302" s="704">
        <f ca="1"/>
        <v>0</v>
      </c>
      <c r="AD302" s="516">
        <f ca="1"/>
        <v>2025</v>
      </c>
      <c r="AE302" s="704">
        <f ca="1"/>
        <v>0</v>
      </c>
      <c r="AF302" s="704">
        <f ca="1"/>
        <v>0</v>
      </c>
      <c r="AG302" s="704">
        <f ca="1"/>
        <v>0</v>
      </c>
      <c r="AH302" s="704">
        <f ca="1"/>
        <v>0</v>
      </c>
      <c r="AI302" s="704">
        <f ca="1"/>
        <v>0</v>
      </c>
      <c r="AJ302" s="704">
        <f ca="1"/>
        <v>0</v>
      </c>
      <c r="AK302" s="704">
        <f ca="1"/>
        <v>0</v>
      </c>
      <c r="AL302" s="704">
        <f ca="1"/>
        <v>0</v>
      </c>
      <c r="AM302" s="704">
        <f ca="1"/>
        <v>0</v>
      </c>
      <c r="AN302" s="704">
        <f ca="1"/>
        <v>0</v>
      </c>
      <c r="AO302" s="704">
        <f ca="1"/>
        <v>0</v>
      </c>
      <c r="AP302" s="704">
        <f ca="1"/>
        <v>0</v>
      </c>
      <c r="AQ302" s="704">
        <f ca="1"/>
        <v>0</v>
      </c>
      <c r="AR302" s="704">
        <f ca="1"/>
        <v>0</v>
      </c>
      <c r="AU302" s="192"/>
    </row>
    <row r="303" spans="1:87">
      <c r="A303" s="1366"/>
      <c r="B303" s="533"/>
      <c r="C303" s="516">
        <f ca="1"/>
        <v>2026</v>
      </c>
      <c r="D303" s="704">
        <f ca="1"/>
        <v>-13048.624238605335</v>
      </c>
      <c r="E303" s="704">
        <f ca="1"/>
        <v>0</v>
      </c>
      <c r="F303" s="704">
        <f ca="1"/>
        <v>0</v>
      </c>
      <c r="G303" s="704">
        <f ca="1"/>
        <v>-13048.624238605335</v>
      </c>
      <c r="H303" s="516">
        <f ca="1"/>
        <v>2026</v>
      </c>
      <c r="I303" s="704">
        <f ca="1"/>
        <v>0</v>
      </c>
      <c r="J303" s="704">
        <f ca="1"/>
        <v>0</v>
      </c>
      <c r="K303" s="704">
        <f ca="1"/>
        <v>0</v>
      </c>
      <c r="L303" s="704">
        <f ca="1"/>
        <v>0</v>
      </c>
      <c r="M303" s="704">
        <f ca="1"/>
        <v>0</v>
      </c>
      <c r="N303" s="704">
        <f ca="1"/>
        <v>0</v>
      </c>
      <c r="O303" s="704">
        <f ca="1"/>
        <v>0</v>
      </c>
      <c r="P303" s="704">
        <f ca="1"/>
        <v>0</v>
      </c>
      <c r="Q303" s="704">
        <f ca="1"/>
        <v>0</v>
      </c>
      <c r="R303" s="704">
        <f ca="1"/>
        <v>0</v>
      </c>
      <c r="S303" s="704">
        <f ca="1"/>
        <v>0</v>
      </c>
      <c r="T303" s="704">
        <f ca="1"/>
        <v>0</v>
      </c>
      <c r="U303" s="704">
        <f ca="1"/>
        <v>0</v>
      </c>
      <c r="V303" s="704">
        <f ca="1"/>
        <v>0</v>
      </c>
      <c r="W303" s="704">
        <f ca="1"/>
        <v>0</v>
      </c>
      <c r="X303" s="704">
        <f ca="1"/>
        <v>0</v>
      </c>
      <c r="Y303" s="704">
        <f ca="1"/>
        <v>0</v>
      </c>
      <c r="Z303" s="704">
        <f ca="1"/>
        <v>0</v>
      </c>
      <c r="AA303" s="704">
        <f ca="1"/>
        <v>0</v>
      </c>
      <c r="AD303" s="516">
        <f ca="1"/>
        <v>2026</v>
      </c>
      <c r="AE303" s="704">
        <f ca="1"/>
        <v>0</v>
      </c>
      <c r="AF303" s="704">
        <f ca="1"/>
        <v>0</v>
      </c>
      <c r="AG303" s="704">
        <f ca="1"/>
        <v>0</v>
      </c>
      <c r="AH303" s="704">
        <f ca="1"/>
        <v>0</v>
      </c>
      <c r="AI303" s="704">
        <f ca="1"/>
        <v>0</v>
      </c>
      <c r="AJ303" s="704">
        <f ca="1"/>
        <v>0</v>
      </c>
      <c r="AK303" s="704">
        <f ca="1"/>
        <v>0</v>
      </c>
      <c r="AL303" s="704">
        <f ca="1"/>
        <v>0</v>
      </c>
      <c r="AM303" s="704">
        <f ca="1"/>
        <v>0</v>
      </c>
      <c r="AN303" s="704">
        <f ca="1"/>
        <v>0</v>
      </c>
      <c r="AO303" s="704">
        <f ca="1"/>
        <v>0</v>
      </c>
      <c r="AP303" s="704">
        <f ca="1"/>
        <v>0</v>
      </c>
      <c r="AQ303" s="704">
        <f ca="1"/>
        <v>0</v>
      </c>
      <c r="AR303" s="704">
        <f ca="1"/>
        <v>0</v>
      </c>
      <c r="AU303" s="192"/>
    </row>
    <row r="304" spans="1:87">
      <c r="A304" s="1366"/>
      <c r="B304" s="533"/>
      <c r="C304" s="516">
        <f ca="1"/>
        <v>2027</v>
      </c>
      <c r="D304" s="704">
        <f ca="1"/>
        <v>-17107.366414111435</v>
      </c>
      <c r="E304" s="704">
        <f ca="1"/>
        <v>0</v>
      </c>
      <c r="F304" s="704">
        <f ca="1"/>
        <v>0</v>
      </c>
      <c r="G304" s="704">
        <f ca="1"/>
        <v>-17107.366414111435</v>
      </c>
      <c r="H304" s="516">
        <f ca="1"/>
        <v>2027</v>
      </c>
      <c r="I304" s="704">
        <f ca="1"/>
        <v>0</v>
      </c>
      <c r="J304" s="704">
        <f ca="1"/>
        <v>0</v>
      </c>
      <c r="K304" s="704">
        <f ca="1"/>
        <v>0</v>
      </c>
      <c r="L304" s="704">
        <f ca="1"/>
        <v>0</v>
      </c>
      <c r="M304" s="704">
        <f ca="1"/>
        <v>0</v>
      </c>
      <c r="N304" s="704">
        <f ca="1"/>
        <v>0</v>
      </c>
      <c r="O304" s="704">
        <f ca="1"/>
        <v>0</v>
      </c>
      <c r="P304" s="704">
        <f ca="1"/>
        <v>0</v>
      </c>
      <c r="Q304" s="704">
        <f ca="1"/>
        <v>0</v>
      </c>
      <c r="R304" s="704">
        <f ca="1"/>
        <v>0</v>
      </c>
      <c r="S304" s="704">
        <f ca="1"/>
        <v>0</v>
      </c>
      <c r="T304" s="704">
        <f ca="1"/>
        <v>0</v>
      </c>
      <c r="U304" s="704">
        <f ca="1"/>
        <v>0</v>
      </c>
      <c r="V304" s="704">
        <f ca="1"/>
        <v>0</v>
      </c>
      <c r="W304" s="704">
        <f ca="1"/>
        <v>0</v>
      </c>
      <c r="X304" s="704">
        <f ca="1"/>
        <v>0</v>
      </c>
      <c r="Y304" s="704">
        <f ca="1"/>
        <v>0</v>
      </c>
      <c r="Z304" s="704">
        <f ca="1"/>
        <v>0</v>
      </c>
      <c r="AA304" s="704">
        <f ca="1"/>
        <v>0</v>
      </c>
      <c r="AD304" s="516">
        <f ca="1"/>
        <v>2027</v>
      </c>
      <c r="AE304" s="704">
        <f ca="1"/>
        <v>0</v>
      </c>
      <c r="AF304" s="704">
        <f ca="1"/>
        <v>0</v>
      </c>
      <c r="AG304" s="704">
        <f ca="1"/>
        <v>0</v>
      </c>
      <c r="AH304" s="704">
        <f ca="1"/>
        <v>0</v>
      </c>
      <c r="AI304" s="704">
        <f ca="1"/>
        <v>0</v>
      </c>
      <c r="AJ304" s="704">
        <f ca="1"/>
        <v>0</v>
      </c>
      <c r="AK304" s="704">
        <f ca="1"/>
        <v>0</v>
      </c>
      <c r="AL304" s="704">
        <f ca="1"/>
        <v>0</v>
      </c>
      <c r="AM304" s="704">
        <f ca="1"/>
        <v>0</v>
      </c>
      <c r="AN304" s="704">
        <f ca="1"/>
        <v>0</v>
      </c>
      <c r="AO304" s="704">
        <f ca="1"/>
        <v>0</v>
      </c>
      <c r="AP304" s="704">
        <f ca="1"/>
        <v>0</v>
      </c>
      <c r="AQ304" s="704">
        <f ca="1"/>
        <v>0</v>
      </c>
      <c r="AR304" s="704">
        <f ca="1"/>
        <v>0</v>
      </c>
    </row>
    <row r="305" spans="1:44">
      <c r="A305" s="1366"/>
      <c r="B305" s="533"/>
      <c r="C305" s="516">
        <f ca="1"/>
        <v>2028</v>
      </c>
      <c r="D305" s="704">
        <f ca="1"/>
        <v>-21028.85643875501</v>
      </c>
      <c r="E305" s="704">
        <f ca="1"/>
        <v>0</v>
      </c>
      <c r="F305" s="704">
        <f ca="1"/>
        <v>0</v>
      </c>
      <c r="G305" s="704">
        <f ca="1"/>
        <v>-21028.85643875501</v>
      </c>
      <c r="H305" s="516">
        <f ca="1"/>
        <v>2028</v>
      </c>
      <c r="I305" s="704">
        <f ca="1"/>
        <v>0</v>
      </c>
      <c r="J305" s="704">
        <f ca="1"/>
        <v>0</v>
      </c>
      <c r="K305" s="704">
        <f ca="1"/>
        <v>0</v>
      </c>
      <c r="L305" s="704">
        <f ca="1"/>
        <v>0</v>
      </c>
      <c r="M305" s="704">
        <f ca="1"/>
        <v>0</v>
      </c>
      <c r="N305" s="704">
        <f ca="1"/>
        <v>0</v>
      </c>
      <c r="O305" s="704">
        <f ca="1"/>
        <v>0</v>
      </c>
      <c r="P305" s="704">
        <f ca="1"/>
        <v>0</v>
      </c>
      <c r="Q305" s="704">
        <f ca="1"/>
        <v>0</v>
      </c>
      <c r="R305" s="704">
        <f ca="1"/>
        <v>0</v>
      </c>
      <c r="S305" s="704">
        <f ca="1"/>
        <v>0</v>
      </c>
      <c r="T305" s="704">
        <f ca="1"/>
        <v>0</v>
      </c>
      <c r="U305" s="704">
        <f ca="1"/>
        <v>0</v>
      </c>
      <c r="V305" s="704">
        <f ca="1"/>
        <v>0</v>
      </c>
      <c r="W305" s="704">
        <f ca="1"/>
        <v>0</v>
      </c>
      <c r="X305" s="704">
        <f ca="1"/>
        <v>0</v>
      </c>
      <c r="Y305" s="704">
        <f ca="1"/>
        <v>0</v>
      </c>
      <c r="Z305" s="704">
        <f ca="1"/>
        <v>0</v>
      </c>
      <c r="AA305" s="704">
        <f ca="1"/>
        <v>0</v>
      </c>
      <c r="AD305" s="516">
        <f ca="1"/>
        <v>2028</v>
      </c>
      <c r="AE305" s="704">
        <f ca="1"/>
        <v>0</v>
      </c>
      <c r="AF305" s="704">
        <f ca="1"/>
        <v>0</v>
      </c>
      <c r="AG305" s="704">
        <f ca="1"/>
        <v>0</v>
      </c>
      <c r="AH305" s="704">
        <f ca="1"/>
        <v>0</v>
      </c>
      <c r="AI305" s="704">
        <f ca="1"/>
        <v>0</v>
      </c>
      <c r="AJ305" s="704">
        <f ca="1"/>
        <v>0</v>
      </c>
      <c r="AK305" s="704">
        <f ca="1"/>
        <v>0</v>
      </c>
      <c r="AL305" s="704">
        <f ca="1"/>
        <v>0</v>
      </c>
      <c r="AM305" s="704">
        <f ca="1"/>
        <v>0</v>
      </c>
      <c r="AN305" s="704">
        <f ca="1"/>
        <v>0</v>
      </c>
      <c r="AO305" s="704">
        <f ca="1"/>
        <v>0</v>
      </c>
      <c r="AP305" s="704">
        <f ca="1"/>
        <v>0</v>
      </c>
      <c r="AQ305" s="704">
        <f ca="1"/>
        <v>0</v>
      </c>
      <c r="AR305" s="704">
        <f ca="1"/>
        <v>0</v>
      </c>
    </row>
    <row r="306" spans="1:44">
      <c r="A306" s="1366"/>
      <c r="B306" s="533"/>
      <c r="C306" s="516">
        <f ca="1"/>
        <v>2029</v>
      </c>
      <c r="D306" s="704">
        <f ca="1"/>
        <v>-22291.816189042798</v>
      </c>
      <c r="E306" s="704">
        <f ca="1"/>
        <v>229858.67455237711</v>
      </c>
      <c r="F306" s="704">
        <f ca="1"/>
        <v>238278.40622096235</v>
      </c>
      <c r="G306" s="704">
        <f ca="1"/>
        <v>445845.26458429667</v>
      </c>
      <c r="H306" s="516">
        <f ca="1"/>
        <v>2029</v>
      </c>
      <c r="I306" s="704">
        <f ca="1"/>
        <v>0</v>
      </c>
      <c r="J306" s="704">
        <f ca="1"/>
        <v>0</v>
      </c>
      <c r="K306" s="704">
        <f ca="1"/>
        <v>0</v>
      </c>
      <c r="L306" s="704">
        <f ca="1"/>
        <v>0</v>
      </c>
      <c r="M306" s="704">
        <f ca="1"/>
        <v>0</v>
      </c>
      <c r="N306" s="704">
        <f ca="1"/>
        <v>0</v>
      </c>
      <c r="O306" s="704">
        <f ca="1"/>
        <v>0</v>
      </c>
      <c r="P306" s="704">
        <f ca="1"/>
        <v>0</v>
      </c>
      <c r="Q306" s="704">
        <f ca="1"/>
        <v>0</v>
      </c>
      <c r="R306" s="704">
        <f ca="1"/>
        <v>229858.67455237711</v>
      </c>
      <c r="S306" s="704">
        <f ca="1"/>
        <v>0</v>
      </c>
      <c r="T306" s="704">
        <f ca="1"/>
        <v>0</v>
      </c>
      <c r="U306" s="704">
        <f ca="1"/>
        <v>0</v>
      </c>
      <c r="V306" s="704">
        <f ca="1"/>
        <v>0</v>
      </c>
      <c r="W306" s="704">
        <f ca="1"/>
        <v>0</v>
      </c>
      <c r="X306" s="704">
        <f ca="1"/>
        <v>0</v>
      </c>
      <c r="Y306" s="704">
        <f ca="1"/>
        <v>0</v>
      </c>
      <c r="Z306" s="704">
        <f ca="1"/>
        <v>0</v>
      </c>
      <c r="AA306" s="704">
        <f ca="1"/>
        <v>0</v>
      </c>
      <c r="AD306" s="516">
        <f ca="1"/>
        <v>2029</v>
      </c>
      <c r="AE306" s="704">
        <f ca="1"/>
        <v>0</v>
      </c>
      <c r="AF306" s="704">
        <f ca="1"/>
        <v>0</v>
      </c>
      <c r="AG306" s="704">
        <f ca="1"/>
        <v>0</v>
      </c>
      <c r="AH306" s="704">
        <f ca="1"/>
        <v>0</v>
      </c>
      <c r="AI306" s="704">
        <f ca="1"/>
        <v>0</v>
      </c>
      <c r="AJ306" s="704">
        <f ca="1"/>
        <v>238278.40622096235</v>
      </c>
      <c r="AK306" s="704">
        <f ca="1"/>
        <v>0</v>
      </c>
      <c r="AL306" s="704">
        <f ca="1"/>
        <v>0</v>
      </c>
      <c r="AM306" s="704">
        <f ca="1"/>
        <v>0</v>
      </c>
      <c r="AN306" s="704">
        <f ca="1"/>
        <v>0</v>
      </c>
      <c r="AO306" s="704">
        <f ca="1"/>
        <v>0</v>
      </c>
      <c r="AP306" s="704">
        <f ca="1"/>
        <v>0</v>
      </c>
      <c r="AQ306" s="704">
        <f ca="1"/>
        <v>0</v>
      </c>
      <c r="AR306" s="704">
        <f ca="1"/>
        <v>0</v>
      </c>
    </row>
    <row r="307" spans="1:44">
      <c r="A307" s="1366"/>
      <c r="B307" s="533"/>
      <c r="C307" s="516">
        <f ca="1"/>
        <v>2030</v>
      </c>
      <c r="D307" s="704">
        <f ca="1"/>
        <v>-23512.067155504428</v>
      </c>
      <c r="E307" s="704">
        <f ca="1"/>
        <v>451944.35044839361</v>
      </c>
      <c r="F307" s="704">
        <f ca="1"/>
        <v>468499.08856005641</v>
      </c>
      <c r="G307" s="704">
        <f ca="1"/>
        <v>896931.37185294554</v>
      </c>
      <c r="H307" s="516">
        <f ca="1"/>
        <v>2030</v>
      </c>
      <c r="I307" s="704">
        <f ca="1"/>
        <v>0</v>
      </c>
      <c r="J307" s="704">
        <f ca="1"/>
        <v>0</v>
      </c>
      <c r="K307" s="704">
        <f ca="1"/>
        <v>0</v>
      </c>
      <c r="L307" s="704">
        <f ca="1"/>
        <v>0</v>
      </c>
      <c r="M307" s="704">
        <f ca="1"/>
        <v>0</v>
      </c>
      <c r="N307" s="704">
        <f ca="1"/>
        <v>0</v>
      </c>
      <c r="O307" s="704">
        <f ca="1"/>
        <v>0</v>
      </c>
      <c r="P307" s="704">
        <f ca="1"/>
        <v>0</v>
      </c>
      <c r="Q307" s="704">
        <f ca="1"/>
        <v>0</v>
      </c>
      <c r="R307" s="704">
        <f ca="1"/>
        <v>451944.35044839361</v>
      </c>
      <c r="S307" s="704">
        <f ca="1"/>
        <v>0</v>
      </c>
      <c r="T307" s="704">
        <f ca="1"/>
        <v>0</v>
      </c>
      <c r="U307" s="704">
        <f ca="1"/>
        <v>0</v>
      </c>
      <c r="V307" s="704">
        <f ca="1"/>
        <v>0</v>
      </c>
      <c r="W307" s="704">
        <f ca="1"/>
        <v>0</v>
      </c>
      <c r="X307" s="704">
        <f ca="1"/>
        <v>0</v>
      </c>
      <c r="Y307" s="704">
        <f ca="1"/>
        <v>0</v>
      </c>
      <c r="Z307" s="704">
        <f ca="1"/>
        <v>0</v>
      </c>
      <c r="AA307" s="704">
        <f ca="1"/>
        <v>0</v>
      </c>
      <c r="AD307" s="516">
        <f ca="1"/>
        <v>2030</v>
      </c>
      <c r="AE307" s="704">
        <f ca="1"/>
        <v>0</v>
      </c>
      <c r="AF307" s="704">
        <f ca="1"/>
        <v>0</v>
      </c>
      <c r="AG307" s="704">
        <f ca="1"/>
        <v>0</v>
      </c>
      <c r="AH307" s="704">
        <f ca="1"/>
        <v>0</v>
      </c>
      <c r="AI307" s="704">
        <f ca="1"/>
        <v>0</v>
      </c>
      <c r="AJ307" s="704">
        <f ca="1"/>
        <v>468499.08856005641</v>
      </c>
      <c r="AK307" s="704">
        <f ca="1"/>
        <v>0</v>
      </c>
      <c r="AL307" s="704">
        <f ca="1"/>
        <v>0</v>
      </c>
      <c r="AM307" s="704">
        <f ca="1"/>
        <v>0</v>
      </c>
      <c r="AN307" s="704">
        <f ca="1"/>
        <v>0</v>
      </c>
      <c r="AO307" s="704">
        <f ca="1"/>
        <v>0</v>
      </c>
      <c r="AP307" s="704">
        <f ca="1"/>
        <v>0</v>
      </c>
      <c r="AQ307" s="704">
        <f ca="1"/>
        <v>0</v>
      </c>
      <c r="AR307" s="704">
        <f ca="1"/>
        <v>0</v>
      </c>
    </row>
    <row r="308" spans="1:44">
      <c r="A308" s="1366"/>
      <c r="B308" s="533"/>
      <c r="C308" s="516">
        <f ca="1"/>
        <v>2031</v>
      </c>
      <c r="D308" s="704">
        <f ca="1"/>
        <v>-24691.053596530157</v>
      </c>
      <c r="E308" s="704">
        <f ca="1"/>
        <v>666519.88271507621</v>
      </c>
      <c r="F308" s="704">
        <f ca="1"/>
        <v>690934.53043357725</v>
      </c>
      <c r="G308" s="704">
        <f ca="1"/>
        <v>1332763.3595521234</v>
      </c>
      <c r="H308" s="516">
        <f ca="1"/>
        <v>2031</v>
      </c>
      <c r="I308" s="704">
        <f ca="1"/>
        <v>0</v>
      </c>
      <c r="J308" s="704">
        <f ca="1"/>
        <v>0</v>
      </c>
      <c r="K308" s="704">
        <f ca="1"/>
        <v>0</v>
      </c>
      <c r="L308" s="704">
        <f ca="1"/>
        <v>0</v>
      </c>
      <c r="M308" s="704">
        <f ca="1"/>
        <v>0</v>
      </c>
      <c r="N308" s="704">
        <f ca="1"/>
        <v>0</v>
      </c>
      <c r="O308" s="704">
        <f ca="1"/>
        <v>0</v>
      </c>
      <c r="P308" s="704">
        <f ca="1"/>
        <v>0</v>
      </c>
      <c r="Q308" s="704">
        <f ca="1"/>
        <v>0</v>
      </c>
      <c r="R308" s="704">
        <f ca="1"/>
        <v>666519.88271507621</v>
      </c>
      <c r="S308" s="704">
        <f ca="1"/>
        <v>0</v>
      </c>
      <c r="T308" s="704">
        <f ca="1"/>
        <v>0</v>
      </c>
      <c r="U308" s="704">
        <f ca="1"/>
        <v>0</v>
      </c>
      <c r="V308" s="704">
        <f ca="1"/>
        <v>0</v>
      </c>
      <c r="W308" s="704">
        <f ca="1"/>
        <v>0</v>
      </c>
      <c r="X308" s="704">
        <f ca="1"/>
        <v>0</v>
      </c>
      <c r="Y308" s="704">
        <f ca="1"/>
        <v>0</v>
      </c>
      <c r="Z308" s="704">
        <f ca="1"/>
        <v>0</v>
      </c>
      <c r="AA308" s="704">
        <f ca="1"/>
        <v>0</v>
      </c>
      <c r="AD308" s="516">
        <f ca="1"/>
        <v>2031</v>
      </c>
      <c r="AE308" s="704">
        <f ca="1"/>
        <v>0</v>
      </c>
      <c r="AF308" s="704">
        <f ca="1"/>
        <v>0</v>
      </c>
      <c r="AG308" s="704">
        <f ca="1"/>
        <v>0</v>
      </c>
      <c r="AH308" s="704">
        <f ca="1"/>
        <v>0</v>
      </c>
      <c r="AI308" s="704">
        <f ca="1"/>
        <v>0</v>
      </c>
      <c r="AJ308" s="704">
        <f ca="1"/>
        <v>690934.53043357725</v>
      </c>
      <c r="AK308" s="704">
        <f ca="1"/>
        <v>0</v>
      </c>
      <c r="AL308" s="704">
        <f ca="1"/>
        <v>0</v>
      </c>
      <c r="AM308" s="704">
        <f ca="1"/>
        <v>0</v>
      </c>
      <c r="AN308" s="704">
        <f ca="1"/>
        <v>0</v>
      </c>
      <c r="AO308" s="704">
        <f ca="1"/>
        <v>0</v>
      </c>
      <c r="AP308" s="704">
        <f ca="1"/>
        <v>0</v>
      </c>
      <c r="AQ308" s="704">
        <f ca="1"/>
        <v>0</v>
      </c>
      <c r="AR308" s="704">
        <f ca="1"/>
        <v>0</v>
      </c>
    </row>
    <row r="309" spans="1:44">
      <c r="A309" s="1366"/>
      <c r="B309" s="533"/>
      <c r="C309" s="516">
        <f ca="1"/>
        <v>2032</v>
      </c>
      <c r="D309" s="704">
        <f ca="1"/>
        <v>-25830.170930854532</v>
      </c>
      <c r="E309" s="704">
        <f ca="1"/>
        <v>873839.23756211263</v>
      </c>
      <c r="F309" s="704">
        <f ca="1"/>
        <v>905848.00084277615</v>
      </c>
      <c r="G309" s="704">
        <f ca="1"/>
        <v>1753857.0674740341</v>
      </c>
      <c r="H309" s="516">
        <f ca="1"/>
        <v>2032</v>
      </c>
      <c r="I309" s="704">
        <f ca="1"/>
        <v>0</v>
      </c>
      <c r="J309" s="704">
        <f ca="1"/>
        <v>0</v>
      </c>
      <c r="K309" s="704">
        <f ca="1"/>
        <v>0</v>
      </c>
      <c r="L309" s="704">
        <f ca="1"/>
        <v>0</v>
      </c>
      <c r="M309" s="704">
        <f ca="1"/>
        <v>0</v>
      </c>
      <c r="N309" s="704">
        <f ca="1"/>
        <v>0</v>
      </c>
      <c r="O309" s="704">
        <f ca="1"/>
        <v>0</v>
      </c>
      <c r="P309" s="704">
        <f ca="1"/>
        <v>0</v>
      </c>
      <c r="Q309" s="704">
        <f ca="1"/>
        <v>0</v>
      </c>
      <c r="R309" s="704">
        <f ca="1"/>
        <v>873839.23756211263</v>
      </c>
      <c r="S309" s="704">
        <f ca="1"/>
        <v>0</v>
      </c>
      <c r="T309" s="704">
        <f ca="1"/>
        <v>0</v>
      </c>
      <c r="U309" s="704">
        <f ca="1"/>
        <v>0</v>
      </c>
      <c r="V309" s="704">
        <f ca="1"/>
        <v>0</v>
      </c>
      <c r="W309" s="704">
        <f ca="1"/>
        <v>0</v>
      </c>
      <c r="X309" s="704">
        <f ca="1"/>
        <v>0</v>
      </c>
      <c r="Y309" s="704">
        <f ca="1"/>
        <v>0</v>
      </c>
      <c r="Z309" s="704">
        <f ca="1"/>
        <v>0</v>
      </c>
      <c r="AA309" s="704">
        <f ca="1"/>
        <v>0</v>
      </c>
      <c r="AD309" s="516">
        <f ca="1"/>
        <v>2032</v>
      </c>
      <c r="AE309" s="704">
        <f ca="1"/>
        <v>0</v>
      </c>
      <c r="AF309" s="704">
        <f ca="1"/>
        <v>0</v>
      </c>
      <c r="AG309" s="704">
        <f ca="1"/>
        <v>0</v>
      </c>
      <c r="AH309" s="704">
        <f ca="1"/>
        <v>0</v>
      </c>
      <c r="AI309" s="704">
        <f ca="1"/>
        <v>0</v>
      </c>
      <c r="AJ309" s="704">
        <f ca="1"/>
        <v>905848.00084277615</v>
      </c>
      <c r="AK309" s="704">
        <f ca="1"/>
        <v>0</v>
      </c>
      <c r="AL309" s="704">
        <f ca="1"/>
        <v>0</v>
      </c>
      <c r="AM309" s="704">
        <f ca="1"/>
        <v>0</v>
      </c>
      <c r="AN309" s="704">
        <f ca="1"/>
        <v>0</v>
      </c>
      <c r="AO309" s="704">
        <f ca="1"/>
        <v>0</v>
      </c>
      <c r="AP309" s="704">
        <f ca="1"/>
        <v>0</v>
      </c>
      <c r="AQ309" s="704">
        <f ca="1"/>
        <v>0</v>
      </c>
      <c r="AR309" s="704">
        <f ca="1"/>
        <v>0</v>
      </c>
    </row>
    <row r="310" spans="1:44">
      <c r="A310" s="1366"/>
      <c r="B310" s="533"/>
      <c r="C310" s="516">
        <f ca="1"/>
        <v>2033</v>
      </c>
      <c r="D310" s="704">
        <f ca="1"/>
        <v>-26930.767389138953</v>
      </c>
      <c r="E310" s="704">
        <f ca="1"/>
        <v>1074147.7929698774</v>
      </c>
      <c r="F310" s="704">
        <f ca="1"/>
        <v>1113493.865972437</v>
      </c>
      <c r="G310" s="704">
        <f ca="1"/>
        <v>2160710.8915531756</v>
      </c>
      <c r="H310" s="516">
        <f ca="1"/>
        <v>2033</v>
      </c>
      <c r="I310" s="704">
        <f ca="1"/>
        <v>0</v>
      </c>
      <c r="J310" s="704">
        <f ca="1"/>
        <v>0</v>
      </c>
      <c r="K310" s="704">
        <f ca="1"/>
        <v>0</v>
      </c>
      <c r="L310" s="704">
        <f ca="1"/>
        <v>0</v>
      </c>
      <c r="M310" s="704">
        <f ca="1"/>
        <v>0</v>
      </c>
      <c r="N310" s="704">
        <f ca="1"/>
        <v>0</v>
      </c>
      <c r="O310" s="704">
        <f ca="1"/>
        <v>0</v>
      </c>
      <c r="P310" s="704">
        <f ca="1"/>
        <v>0</v>
      </c>
      <c r="Q310" s="704">
        <f ca="1"/>
        <v>0</v>
      </c>
      <c r="R310" s="704">
        <f ca="1"/>
        <v>1074147.7929698774</v>
      </c>
      <c r="S310" s="704">
        <f ca="1"/>
        <v>0</v>
      </c>
      <c r="T310" s="704">
        <f ca="1"/>
        <v>0</v>
      </c>
      <c r="U310" s="704">
        <f ca="1"/>
        <v>0</v>
      </c>
      <c r="V310" s="704">
        <f ca="1"/>
        <v>0</v>
      </c>
      <c r="W310" s="704">
        <f ca="1"/>
        <v>0</v>
      </c>
      <c r="X310" s="704">
        <f ca="1"/>
        <v>0</v>
      </c>
      <c r="Y310" s="704">
        <f ca="1"/>
        <v>0</v>
      </c>
      <c r="Z310" s="704">
        <f ca="1"/>
        <v>0</v>
      </c>
      <c r="AA310" s="704">
        <f ca="1"/>
        <v>0</v>
      </c>
      <c r="AD310" s="516">
        <f ca="1"/>
        <v>2033</v>
      </c>
      <c r="AE310" s="704">
        <f ca="1"/>
        <v>0</v>
      </c>
      <c r="AF310" s="704">
        <f ca="1"/>
        <v>0</v>
      </c>
      <c r="AG310" s="704">
        <f ca="1"/>
        <v>0</v>
      </c>
      <c r="AH310" s="704">
        <f ca="1"/>
        <v>0</v>
      </c>
      <c r="AI310" s="704">
        <f ca="1"/>
        <v>0</v>
      </c>
      <c r="AJ310" s="704">
        <f ca="1"/>
        <v>1113493.865972437</v>
      </c>
      <c r="AK310" s="704">
        <f ca="1"/>
        <v>0</v>
      </c>
      <c r="AL310" s="704">
        <f ca="1"/>
        <v>0</v>
      </c>
      <c r="AM310" s="704">
        <f ca="1"/>
        <v>0</v>
      </c>
      <c r="AN310" s="704">
        <f ca="1"/>
        <v>0</v>
      </c>
      <c r="AO310" s="704">
        <f ca="1"/>
        <v>0</v>
      </c>
      <c r="AP310" s="704">
        <f ca="1"/>
        <v>0</v>
      </c>
      <c r="AQ310" s="704">
        <f ca="1"/>
        <v>0</v>
      </c>
      <c r="AR310" s="704">
        <f ca="1"/>
        <v>0</v>
      </c>
    </row>
    <row r="311" spans="1:44">
      <c r="A311" s="1366"/>
      <c r="B311" s="533"/>
      <c r="C311" s="516">
        <f ca="1"/>
        <v>2034</v>
      </c>
      <c r="D311" s="704">
        <f ca="1"/>
        <v>-27994.14560970361</v>
      </c>
      <c r="E311" s="704">
        <f ca="1"/>
        <v>1267682.6291126451</v>
      </c>
      <c r="F311" s="704">
        <f ca="1"/>
        <v>1314117.8902523024</v>
      </c>
      <c r="G311" s="704">
        <f ca="1"/>
        <v>2553806.3737552436</v>
      </c>
      <c r="H311" s="516">
        <f ca="1"/>
        <v>2034</v>
      </c>
      <c r="I311" s="704">
        <f ca="1"/>
        <v>0</v>
      </c>
      <c r="J311" s="704">
        <f ca="1"/>
        <v>0</v>
      </c>
      <c r="K311" s="704">
        <f ca="1"/>
        <v>0</v>
      </c>
      <c r="L311" s="704">
        <f ca="1"/>
        <v>0</v>
      </c>
      <c r="M311" s="704">
        <f ca="1"/>
        <v>0</v>
      </c>
      <c r="N311" s="704">
        <f ca="1"/>
        <v>0</v>
      </c>
      <c r="O311" s="704">
        <f ca="1"/>
        <v>0</v>
      </c>
      <c r="P311" s="704">
        <f ca="1"/>
        <v>0</v>
      </c>
      <c r="Q311" s="704">
        <f ca="1"/>
        <v>0</v>
      </c>
      <c r="R311" s="704">
        <f ca="1"/>
        <v>1267682.6291126451</v>
      </c>
      <c r="S311" s="704">
        <f ca="1"/>
        <v>0</v>
      </c>
      <c r="T311" s="704">
        <f ca="1"/>
        <v>0</v>
      </c>
      <c r="U311" s="704">
        <f ca="1"/>
        <v>0</v>
      </c>
      <c r="V311" s="704">
        <f ca="1"/>
        <v>0</v>
      </c>
      <c r="W311" s="704">
        <f ca="1"/>
        <v>0</v>
      </c>
      <c r="X311" s="704">
        <f ca="1"/>
        <v>0</v>
      </c>
      <c r="Y311" s="704">
        <f ca="1"/>
        <v>0</v>
      </c>
      <c r="Z311" s="704">
        <f ca="1"/>
        <v>0</v>
      </c>
      <c r="AA311" s="704">
        <f ca="1"/>
        <v>0</v>
      </c>
      <c r="AD311" s="516">
        <f ca="1"/>
        <v>2034</v>
      </c>
      <c r="AE311" s="704">
        <f ca="1"/>
        <v>0</v>
      </c>
      <c r="AF311" s="704">
        <f ca="1"/>
        <v>0</v>
      </c>
      <c r="AG311" s="704">
        <f ca="1"/>
        <v>0</v>
      </c>
      <c r="AH311" s="704">
        <f ca="1"/>
        <v>0</v>
      </c>
      <c r="AI311" s="704">
        <f ca="1"/>
        <v>0</v>
      </c>
      <c r="AJ311" s="704">
        <f ca="1"/>
        <v>1314117.8902523024</v>
      </c>
      <c r="AK311" s="704">
        <f ca="1"/>
        <v>0</v>
      </c>
      <c r="AL311" s="704">
        <f ca="1"/>
        <v>0</v>
      </c>
      <c r="AM311" s="704">
        <f ca="1"/>
        <v>0</v>
      </c>
      <c r="AN311" s="704">
        <f ca="1"/>
        <v>0</v>
      </c>
      <c r="AO311" s="704">
        <f ca="1"/>
        <v>0</v>
      </c>
      <c r="AP311" s="704">
        <f ca="1"/>
        <v>0</v>
      </c>
      <c r="AQ311" s="704">
        <f ca="1"/>
        <v>0</v>
      </c>
      <c r="AR311" s="704">
        <f ca="1"/>
        <v>0</v>
      </c>
    </row>
    <row r="312" spans="1:44">
      <c r="A312" s="1366"/>
      <c r="B312" s="533"/>
      <c r="C312" s="516">
        <f ca="1"/>
        <v>2035</v>
      </c>
      <c r="D312" s="704">
        <f ca="1"/>
        <v>-29021.564180297482</v>
      </c>
      <c r="E312" s="704">
        <f ca="1"/>
        <v>1454672.80896073</v>
      </c>
      <c r="F312" s="704">
        <f ca="1"/>
        <v>1507957.5272376798</v>
      </c>
      <c r="G312" s="704">
        <f ca="1"/>
        <v>2933608.7720181122</v>
      </c>
      <c r="H312" s="516">
        <f ca="1"/>
        <v>2035</v>
      </c>
      <c r="I312" s="704">
        <f ca="1"/>
        <v>0</v>
      </c>
      <c r="J312" s="704">
        <f ca="1"/>
        <v>0</v>
      </c>
      <c r="K312" s="704">
        <f ca="1"/>
        <v>0</v>
      </c>
      <c r="L312" s="704">
        <f ca="1"/>
        <v>0</v>
      </c>
      <c r="M312" s="704">
        <f ca="1"/>
        <v>0</v>
      </c>
      <c r="N312" s="704">
        <f ca="1"/>
        <v>0</v>
      </c>
      <c r="O312" s="704">
        <f ca="1"/>
        <v>0</v>
      </c>
      <c r="P312" s="704">
        <f ca="1"/>
        <v>0</v>
      </c>
      <c r="Q312" s="704">
        <f ca="1"/>
        <v>0</v>
      </c>
      <c r="R312" s="704">
        <f ca="1"/>
        <v>1454672.80896073</v>
      </c>
      <c r="S312" s="704">
        <f ca="1"/>
        <v>0</v>
      </c>
      <c r="T312" s="704">
        <f ca="1"/>
        <v>0</v>
      </c>
      <c r="U312" s="704">
        <f ca="1"/>
        <v>0</v>
      </c>
      <c r="V312" s="704">
        <f ca="1"/>
        <v>0</v>
      </c>
      <c r="W312" s="704">
        <f ca="1"/>
        <v>0</v>
      </c>
      <c r="X312" s="704">
        <f ca="1"/>
        <v>0</v>
      </c>
      <c r="Y312" s="704">
        <f ca="1"/>
        <v>0</v>
      </c>
      <c r="Z312" s="704">
        <f ca="1"/>
        <v>0</v>
      </c>
      <c r="AA312" s="704">
        <f ca="1"/>
        <v>0</v>
      </c>
      <c r="AD312" s="516">
        <f ca="1"/>
        <v>2035</v>
      </c>
      <c r="AE312" s="704">
        <f ca="1"/>
        <v>0</v>
      </c>
      <c r="AF312" s="704">
        <f ca="1"/>
        <v>0</v>
      </c>
      <c r="AG312" s="704">
        <f ca="1"/>
        <v>0</v>
      </c>
      <c r="AH312" s="704">
        <f ca="1"/>
        <v>0</v>
      </c>
      <c r="AI312" s="704">
        <f ca="1"/>
        <v>0</v>
      </c>
      <c r="AJ312" s="704">
        <f ca="1"/>
        <v>1507957.5272376798</v>
      </c>
      <c r="AK312" s="704">
        <f ca="1"/>
        <v>0</v>
      </c>
      <c r="AL312" s="704">
        <f ca="1"/>
        <v>0</v>
      </c>
      <c r="AM312" s="704">
        <f ca="1"/>
        <v>0</v>
      </c>
      <c r="AN312" s="704">
        <f ca="1"/>
        <v>0</v>
      </c>
      <c r="AO312" s="704">
        <f ca="1"/>
        <v>0</v>
      </c>
      <c r="AP312" s="704">
        <f ca="1"/>
        <v>0</v>
      </c>
      <c r="AQ312" s="704">
        <f ca="1"/>
        <v>0</v>
      </c>
      <c r="AR312" s="704">
        <f ca="1"/>
        <v>0</v>
      </c>
    </row>
    <row r="313" spans="1:44">
      <c r="A313" s="1366"/>
      <c r="B313" s="533"/>
      <c r="C313" s="516">
        <f ca="1"/>
        <v>2036</v>
      </c>
      <c r="D313" s="704">
        <f ca="1"/>
        <v>-30014.239127731176</v>
      </c>
      <c r="E313" s="704">
        <f ca="1"/>
        <v>1635339.6493936621</v>
      </c>
      <c r="F313" s="704">
        <f ca="1"/>
        <v>1695242.2006535034</v>
      </c>
      <c r="G313" s="704">
        <f ca="1"/>
        <v>3300567.6109194346</v>
      </c>
      <c r="H313" s="516">
        <f ca="1"/>
        <v>2036</v>
      </c>
      <c r="I313" s="704">
        <f ca="1"/>
        <v>0</v>
      </c>
      <c r="J313" s="704">
        <f ca="1"/>
        <v>0</v>
      </c>
      <c r="K313" s="704">
        <f ca="1"/>
        <v>0</v>
      </c>
      <c r="L313" s="704">
        <f ca="1"/>
        <v>0</v>
      </c>
      <c r="M313" s="704">
        <f ca="1"/>
        <v>0</v>
      </c>
      <c r="N313" s="704">
        <f ca="1"/>
        <v>0</v>
      </c>
      <c r="O313" s="704">
        <f ca="1"/>
        <v>0</v>
      </c>
      <c r="P313" s="704">
        <f ca="1"/>
        <v>0</v>
      </c>
      <c r="Q313" s="704">
        <f ca="1"/>
        <v>0</v>
      </c>
      <c r="R313" s="704">
        <f ca="1"/>
        <v>1635339.6493936621</v>
      </c>
      <c r="S313" s="704">
        <f ca="1"/>
        <v>0</v>
      </c>
      <c r="T313" s="704">
        <f ca="1"/>
        <v>0</v>
      </c>
      <c r="U313" s="704">
        <f ca="1"/>
        <v>0</v>
      </c>
      <c r="V313" s="704">
        <f ca="1"/>
        <v>0</v>
      </c>
      <c r="W313" s="704">
        <f ca="1"/>
        <v>0</v>
      </c>
      <c r="X313" s="704">
        <f ca="1"/>
        <v>0</v>
      </c>
      <c r="Y313" s="704">
        <f ca="1"/>
        <v>0</v>
      </c>
      <c r="Z313" s="704">
        <f ca="1"/>
        <v>0</v>
      </c>
      <c r="AA313" s="704">
        <f ca="1"/>
        <v>0</v>
      </c>
      <c r="AD313" s="516">
        <f ca="1"/>
        <v>2036</v>
      </c>
      <c r="AE313" s="704">
        <f ca="1"/>
        <v>0</v>
      </c>
      <c r="AF313" s="704">
        <f ca="1"/>
        <v>0</v>
      </c>
      <c r="AG313" s="704">
        <f ca="1"/>
        <v>0</v>
      </c>
      <c r="AH313" s="704">
        <f ca="1"/>
        <v>0</v>
      </c>
      <c r="AI313" s="704">
        <f ca="1"/>
        <v>0</v>
      </c>
      <c r="AJ313" s="704">
        <f ca="1"/>
        <v>1695242.2006535034</v>
      </c>
      <c r="AK313" s="704">
        <f ca="1"/>
        <v>0</v>
      </c>
      <c r="AL313" s="704">
        <f ca="1"/>
        <v>0</v>
      </c>
      <c r="AM313" s="704">
        <f ca="1"/>
        <v>0</v>
      </c>
      <c r="AN313" s="704">
        <f ca="1"/>
        <v>0</v>
      </c>
      <c r="AO313" s="704">
        <f ca="1"/>
        <v>0</v>
      </c>
      <c r="AP313" s="704">
        <f ca="1"/>
        <v>0</v>
      </c>
      <c r="AQ313" s="704">
        <f ca="1"/>
        <v>0</v>
      </c>
      <c r="AR313" s="704">
        <f ca="1"/>
        <v>0</v>
      </c>
    </row>
    <row r="314" spans="1:44">
      <c r="A314" s="1366"/>
      <c r="B314" s="533"/>
      <c r="C314" s="516">
        <f ca="1"/>
        <v>2037</v>
      </c>
      <c r="D314" s="704">
        <f ca="1"/>
        <v>-30973.345357135709</v>
      </c>
      <c r="E314" s="704">
        <f ca="1"/>
        <v>1809896.9831452875</v>
      </c>
      <c r="F314" s="704">
        <f ca="1"/>
        <v>1876193.5759344923</v>
      </c>
      <c r="G314" s="704">
        <f ca="1"/>
        <v>3655117.2137226444</v>
      </c>
      <c r="H314" s="516">
        <f ca="1"/>
        <v>2037</v>
      </c>
      <c r="I314" s="704">
        <f ca="1"/>
        <v>0</v>
      </c>
      <c r="J314" s="704">
        <f ca="1"/>
        <v>0</v>
      </c>
      <c r="K314" s="704">
        <f ca="1"/>
        <v>0</v>
      </c>
      <c r="L314" s="704">
        <f ca="1"/>
        <v>0</v>
      </c>
      <c r="M314" s="704">
        <f ca="1"/>
        <v>0</v>
      </c>
      <c r="N314" s="704">
        <f ca="1"/>
        <v>0</v>
      </c>
      <c r="O314" s="704">
        <f ca="1"/>
        <v>0</v>
      </c>
      <c r="P314" s="704">
        <f ca="1"/>
        <v>0</v>
      </c>
      <c r="Q314" s="704">
        <f ca="1"/>
        <v>0</v>
      </c>
      <c r="R314" s="704">
        <f ca="1"/>
        <v>1809896.9831452875</v>
      </c>
      <c r="S314" s="704">
        <f ca="1"/>
        <v>0</v>
      </c>
      <c r="T314" s="704">
        <f ca="1"/>
        <v>0</v>
      </c>
      <c r="U314" s="704">
        <f ca="1"/>
        <v>0</v>
      </c>
      <c r="V314" s="704">
        <f ca="1"/>
        <v>0</v>
      </c>
      <c r="W314" s="704">
        <f ca="1"/>
        <v>0</v>
      </c>
      <c r="X314" s="704">
        <f ca="1"/>
        <v>0</v>
      </c>
      <c r="Y314" s="704">
        <f ca="1"/>
        <v>0</v>
      </c>
      <c r="Z314" s="704">
        <f ca="1"/>
        <v>0</v>
      </c>
      <c r="AA314" s="704">
        <f ca="1"/>
        <v>0</v>
      </c>
      <c r="AD314" s="516">
        <f ca="1"/>
        <v>2037</v>
      </c>
      <c r="AE314" s="704">
        <f ca="1"/>
        <v>0</v>
      </c>
      <c r="AF314" s="704">
        <f ca="1"/>
        <v>0</v>
      </c>
      <c r="AG314" s="704">
        <f ca="1"/>
        <v>0</v>
      </c>
      <c r="AH314" s="704">
        <f ca="1"/>
        <v>0</v>
      </c>
      <c r="AI314" s="704">
        <f ca="1"/>
        <v>0</v>
      </c>
      <c r="AJ314" s="704">
        <f ca="1"/>
        <v>1876193.5759344923</v>
      </c>
      <c r="AK314" s="704">
        <f ca="1"/>
        <v>0</v>
      </c>
      <c r="AL314" s="704">
        <f ca="1"/>
        <v>0</v>
      </c>
      <c r="AM314" s="704">
        <f ca="1"/>
        <v>0</v>
      </c>
      <c r="AN314" s="704">
        <f ca="1"/>
        <v>0</v>
      </c>
      <c r="AO314" s="704">
        <f ca="1"/>
        <v>0</v>
      </c>
      <c r="AP314" s="704">
        <f ca="1"/>
        <v>0</v>
      </c>
      <c r="AQ314" s="704">
        <f ca="1"/>
        <v>0</v>
      </c>
      <c r="AR314" s="704">
        <f ca="1"/>
        <v>0</v>
      </c>
    </row>
    <row r="315" spans="1:44">
      <c r="A315" s="1366"/>
      <c r="B315" s="533"/>
      <c r="C315" s="516">
        <f ca="1"/>
        <v>2038</v>
      </c>
      <c r="D315" s="704">
        <f ca="1"/>
        <v>-31900.018042550721</v>
      </c>
      <c r="E315" s="704">
        <f ca="1"/>
        <v>1978551.4118908192</v>
      </c>
      <c r="F315" s="704">
        <f ca="1"/>
        <v>2051025.8225827906</v>
      </c>
      <c r="G315" s="704">
        <f ca="1"/>
        <v>3997677.2164310589</v>
      </c>
      <c r="H315" s="516">
        <f ca="1"/>
        <v>2038</v>
      </c>
      <c r="I315" s="704">
        <f ca="1"/>
        <v>0</v>
      </c>
      <c r="J315" s="704">
        <f ca="1"/>
        <v>0</v>
      </c>
      <c r="K315" s="704">
        <f ca="1"/>
        <v>0</v>
      </c>
      <c r="L315" s="704">
        <f ca="1"/>
        <v>0</v>
      </c>
      <c r="M315" s="704">
        <f ca="1"/>
        <v>0</v>
      </c>
      <c r="N315" s="704">
        <f ca="1"/>
        <v>0</v>
      </c>
      <c r="O315" s="704">
        <f ca="1"/>
        <v>0</v>
      </c>
      <c r="P315" s="704">
        <f ca="1"/>
        <v>0</v>
      </c>
      <c r="Q315" s="704">
        <f ca="1"/>
        <v>0</v>
      </c>
      <c r="R315" s="704">
        <f ca="1"/>
        <v>1978551.4118908192</v>
      </c>
      <c r="S315" s="704">
        <f ca="1"/>
        <v>0</v>
      </c>
      <c r="T315" s="704">
        <f ca="1"/>
        <v>0</v>
      </c>
      <c r="U315" s="704">
        <f ca="1"/>
        <v>0</v>
      </c>
      <c r="V315" s="704">
        <f ca="1"/>
        <v>0</v>
      </c>
      <c r="W315" s="704">
        <f ca="1"/>
        <v>0</v>
      </c>
      <c r="X315" s="704">
        <f ca="1"/>
        <v>0</v>
      </c>
      <c r="Y315" s="704">
        <f ca="1"/>
        <v>0</v>
      </c>
      <c r="Z315" s="704">
        <f ca="1"/>
        <v>0</v>
      </c>
      <c r="AA315" s="704">
        <f ca="1"/>
        <v>0</v>
      </c>
      <c r="AD315" s="516">
        <f ca="1"/>
        <v>2038</v>
      </c>
      <c r="AE315" s="704">
        <f ca="1"/>
        <v>0</v>
      </c>
      <c r="AF315" s="704">
        <f ca="1"/>
        <v>0</v>
      </c>
      <c r="AG315" s="704">
        <f ca="1"/>
        <v>0</v>
      </c>
      <c r="AH315" s="704">
        <f ca="1"/>
        <v>0</v>
      </c>
      <c r="AI315" s="704">
        <f ca="1"/>
        <v>0</v>
      </c>
      <c r="AJ315" s="704">
        <f ca="1"/>
        <v>2051025.8225827906</v>
      </c>
      <c r="AK315" s="704">
        <f ca="1"/>
        <v>0</v>
      </c>
      <c r="AL315" s="704">
        <f ca="1"/>
        <v>0</v>
      </c>
      <c r="AM315" s="704">
        <f ca="1"/>
        <v>0</v>
      </c>
      <c r="AN315" s="704">
        <f ca="1"/>
        <v>0</v>
      </c>
      <c r="AO315" s="704">
        <f ca="1"/>
        <v>0</v>
      </c>
      <c r="AP315" s="704">
        <f ca="1"/>
        <v>0</v>
      </c>
      <c r="AQ315" s="704">
        <f ca="1"/>
        <v>0</v>
      </c>
      <c r="AR315" s="704">
        <f ca="1"/>
        <v>0</v>
      </c>
    </row>
    <row r="316" spans="1:44">
      <c r="A316" s="1366"/>
      <c r="B316" s="533"/>
      <c r="C316" s="516">
        <f ca="1"/>
        <v>2039</v>
      </c>
      <c r="D316" s="704">
        <f ca="1"/>
        <v>-32795.353970487929</v>
      </c>
      <c r="E316" s="704">
        <f ca="1"/>
        <v>2141502.550775391</v>
      </c>
      <c r="F316" s="704">
        <f ca="1"/>
        <v>2219945.8676536107</v>
      </c>
      <c r="G316" s="704">
        <f ca="1"/>
        <v>4328653.0644585136</v>
      </c>
      <c r="H316" s="516">
        <f ca="1"/>
        <v>2039</v>
      </c>
      <c r="I316" s="704">
        <f ca="1"/>
        <v>0</v>
      </c>
      <c r="J316" s="704">
        <f ca="1"/>
        <v>0</v>
      </c>
      <c r="K316" s="704">
        <f ca="1"/>
        <v>0</v>
      </c>
      <c r="L316" s="704">
        <f ca="1"/>
        <v>0</v>
      </c>
      <c r="M316" s="704">
        <f ca="1"/>
        <v>0</v>
      </c>
      <c r="N316" s="704">
        <f ca="1"/>
        <v>0</v>
      </c>
      <c r="O316" s="704">
        <f ca="1"/>
        <v>0</v>
      </c>
      <c r="P316" s="704">
        <f ca="1"/>
        <v>0</v>
      </c>
      <c r="Q316" s="704">
        <f ca="1"/>
        <v>0</v>
      </c>
      <c r="R316" s="704">
        <f ca="1"/>
        <v>2141502.550775391</v>
      </c>
      <c r="S316" s="704">
        <f ca="1"/>
        <v>0</v>
      </c>
      <c r="T316" s="704">
        <f ca="1"/>
        <v>0</v>
      </c>
      <c r="U316" s="704">
        <f ca="1"/>
        <v>0</v>
      </c>
      <c r="V316" s="704">
        <f ca="1"/>
        <v>0</v>
      </c>
      <c r="W316" s="704">
        <f ca="1"/>
        <v>0</v>
      </c>
      <c r="X316" s="704">
        <f ca="1"/>
        <v>0</v>
      </c>
      <c r="Y316" s="704">
        <f ca="1"/>
        <v>0</v>
      </c>
      <c r="Z316" s="704">
        <f ca="1"/>
        <v>0</v>
      </c>
      <c r="AA316" s="704">
        <f ca="1"/>
        <v>0</v>
      </c>
      <c r="AD316" s="516">
        <f ca="1"/>
        <v>2039</v>
      </c>
      <c r="AE316" s="704">
        <f ca="1"/>
        <v>0</v>
      </c>
      <c r="AF316" s="704">
        <f ca="1"/>
        <v>0</v>
      </c>
      <c r="AG316" s="704">
        <f ca="1"/>
        <v>0</v>
      </c>
      <c r="AH316" s="704">
        <f ca="1"/>
        <v>0</v>
      </c>
      <c r="AI316" s="704">
        <f ca="1"/>
        <v>0</v>
      </c>
      <c r="AJ316" s="704">
        <f ca="1"/>
        <v>2219945.8676536107</v>
      </c>
      <c r="AK316" s="704">
        <f ca="1"/>
        <v>0</v>
      </c>
      <c r="AL316" s="704">
        <f ca="1"/>
        <v>0</v>
      </c>
      <c r="AM316" s="704">
        <f ca="1"/>
        <v>0</v>
      </c>
      <c r="AN316" s="704">
        <f ca="1"/>
        <v>0</v>
      </c>
      <c r="AO316" s="704">
        <f ca="1"/>
        <v>0</v>
      </c>
      <c r="AP316" s="704">
        <f ca="1"/>
        <v>0</v>
      </c>
      <c r="AQ316" s="704">
        <f ca="1"/>
        <v>0</v>
      </c>
      <c r="AR316" s="704">
        <f ca="1"/>
        <v>0</v>
      </c>
    </row>
    <row r="317" spans="1:44">
      <c r="A317" s="1366"/>
      <c r="B317" s="533"/>
      <c r="C317" s="516">
        <f ca="1"/>
        <v>2040</v>
      </c>
      <c r="D317" s="704">
        <f ca="1"/>
        <v>-33660.412838060111</v>
      </c>
      <c r="E317" s="704">
        <f ca="1"/>
        <v>2298943.2646735283</v>
      </c>
      <c r="F317" s="704">
        <f ca="1"/>
        <v>2383153.6406688956</v>
      </c>
      <c r="G317" s="704">
        <f ca="1"/>
        <v>4648436.4925043639</v>
      </c>
      <c r="H317" s="516">
        <f ca="1"/>
        <v>2040</v>
      </c>
      <c r="I317" s="704">
        <f ca="1"/>
        <v>0</v>
      </c>
      <c r="J317" s="704">
        <f ca="1"/>
        <v>0</v>
      </c>
      <c r="K317" s="704">
        <f ca="1"/>
        <v>0</v>
      </c>
      <c r="L317" s="704">
        <f ca="1"/>
        <v>0</v>
      </c>
      <c r="M317" s="704">
        <f ca="1"/>
        <v>0</v>
      </c>
      <c r="N317" s="704">
        <f ca="1"/>
        <v>0</v>
      </c>
      <c r="O317" s="704">
        <f ca="1"/>
        <v>0</v>
      </c>
      <c r="P317" s="704">
        <f ca="1"/>
        <v>0</v>
      </c>
      <c r="Q317" s="704">
        <f ca="1"/>
        <v>0</v>
      </c>
      <c r="R317" s="704">
        <f ca="1"/>
        <v>2298943.2646735283</v>
      </c>
      <c r="S317" s="704">
        <f ca="1"/>
        <v>0</v>
      </c>
      <c r="T317" s="704">
        <f ca="1"/>
        <v>0</v>
      </c>
      <c r="U317" s="704">
        <f ca="1"/>
        <v>0</v>
      </c>
      <c r="V317" s="704">
        <f ca="1"/>
        <v>0</v>
      </c>
      <c r="W317" s="704">
        <f ca="1"/>
        <v>0</v>
      </c>
      <c r="X317" s="704">
        <f ca="1"/>
        <v>0</v>
      </c>
      <c r="Y317" s="704">
        <f ca="1"/>
        <v>0</v>
      </c>
      <c r="Z317" s="704">
        <f ca="1"/>
        <v>0</v>
      </c>
      <c r="AA317" s="704">
        <f ca="1"/>
        <v>0</v>
      </c>
      <c r="AD317" s="516">
        <f ca="1"/>
        <v>2040</v>
      </c>
      <c r="AE317" s="704">
        <f ca="1"/>
        <v>0</v>
      </c>
      <c r="AF317" s="704">
        <f ca="1"/>
        <v>0</v>
      </c>
      <c r="AG317" s="704">
        <f ca="1"/>
        <v>0</v>
      </c>
      <c r="AH317" s="704">
        <f ca="1"/>
        <v>0</v>
      </c>
      <c r="AI317" s="704">
        <f ca="1"/>
        <v>0</v>
      </c>
      <c r="AJ317" s="704">
        <f ca="1"/>
        <v>2383153.6406688956</v>
      </c>
      <c r="AK317" s="704">
        <f ca="1"/>
        <v>0</v>
      </c>
      <c r="AL317" s="704">
        <f ca="1"/>
        <v>0</v>
      </c>
      <c r="AM317" s="704">
        <f ca="1"/>
        <v>0</v>
      </c>
      <c r="AN317" s="704">
        <f ca="1"/>
        <v>0</v>
      </c>
      <c r="AO317" s="704">
        <f ca="1"/>
        <v>0</v>
      </c>
      <c r="AP317" s="704">
        <f ca="1"/>
        <v>0</v>
      </c>
      <c r="AQ317" s="704">
        <f ca="1"/>
        <v>0</v>
      </c>
      <c r="AR317" s="704">
        <f ca="1"/>
        <v>0</v>
      </c>
    </row>
    <row r="318" spans="1:44">
      <c r="A318" s="1366"/>
      <c r="B318" s="533"/>
      <c r="C318" s="516">
        <f ca="1"/>
        <v>2041</v>
      </c>
      <c r="D318" s="704">
        <f ca="1"/>
        <v>-34496.218507211976</v>
      </c>
      <c r="E318" s="704">
        <f ca="1"/>
        <v>2451059.8964591678</v>
      </c>
      <c r="F318" s="704">
        <f ca="1"/>
        <v>2540842.3102488811</v>
      </c>
      <c r="G318" s="704">
        <f ca="1"/>
        <v>4957405.9882008368</v>
      </c>
      <c r="H318" s="516">
        <f ca="1"/>
        <v>2041</v>
      </c>
      <c r="I318" s="704">
        <f ca="1"/>
        <v>0</v>
      </c>
      <c r="J318" s="704">
        <f ca="1"/>
        <v>0</v>
      </c>
      <c r="K318" s="704">
        <f ca="1"/>
        <v>0</v>
      </c>
      <c r="L318" s="704">
        <f ca="1"/>
        <v>0</v>
      </c>
      <c r="M318" s="704">
        <f ca="1"/>
        <v>0</v>
      </c>
      <c r="N318" s="704">
        <f ca="1"/>
        <v>0</v>
      </c>
      <c r="O318" s="704">
        <f ca="1"/>
        <v>0</v>
      </c>
      <c r="P318" s="704">
        <f ca="1"/>
        <v>0</v>
      </c>
      <c r="Q318" s="704">
        <f ca="1"/>
        <v>0</v>
      </c>
      <c r="R318" s="704">
        <f ca="1"/>
        <v>2451059.8964591678</v>
      </c>
      <c r="S318" s="704">
        <f ca="1"/>
        <v>0</v>
      </c>
      <c r="T318" s="704">
        <f ca="1"/>
        <v>0</v>
      </c>
      <c r="U318" s="704">
        <f ca="1"/>
        <v>0</v>
      </c>
      <c r="V318" s="704">
        <f ca="1"/>
        <v>0</v>
      </c>
      <c r="W318" s="704">
        <f ca="1"/>
        <v>0</v>
      </c>
      <c r="X318" s="704">
        <f ca="1"/>
        <v>0</v>
      </c>
      <c r="Y318" s="704">
        <f ca="1"/>
        <v>0</v>
      </c>
      <c r="Z318" s="704">
        <f ca="1"/>
        <v>0</v>
      </c>
      <c r="AA318" s="704">
        <f ca="1"/>
        <v>0</v>
      </c>
      <c r="AD318" s="516">
        <f ca="1"/>
        <v>2041</v>
      </c>
      <c r="AE318" s="704">
        <f ca="1"/>
        <v>0</v>
      </c>
      <c r="AF318" s="704">
        <f ca="1"/>
        <v>0</v>
      </c>
      <c r="AG318" s="704">
        <f ca="1"/>
        <v>0</v>
      </c>
      <c r="AH318" s="704">
        <f ca="1"/>
        <v>0</v>
      </c>
      <c r="AI318" s="704">
        <f ca="1"/>
        <v>0</v>
      </c>
      <c r="AJ318" s="704">
        <f ca="1"/>
        <v>2540842.3102488811</v>
      </c>
      <c r="AK318" s="704">
        <f ca="1"/>
        <v>0</v>
      </c>
      <c r="AL318" s="704">
        <f ca="1"/>
        <v>0</v>
      </c>
      <c r="AM318" s="704">
        <f ca="1"/>
        <v>0</v>
      </c>
      <c r="AN318" s="704">
        <f ca="1"/>
        <v>0</v>
      </c>
      <c r="AO318" s="704">
        <f ca="1"/>
        <v>0</v>
      </c>
      <c r="AP318" s="704">
        <f ca="1"/>
        <v>0</v>
      </c>
      <c r="AQ318" s="704">
        <f ca="1"/>
        <v>0</v>
      </c>
      <c r="AR318" s="704">
        <f ca="1"/>
        <v>0</v>
      </c>
    </row>
    <row r="319" spans="1:44">
      <c r="A319" s="1366"/>
      <c r="B319" s="533"/>
      <c r="C319" s="516">
        <f ca="1"/>
        <v>2042</v>
      </c>
      <c r="D319" s="704">
        <f ca="1"/>
        <v>-35303.760216537448</v>
      </c>
      <c r="E319" s="704">
        <f ca="1"/>
        <v>2598032.487556404</v>
      </c>
      <c r="F319" s="704">
        <f ca="1"/>
        <v>2693198.5127416207</v>
      </c>
      <c r="G319" s="704">
        <f ca="1"/>
        <v>5255927.2400814872</v>
      </c>
      <c r="H319" s="516">
        <f ca="1"/>
        <v>2042</v>
      </c>
      <c r="I319" s="704">
        <f ca="1"/>
        <v>0</v>
      </c>
      <c r="J319" s="704">
        <f ca="1"/>
        <v>0</v>
      </c>
      <c r="K319" s="704">
        <f ca="1"/>
        <v>0</v>
      </c>
      <c r="L319" s="704">
        <f ca="1"/>
        <v>0</v>
      </c>
      <c r="M319" s="704">
        <f ca="1"/>
        <v>0</v>
      </c>
      <c r="N319" s="704">
        <f ca="1"/>
        <v>0</v>
      </c>
      <c r="O319" s="704">
        <f ca="1"/>
        <v>0</v>
      </c>
      <c r="P319" s="704">
        <f ca="1"/>
        <v>0</v>
      </c>
      <c r="Q319" s="704">
        <f ca="1"/>
        <v>0</v>
      </c>
      <c r="R319" s="704">
        <f ca="1"/>
        <v>2598032.487556404</v>
      </c>
      <c r="S319" s="704">
        <f ca="1"/>
        <v>0</v>
      </c>
      <c r="T319" s="704">
        <f ca="1"/>
        <v>0</v>
      </c>
      <c r="U319" s="704">
        <f ca="1"/>
        <v>0</v>
      </c>
      <c r="V319" s="704">
        <f ca="1"/>
        <v>0</v>
      </c>
      <c r="W319" s="704">
        <f ca="1"/>
        <v>0</v>
      </c>
      <c r="X319" s="704">
        <f ca="1"/>
        <v>0</v>
      </c>
      <c r="Y319" s="704">
        <f ca="1"/>
        <v>0</v>
      </c>
      <c r="Z319" s="704">
        <f ca="1"/>
        <v>0</v>
      </c>
      <c r="AA319" s="704">
        <f ca="1"/>
        <v>0</v>
      </c>
      <c r="AD319" s="516">
        <f ca="1"/>
        <v>2042</v>
      </c>
      <c r="AE319" s="704">
        <f ca="1"/>
        <v>0</v>
      </c>
      <c r="AF319" s="704">
        <f ca="1"/>
        <v>0</v>
      </c>
      <c r="AG319" s="704">
        <f ca="1"/>
        <v>0</v>
      </c>
      <c r="AH319" s="704">
        <f ca="1"/>
        <v>0</v>
      </c>
      <c r="AI319" s="704">
        <f ca="1"/>
        <v>0</v>
      </c>
      <c r="AJ319" s="704">
        <f ca="1"/>
        <v>2693198.5127416207</v>
      </c>
      <c r="AK319" s="704">
        <f ca="1"/>
        <v>0</v>
      </c>
      <c r="AL319" s="704">
        <f ca="1"/>
        <v>0</v>
      </c>
      <c r="AM319" s="704">
        <f ca="1"/>
        <v>0</v>
      </c>
      <c r="AN319" s="704">
        <f ca="1"/>
        <v>0</v>
      </c>
      <c r="AO319" s="704">
        <f ca="1"/>
        <v>0</v>
      </c>
      <c r="AP319" s="704">
        <f ca="1"/>
        <v>0</v>
      </c>
      <c r="AQ319" s="704">
        <f ca="1"/>
        <v>0</v>
      </c>
      <c r="AR319" s="704">
        <f ca="1"/>
        <v>0</v>
      </c>
    </row>
    <row r="320" spans="1:44">
      <c r="A320" s="1366"/>
      <c r="B320" s="533"/>
      <c r="C320" s="516">
        <f ca="1"/>
        <v>2043</v>
      </c>
      <c r="D320" s="704">
        <f ca="1"/>
        <v>-36083.993752117618</v>
      </c>
      <c r="E320" s="704">
        <f ca="1"/>
        <v>2740034.9910319946</v>
      </c>
      <c r="F320" s="704">
        <f ca="1"/>
        <v>2840402.5731210792</v>
      </c>
      <c r="G320" s="704">
        <f ca="1"/>
        <v>5544353.5704009561</v>
      </c>
      <c r="H320" s="516">
        <f ca="1"/>
        <v>2043</v>
      </c>
      <c r="I320" s="704">
        <f ca="1"/>
        <v>0</v>
      </c>
      <c r="J320" s="704">
        <f ca="1"/>
        <v>0</v>
      </c>
      <c r="K320" s="704">
        <f ca="1"/>
        <v>0</v>
      </c>
      <c r="L320" s="704">
        <f ca="1"/>
        <v>0</v>
      </c>
      <c r="M320" s="704">
        <f ca="1"/>
        <v>0</v>
      </c>
      <c r="N320" s="704">
        <f ca="1"/>
        <v>0</v>
      </c>
      <c r="O320" s="704">
        <f ca="1"/>
        <v>0</v>
      </c>
      <c r="P320" s="704">
        <f ca="1"/>
        <v>0</v>
      </c>
      <c r="Q320" s="704">
        <f ca="1"/>
        <v>0</v>
      </c>
      <c r="R320" s="704">
        <f ca="1"/>
        <v>2740034.9910319946</v>
      </c>
      <c r="S320" s="704">
        <f ca="1"/>
        <v>0</v>
      </c>
      <c r="T320" s="704">
        <f ca="1"/>
        <v>0</v>
      </c>
      <c r="U320" s="704">
        <f ca="1"/>
        <v>0</v>
      </c>
      <c r="V320" s="704">
        <f ca="1"/>
        <v>0</v>
      </c>
      <c r="W320" s="704">
        <f ca="1"/>
        <v>0</v>
      </c>
      <c r="X320" s="704">
        <f ca="1"/>
        <v>0</v>
      </c>
      <c r="Y320" s="704">
        <f ca="1"/>
        <v>0</v>
      </c>
      <c r="Z320" s="704">
        <f ca="1"/>
        <v>0</v>
      </c>
      <c r="AA320" s="704">
        <f ca="1"/>
        <v>0</v>
      </c>
      <c r="AD320" s="516">
        <f ca="1"/>
        <v>2043</v>
      </c>
      <c r="AE320" s="704">
        <f ca="1"/>
        <v>0</v>
      </c>
      <c r="AF320" s="704">
        <f ca="1"/>
        <v>0</v>
      </c>
      <c r="AG320" s="704">
        <f ca="1"/>
        <v>0</v>
      </c>
      <c r="AH320" s="704">
        <f ca="1"/>
        <v>0</v>
      </c>
      <c r="AI320" s="704">
        <f ca="1"/>
        <v>0</v>
      </c>
      <c r="AJ320" s="704">
        <f ca="1"/>
        <v>2840402.5731210792</v>
      </c>
      <c r="AK320" s="704">
        <f ca="1"/>
        <v>0</v>
      </c>
      <c r="AL320" s="704">
        <f ca="1"/>
        <v>0</v>
      </c>
      <c r="AM320" s="704">
        <f ca="1"/>
        <v>0</v>
      </c>
      <c r="AN320" s="704">
        <f ca="1"/>
        <v>0</v>
      </c>
      <c r="AO320" s="704">
        <f ca="1"/>
        <v>0</v>
      </c>
      <c r="AP320" s="704">
        <f ca="1"/>
        <v>0</v>
      </c>
      <c r="AQ320" s="704">
        <f ca="1"/>
        <v>0</v>
      </c>
      <c r="AR320" s="704">
        <f ca="1"/>
        <v>0</v>
      </c>
    </row>
    <row r="321" spans="1:52">
      <c r="A321" s="1366"/>
      <c r="B321" s="533"/>
      <c r="C321" s="516">
        <f ca="1"/>
        <v>2044</v>
      </c>
      <c r="D321" s="704">
        <f ca="1"/>
        <v>-36837.842578765121</v>
      </c>
      <c r="E321" s="704">
        <f ca="1"/>
        <v>2877235.4774818406</v>
      </c>
      <c r="F321" s="704">
        <f ca="1"/>
        <v>2982628.7184152422</v>
      </c>
      <c r="G321" s="704">
        <f ca="1"/>
        <v>5823026.3533183178</v>
      </c>
      <c r="H321" s="516">
        <f ca="1"/>
        <v>2044</v>
      </c>
      <c r="I321" s="704">
        <f ca="1"/>
        <v>0</v>
      </c>
      <c r="J321" s="704">
        <f ca="1"/>
        <v>0</v>
      </c>
      <c r="K321" s="704">
        <f ca="1"/>
        <v>0</v>
      </c>
      <c r="L321" s="704">
        <f ca="1"/>
        <v>0</v>
      </c>
      <c r="M321" s="704">
        <f ca="1"/>
        <v>0</v>
      </c>
      <c r="N321" s="704">
        <f ca="1"/>
        <v>0</v>
      </c>
      <c r="O321" s="704">
        <f ca="1"/>
        <v>0</v>
      </c>
      <c r="P321" s="704">
        <f ca="1"/>
        <v>0</v>
      </c>
      <c r="Q321" s="704">
        <f ca="1"/>
        <v>0</v>
      </c>
      <c r="R321" s="704">
        <f ca="1"/>
        <v>2877235.4774818406</v>
      </c>
      <c r="S321" s="704">
        <f ca="1"/>
        <v>0</v>
      </c>
      <c r="T321" s="704">
        <f ca="1"/>
        <v>0</v>
      </c>
      <c r="U321" s="704">
        <f ca="1"/>
        <v>0</v>
      </c>
      <c r="V321" s="704">
        <f ca="1"/>
        <v>0</v>
      </c>
      <c r="W321" s="704">
        <f ca="1"/>
        <v>0</v>
      </c>
      <c r="X321" s="704">
        <f ca="1"/>
        <v>0</v>
      </c>
      <c r="Y321" s="704">
        <f ca="1"/>
        <v>0</v>
      </c>
      <c r="Z321" s="704">
        <f ca="1"/>
        <v>0</v>
      </c>
      <c r="AA321" s="704">
        <f ca="1"/>
        <v>0</v>
      </c>
      <c r="AD321" s="516">
        <f ca="1"/>
        <v>2044</v>
      </c>
      <c r="AE321" s="704">
        <f ca="1"/>
        <v>0</v>
      </c>
      <c r="AF321" s="704">
        <f ca="1"/>
        <v>0</v>
      </c>
      <c r="AG321" s="704">
        <f ca="1"/>
        <v>0</v>
      </c>
      <c r="AH321" s="704">
        <f ca="1"/>
        <v>0</v>
      </c>
      <c r="AI321" s="704">
        <f ca="1"/>
        <v>0</v>
      </c>
      <c r="AJ321" s="704">
        <f ca="1"/>
        <v>2982628.7184152422</v>
      </c>
      <c r="AK321" s="704">
        <f ca="1"/>
        <v>0</v>
      </c>
      <c r="AL321" s="704">
        <f ca="1"/>
        <v>0</v>
      </c>
      <c r="AM321" s="704">
        <f ca="1"/>
        <v>0</v>
      </c>
      <c r="AN321" s="704">
        <f ca="1"/>
        <v>0</v>
      </c>
      <c r="AO321" s="704">
        <f ca="1"/>
        <v>0</v>
      </c>
      <c r="AP321" s="704">
        <f ca="1"/>
        <v>0</v>
      </c>
      <c r="AQ321" s="704">
        <f ca="1"/>
        <v>0</v>
      </c>
      <c r="AR321" s="704">
        <f ca="1"/>
        <v>0</v>
      </c>
    </row>
    <row r="322" spans="1:52">
      <c r="A322" s="1366"/>
      <c r="B322" s="533"/>
      <c r="C322" s="516">
        <f ca="1"/>
        <v>2045</v>
      </c>
      <c r="D322" s="704">
        <f ca="1"/>
        <v>-37566.198933013919</v>
      </c>
      <c r="E322" s="704">
        <f ca="1"/>
        <v>3009796.3339551217</v>
      </c>
      <c r="F322" s="704">
        <f ca="1"/>
        <v>3120045.2839168487</v>
      </c>
      <c r="G322" s="704">
        <f ca="1"/>
        <v>6092275.4189389572</v>
      </c>
      <c r="H322" s="516">
        <f ca="1"/>
        <v>2045</v>
      </c>
      <c r="I322" s="704">
        <f ca="1"/>
        <v>0</v>
      </c>
      <c r="J322" s="704">
        <f ca="1"/>
        <v>0</v>
      </c>
      <c r="K322" s="704">
        <f ca="1"/>
        <v>0</v>
      </c>
      <c r="L322" s="704">
        <f ca="1"/>
        <v>0</v>
      </c>
      <c r="M322" s="704">
        <f ca="1"/>
        <v>0</v>
      </c>
      <c r="N322" s="704">
        <f ca="1"/>
        <v>0</v>
      </c>
      <c r="O322" s="704">
        <f ca="1"/>
        <v>0</v>
      </c>
      <c r="P322" s="704">
        <f ca="1"/>
        <v>0</v>
      </c>
      <c r="Q322" s="704">
        <f ca="1"/>
        <v>0</v>
      </c>
      <c r="R322" s="704">
        <f ca="1"/>
        <v>3009796.3339551217</v>
      </c>
      <c r="S322" s="704">
        <f ca="1"/>
        <v>0</v>
      </c>
      <c r="T322" s="704">
        <f ca="1"/>
        <v>0</v>
      </c>
      <c r="U322" s="704">
        <f ca="1"/>
        <v>0</v>
      </c>
      <c r="V322" s="704">
        <f ca="1"/>
        <v>0</v>
      </c>
      <c r="W322" s="704">
        <f ca="1"/>
        <v>0</v>
      </c>
      <c r="X322" s="704">
        <f ca="1"/>
        <v>0</v>
      </c>
      <c r="Y322" s="704">
        <f ca="1"/>
        <v>0</v>
      </c>
      <c r="Z322" s="704">
        <f ca="1"/>
        <v>0</v>
      </c>
      <c r="AA322" s="704">
        <f ca="1"/>
        <v>0</v>
      </c>
      <c r="AD322" s="516">
        <f ca="1"/>
        <v>2045</v>
      </c>
      <c r="AE322" s="704">
        <f ca="1"/>
        <v>0</v>
      </c>
      <c r="AF322" s="704">
        <f ca="1"/>
        <v>0</v>
      </c>
      <c r="AG322" s="704">
        <f ca="1"/>
        <v>0</v>
      </c>
      <c r="AH322" s="704">
        <f ca="1"/>
        <v>0</v>
      </c>
      <c r="AI322" s="704">
        <f ca="1"/>
        <v>0</v>
      </c>
      <c r="AJ322" s="704">
        <f ca="1"/>
        <v>3120045.2839168487</v>
      </c>
      <c r="AK322" s="704">
        <f ca="1"/>
        <v>0</v>
      </c>
      <c r="AL322" s="704">
        <f ca="1"/>
        <v>0</v>
      </c>
      <c r="AM322" s="704">
        <f ca="1"/>
        <v>0</v>
      </c>
      <c r="AN322" s="704">
        <f ca="1"/>
        <v>0</v>
      </c>
      <c r="AO322" s="704">
        <f ca="1"/>
        <v>0</v>
      </c>
      <c r="AP322" s="704">
        <f ca="1"/>
        <v>0</v>
      </c>
      <c r="AQ322" s="704">
        <f ca="1"/>
        <v>0</v>
      </c>
      <c r="AR322" s="704">
        <f ca="1"/>
        <v>0</v>
      </c>
    </row>
    <row r="323" spans="1:52">
      <c r="A323" s="1366"/>
      <c r="B323" s="533"/>
      <c r="C323" s="516">
        <f ca="1"/>
        <v>2046</v>
      </c>
      <c r="D323" s="704">
        <f ca="1"/>
        <v>-38269.92487914802</v>
      </c>
      <c r="E323" s="704">
        <f ca="1"/>
        <v>3137874.4561515287</v>
      </c>
      <c r="F323" s="704">
        <f ca="1"/>
        <v>3252814.9124208163</v>
      </c>
      <c r="G323" s="704">
        <f ca="1"/>
        <v>6352419.4436931964</v>
      </c>
      <c r="H323" s="516">
        <f ca="1"/>
        <v>2046</v>
      </c>
      <c r="I323" s="704">
        <f ca="1"/>
        <v>0</v>
      </c>
      <c r="J323" s="704">
        <f ca="1"/>
        <v>0</v>
      </c>
      <c r="K323" s="704">
        <f ca="1"/>
        <v>0</v>
      </c>
      <c r="L323" s="704">
        <f ca="1"/>
        <v>0</v>
      </c>
      <c r="M323" s="704">
        <f ca="1"/>
        <v>0</v>
      </c>
      <c r="N323" s="704">
        <f ca="1"/>
        <v>0</v>
      </c>
      <c r="O323" s="704">
        <f ca="1"/>
        <v>0</v>
      </c>
      <c r="P323" s="704">
        <f ca="1"/>
        <v>0</v>
      </c>
      <c r="Q323" s="704">
        <f ca="1"/>
        <v>0</v>
      </c>
      <c r="R323" s="704">
        <f ca="1"/>
        <v>3137874.4561515287</v>
      </c>
      <c r="S323" s="704">
        <f ca="1"/>
        <v>0</v>
      </c>
      <c r="T323" s="704">
        <f ca="1"/>
        <v>0</v>
      </c>
      <c r="U323" s="704">
        <f ca="1"/>
        <v>0</v>
      </c>
      <c r="V323" s="704">
        <f ca="1"/>
        <v>0</v>
      </c>
      <c r="W323" s="704">
        <f ca="1"/>
        <v>0</v>
      </c>
      <c r="X323" s="704">
        <f ca="1"/>
        <v>0</v>
      </c>
      <c r="Y323" s="704">
        <f ca="1"/>
        <v>0</v>
      </c>
      <c r="Z323" s="704">
        <f ca="1"/>
        <v>0</v>
      </c>
      <c r="AA323" s="704">
        <f ca="1"/>
        <v>0</v>
      </c>
      <c r="AD323" s="516">
        <f ca="1"/>
        <v>2046</v>
      </c>
      <c r="AE323" s="704">
        <f ca="1"/>
        <v>0</v>
      </c>
      <c r="AF323" s="704">
        <f ca="1"/>
        <v>0</v>
      </c>
      <c r="AG323" s="704">
        <f ca="1"/>
        <v>0</v>
      </c>
      <c r="AH323" s="704">
        <f ca="1"/>
        <v>0</v>
      </c>
      <c r="AI323" s="704">
        <f ca="1"/>
        <v>0</v>
      </c>
      <c r="AJ323" s="704">
        <f ca="1"/>
        <v>3252814.9124208163</v>
      </c>
      <c r="AK323" s="704">
        <f ca="1"/>
        <v>0</v>
      </c>
      <c r="AL323" s="704">
        <f ca="1"/>
        <v>0</v>
      </c>
      <c r="AM323" s="704">
        <f ca="1"/>
        <v>0</v>
      </c>
      <c r="AN323" s="704">
        <f ca="1"/>
        <v>0</v>
      </c>
      <c r="AO323" s="704">
        <f ca="1"/>
        <v>0</v>
      </c>
      <c r="AP323" s="704">
        <f ca="1"/>
        <v>0</v>
      </c>
      <c r="AQ323" s="704">
        <f ca="1"/>
        <v>0</v>
      </c>
      <c r="AR323" s="704">
        <f ca="1"/>
        <v>0</v>
      </c>
      <c r="AY323" s="173"/>
      <c r="AZ323" s="173"/>
    </row>
    <row r="324" spans="1:52">
      <c r="A324" s="1366"/>
      <c r="B324" s="533"/>
      <c r="C324" s="516">
        <f ca="1"/>
        <v>2047</v>
      </c>
      <c r="D324" s="704">
        <f ca="1"/>
        <v>-38949.853329519137</v>
      </c>
      <c r="E324" s="704">
        <f ca="1"/>
        <v>3261621.4341190718</v>
      </c>
      <c r="F324" s="704">
        <f ca="1"/>
        <v>3381094.7467241669</v>
      </c>
      <c r="G324" s="704">
        <f ca="1"/>
        <v>6603766.327513719</v>
      </c>
      <c r="H324" s="516">
        <f ca="1"/>
        <v>2047</v>
      </c>
      <c r="I324" s="704">
        <f ca="1"/>
        <v>0</v>
      </c>
      <c r="J324" s="704">
        <f ca="1"/>
        <v>0</v>
      </c>
      <c r="K324" s="704">
        <f ca="1"/>
        <v>0</v>
      </c>
      <c r="L324" s="704">
        <f ca="1"/>
        <v>0</v>
      </c>
      <c r="M324" s="704">
        <f ca="1"/>
        <v>0</v>
      </c>
      <c r="N324" s="704">
        <f ca="1"/>
        <v>0</v>
      </c>
      <c r="O324" s="704">
        <f ca="1"/>
        <v>0</v>
      </c>
      <c r="P324" s="704">
        <f ca="1"/>
        <v>0</v>
      </c>
      <c r="Q324" s="704">
        <f ca="1"/>
        <v>0</v>
      </c>
      <c r="R324" s="704">
        <f ca="1"/>
        <v>3261621.4341190718</v>
      </c>
      <c r="S324" s="704">
        <f ca="1"/>
        <v>0</v>
      </c>
      <c r="T324" s="704">
        <f ca="1"/>
        <v>0</v>
      </c>
      <c r="U324" s="704">
        <f ca="1"/>
        <v>0</v>
      </c>
      <c r="V324" s="704">
        <f ca="1"/>
        <v>0</v>
      </c>
      <c r="W324" s="704">
        <f ca="1"/>
        <v>0</v>
      </c>
      <c r="X324" s="704">
        <f ca="1"/>
        <v>0</v>
      </c>
      <c r="Y324" s="704">
        <f ca="1"/>
        <v>0</v>
      </c>
      <c r="Z324" s="704">
        <f ca="1"/>
        <v>0</v>
      </c>
      <c r="AA324" s="704">
        <f ca="1"/>
        <v>0</v>
      </c>
      <c r="AD324" s="516">
        <f ca="1"/>
        <v>2047</v>
      </c>
      <c r="AE324" s="704">
        <f ca="1"/>
        <v>0</v>
      </c>
      <c r="AF324" s="704">
        <f ca="1"/>
        <v>0</v>
      </c>
      <c r="AG324" s="704">
        <f ca="1"/>
        <v>0</v>
      </c>
      <c r="AH324" s="704">
        <f ca="1"/>
        <v>0</v>
      </c>
      <c r="AI324" s="704">
        <f ca="1"/>
        <v>0</v>
      </c>
      <c r="AJ324" s="704">
        <f ca="1"/>
        <v>3381094.7467241669</v>
      </c>
      <c r="AK324" s="704">
        <f ca="1"/>
        <v>0</v>
      </c>
      <c r="AL324" s="704">
        <f ca="1"/>
        <v>0</v>
      </c>
      <c r="AM324" s="704">
        <f ca="1"/>
        <v>0</v>
      </c>
      <c r="AN324" s="704">
        <f ca="1"/>
        <v>0</v>
      </c>
      <c r="AO324" s="704">
        <f ca="1"/>
        <v>0</v>
      </c>
      <c r="AP324" s="704">
        <f ca="1"/>
        <v>0</v>
      </c>
      <c r="AQ324" s="704">
        <f ca="1"/>
        <v>0</v>
      </c>
      <c r="AR324" s="704">
        <f ca="1"/>
        <v>0</v>
      </c>
    </row>
    <row r="325" spans="1:52">
      <c r="A325" s="1366"/>
      <c r="B325" s="533"/>
      <c r="C325" s="516">
        <f ca="1"/>
        <v>2048</v>
      </c>
      <c r="D325" s="704">
        <f ca="1"/>
        <v>-39606.789030360793</v>
      </c>
      <c r="E325" s="704">
        <f ca="1"/>
        <v>3381183.7316722535</v>
      </c>
      <c r="F325" s="704">
        <f ca="1"/>
        <v>3505036.6156162932</v>
      </c>
      <c r="G325" s="704">
        <f ca="1"/>
        <v>6846613.5582581852</v>
      </c>
      <c r="H325" s="516">
        <f ca="1"/>
        <v>2048</v>
      </c>
      <c r="I325" s="704">
        <f ca="1"/>
        <v>0</v>
      </c>
      <c r="J325" s="704">
        <f ca="1"/>
        <v>0</v>
      </c>
      <c r="K325" s="704">
        <f ca="1"/>
        <v>0</v>
      </c>
      <c r="L325" s="704">
        <f ca="1"/>
        <v>0</v>
      </c>
      <c r="M325" s="704">
        <f ca="1"/>
        <v>0</v>
      </c>
      <c r="N325" s="704">
        <f ca="1"/>
        <v>0</v>
      </c>
      <c r="O325" s="704">
        <f ca="1"/>
        <v>0</v>
      </c>
      <c r="P325" s="704">
        <f ca="1"/>
        <v>0</v>
      </c>
      <c r="Q325" s="704">
        <f ca="1"/>
        <v>0</v>
      </c>
      <c r="R325" s="704">
        <f ca="1"/>
        <v>3381183.7316722535</v>
      </c>
      <c r="S325" s="704">
        <f ca="1"/>
        <v>0</v>
      </c>
      <c r="T325" s="704">
        <f ca="1"/>
        <v>0</v>
      </c>
      <c r="U325" s="704">
        <f ca="1"/>
        <v>0</v>
      </c>
      <c r="V325" s="704">
        <f ca="1"/>
        <v>0</v>
      </c>
      <c r="W325" s="704">
        <f ca="1"/>
        <v>0</v>
      </c>
      <c r="X325" s="704">
        <f ca="1"/>
        <v>0</v>
      </c>
      <c r="Y325" s="704">
        <f ca="1"/>
        <v>0</v>
      </c>
      <c r="Z325" s="704">
        <f ca="1"/>
        <v>0</v>
      </c>
      <c r="AA325" s="704">
        <f ca="1"/>
        <v>0</v>
      </c>
      <c r="AD325" s="516">
        <f ca="1"/>
        <v>2048</v>
      </c>
      <c r="AE325" s="704">
        <f ca="1"/>
        <v>0</v>
      </c>
      <c r="AF325" s="704">
        <f ca="1"/>
        <v>0</v>
      </c>
      <c r="AG325" s="704">
        <f ca="1"/>
        <v>0</v>
      </c>
      <c r="AH325" s="704">
        <f ca="1"/>
        <v>0</v>
      </c>
      <c r="AI325" s="704">
        <f ca="1"/>
        <v>0</v>
      </c>
      <c r="AJ325" s="704">
        <f ca="1"/>
        <v>3505036.6156162932</v>
      </c>
      <c r="AK325" s="704">
        <f ca="1"/>
        <v>0</v>
      </c>
      <c r="AL325" s="704">
        <f ca="1"/>
        <v>0</v>
      </c>
      <c r="AM325" s="704">
        <f ca="1"/>
        <v>0</v>
      </c>
      <c r="AN325" s="704">
        <f ca="1"/>
        <v>0</v>
      </c>
      <c r="AO325" s="704">
        <f ca="1"/>
        <v>0</v>
      </c>
      <c r="AP325" s="704">
        <f ca="1"/>
        <v>0</v>
      </c>
      <c r="AQ325" s="704">
        <f ca="1"/>
        <v>0</v>
      </c>
      <c r="AR325" s="704">
        <f ca="1"/>
        <v>0</v>
      </c>
    </row>
    <row r="326" spans="1:52">
      <c r="A326" s="1366"/>
      <c r="B326" s="533"/>
      <c r="C326" s="516">
        <f ca="1"/>
        <v>2049</v>
      </c>
      <c r="D326" s="704">
        <f ca="1"/>
        <v>-40241.509514265774</v>
      </c>
      <c r="E326" s="704">
        <f ca="1"/>
        <v>3496702.8597429604</v>
      </c>
      <c r="F326" s="704">
        <f ca="1"/>
        <v>3624787.2135796999</v>
      </c>
      <c r="G326" s="704">
        <f ca="1"/>
        <v>7081248.5638083946</v>
      </c>
      <c r="H326" s="516">
        <f ca="1"/>
        <v>2049</v>
      </c>
      <c r="I326" s="704">
        <f ca="1"/>
        <v>0</v>
      </c>
      <c r="J326" s="704">
        <f ca="1"/>
        <v>0</v>
      </c>
      <c r="K326" s="704">
        <f ca="1"/>
        <v>0</v>
      </c>
      <c r="L326" s="704">
        <f ca="1"/>
        <v>0</v>
      </c>
      <c r="M326" s="704">
        <f ca="1"/>
        <v>0</v>
      </c>
      <c r="N326" s="704">
        <f ca="1"/>
        <v>0</v>
      </c>
      <c r="O326" s="704">
        <f ca="1"/>
        <v>0</v>
      </c>
      <c r="P326" s="704">
        <f ca="1"/>
        <v>0</v>
      </c>
      <c r="Q326" s="704">
        <f ca="1"/>
        <v>0</v>
      </c>
      <c r="R326" s="704">
        <f ca="1"/>
        <v>3496702.8597429604</v>
      </c>
      <c r="S326" s="704">
        <f ca="1"/>
        <v>0</v>
      </c>
      <c r="T326" s="704">
        <f ca="1"/>
        <v>0</v>
      </c>
      <c r="U326" s="704">
        <f ca="1"/>
        <v>0</v>
      </c>
      <c r="V326" s="704">
        <f ca="1"/>
        <v>0</v>
      </c>
      <c r="W326" s="704">
        <f ca="1"/>
        <v>0</v>
      </c>
      <c r="X326" s="704">
        <f ca="1"/>
        <v>0</v>
      </c>
      <c r="Y326" s="704">
        <f ca="1"/>
        <v>0</v>
      </c>
      <c r="Z326" s="704">
        <f ca="1"/>
        <v>0</v>
      </c>
      <c r="AA326" s="704">
        <f ca="1"/>
        <v>0</v>
      </c>
      <c r="AD326" s="516">
        <f ca="1"/>
        <v>2049</v>
      </c>
      <c r="AE326" s="704">
        <f ca="1"/>
        <v>0</v>
      </c>
      <c r="AF326" s="704">
        <f ca="1"/>
        <v>0</v>
      </c>
      <c r="AG326" s="704">
        <f ca="1"/>
        <v>0</v>
      </c>
      <c r="AH326" s="704">
        <f ca="1"/>
        <v>0</v>
      </c>
      <c r="AI326" s="704">
        <f ca="1"/>
        <v>0</v>
      </c>
      <c r="AJ326" s="704">
        <f ca="1"/>
        <v>3624787.2135796999</v>
      </c>
      <c r="AK326" s="704">
        <f ca="1"/>
        <v>0</v>
      </c>
      <c r="AL326" s="704">
        <f ca="1"/>
        <v>0</v>
      </c>
      <c r="AM326" s="704">
        <f ca="1"/>
        <v>0</v>
      </c>
      <c r="AN326" s="704">
        <f ca="1"/>
        <v>0</v>
      </c>
      <c r="AO326" s="704">
        <f ca="1"/>
        <v>0</v>
      </c>
      <c r="AP326" s="704">
        <f ca="1"/>
        <v>0</v>
      </c>
      <c r="AQ326" s="704">
        <f ca="1"/>
        <v>0</v>
      </c>
      <c r="AR326" s="704">
        <f ca="1"/>
        <v>0</v>
      </c>
    </row>
    <row r="327" spans="1:52">
      <c r="A327" s="1366"/>
      <c r="B327" s="533"/>
      <c r="C327" s="516">
        <f ca="1"/>
        <v>2050</v>
      </c>
      <c r="D327" s="704">
        <f ca="1"/>
        <v>-40854.766020454161</v>
      </c>
      <c r="E327" s="704">
        <f ca="1"/>
        <v>3608315.5438692472</v>
      </c>
      <c r="F327" s="704">
        <f ca="1"/>
        <v>3740488.2744139093</v>
      </c>
      <c r="G327" s="704">
        <f ca="1"/>
        <v>7307949.052262703</v>
      </c>
      <c r="H327" s="516">
        <f ca="1"/>
        <v>2050</v>
      </c>
      <c r="I327" s="704">
        <f ca="1"/>
        <v>0</v>
      </c>
      <c r="J327" s="704">
        <f ca="1"/>
        <v>0</v>
      </c>
      <c r="K327" s="704">
        <f ca="1"/>
        <v>0</v>
      </c>
      <c r="L327" s="704">
        <f ca="1"/>
        <v>0</v>
      </c>
      <c r="M327" s="704">
        <f ca="1"/>
        <v>0</v>
      </c>
      <c r="N327" s="704">
        <f ca="1"/>
        <v>0</v>
      </c>
      <c r="O327" s="704">
        <f ca="1"/>
        <v>0</v>
      </c>
      <c r="P327" s="704">
        <f ca="1"/>
        <v>0</v>
      </c>
      <c r="Q327" s="704">
        <f ca="1"/>
        <v>0</v>
      </c>
      <c r="R327" s="704">
        <f ca="1"/>
        <v>3608315.5438692472</v>
      </c>
      <c r="S327" s="704">
        <f ca="1"/>
        <v>0</v>
      </c>
      <c r="T327" s="704">
        <f ca="1"/>
        <v>0</v>
      </c>
      <c r="U327" s="704">
        <f ca="1"/>
        <v>0</v>
      </c>
      <c r="V327" s="704">
        <f ca="1"/>
        <v>0</v>
      </c>
      <c r="W327" s="704">
        <f ca="1"/>
        <v>0</v>
      </c>
      <c r="X327" s="704">
        <f ca="1"/>
        <v>0</v>
      </c>
      <c r="Y327" s="704">
        <f ca="1"/>
        <v>0</v>
      </c>
      <c r="Z327" s="704">
        <f ca="1"/>
        <v>0</v>
      </c>
      <c r="AA327" s="704">
        <f ca="1"/>
        <v>0</v>
      </c>
      <c r="AD327" s="516">
        <f ca="1"/>
        <v>2050</v>
      </c>
      <c r="AE327" s="704">
        <f ca="1"/>
        <v>0</v>
      </c>
      <c r="AF327" s="704">
        <f ca="1"/>
        <v>0</v>
      </c>
      <c r="AG327" s="704">
        <f ca="1"/>
        <v>0</v>
      </c>
      <c r="AH327" s="704">
        <f ca="1"/>
        <v>0</v>
      </c>
      <c r="AI327" s="704">
        <f ca="1"/>
        <v>0</v>
      </c>
      <c r="AJ327" s="704">
        <f ca="1"/>
        <v>3740488.2744139093</v>
      </c>
      <c r="AK327" s="704">
        <f ca="1"/>
        <v>0</v>
      </c>
      <c r="AL327" s="704">
        <f ca="1"/>
        <v>0</v>
      </c>
      <c r="AM327" s="704">
        <f ca="1"/>
        <v>0</v>
      </c>
      <c r="AN327" s="704">
        <f ca="1"/>
        <v>0</v>
      </c>
      <c r="AO327" s="704">
        <f ca="1"/>
        <v>0</v>
      </c>
      <c r="AP327" s="704">
        <f ca="1"/>
        <v>0</v>
      </c>
      <c r="AQ327" s="704">
        <f ca="1"/>
        <v>0</v>
      </c>
      <c r="AR327" s="704">
        <f ca="1"/>
        <v>0</v>
      </c>
    </row>
    <row r="328" spans="1:52">
      <c r="A328" s="1366"/>
      <c r="B328" s="533"/>
      <c r="C328" s="516">
        <f ca="1"/>
        <v>2051</v>
      </c>
      <c r="D328" s="704">
        <f ca="1"/>
        <v>-41447.284383921207</v>
      </c>
      <c r="E328" s="704">
        <f ca="1"/>
        <v>3716153.8860202492</v>
      </c>
      <c r="F328" s="704">
        <f ca="1"/>
        <v>3852276.7389880246</v>
      </c>
      <c r="G328" s="704">
        <f ca="1"/>
        <v>7526983.3406243529</v>
      </c>
      <c r="H328" s="516">
        <f ca="1"/>
        <v>2051</v>
      </c>
      <c r="I328" s="704">
        <f ca="1"/>
        <v>0</v>
      </c>
      <c r="J328" s="704">
        <f ca="1"/>
        <v>0</v>
      </c>
      <c r="K328" s="704">
        <f ca="1"/>
        <v>0</v>
      </c>
      <c r="L328" s="704">
        <f ca="1"/>
        <v>0</v>
      </c>
      <c r="M328" s="704">
        <f ca="1"/>
        <v>0</v>
      </c>
      <c r="N328" s="704">
        <f ca="1"/>
        <v>0</v>
      </c>
      <c r="O328" s="704">
        <f ca="1"/>
        <v>0</v>
      </c>
      <c r="P328" s="704">
        <f ca="1"/>
        <v>0</v>
      </c>
      <c r="Q328" s="704">
        <f ca="1"/>
        <v>0</v>
      </c>
      <c r="R328" s="704">
        <f ca="1"/>
        <v>3716153.8860202492</v>
      </c>
      <c r="S328" s="704">
        <f ca="1"/>
        <v>0</v>
      </c>
      <c r="T328" s="704">
        <f ca="1"/>
        <v>0</v>
      </c>
      <c r="U328" s="704">
        <f ca="1"/>
        <v>0</v>
      </c>
      <c r="V328" s="704">
        <f ca="1"/>
        <v>0</v>
      </c>
      <c r="W328" s="704">
        <f ca="1"/>
        <v>0</v>
      </c>
      <c r="X328" s="704">
        <f ca="1"/>
        <v>0</v>
      </c>
      <c r="Y328" s="704">
        <f ca="1"/>
        <v>0</v>
      </c>
      <c r="Z328" s="704">
        <f ca="1"/>
        <v>0</v>
      </c>
      <c r="AA328" s="704">
        <f ca="1"/>
        <v>0</v>
      </c>
      <c r="AD328" s="516">
        <f ca="1"/>
        <v>2051</v>
      </c>
      <c r="AE328" s="704">
        <f ca="1"/>
        <v>0</v>
      </c>
      <c r="AF328" s="704">
        <f ca="1"/>
        <v>0</v>
      </c>
      <c r="AG328" s="704">
        <f ca="1"/>
        <v>0</v>
      </c>
      <c r="AH328" s="704">
        <f ca="1"/>
        <v>0</v>
      </c>
      <c r="AI328" s="704">
        <f ca="1"/>
        <v>0</v>
      </c>
      <c r="AJ328" s="704">
        <f ca="1"/>
        <v>3852276.7389880246</v>
      </c>
      <c r="AK328" s="704">
        <f ca="1"/>
        <v>0</v>
      </c>
      <c r="AL328" s="704">
        <f ca="1"/>
        <v>0</v>
      </c>
      <c r="AM328" s="704">
        <f ca="1"/>
        <v>0</v>
      </c>
      <c r="AN328" s="704">
        <f ca="1"/>
        <v>0</v>
      </c>
      <c r="AO328" s="704">
        <f ca="1"/>
        <v>0</v>
      </c>
      <c r="AP328" s="704">
        <f ca="1"/>
        <v>0</v>
      </c>
      <c r="AQ328" s="704">
        <f ca="1"/>
        <v>0</v>
      </c>
      <c r="AR328" s="704">
        <f ca="1"/>
        <v>0</v>
      </c>
    </row>
    <row r="329" spans="1:52">
      <c r="A329" s="1366"/>
      <c r="B329" s="533"/>
      <c r="C329" s="516">
        <f ca="1"/>
        <v>2052</v>
      </c>
      <c r="D329" s="704">
        <f ca="1"/>
        <v>-42019.765894517383</v>
      </c>
      <c r="E329" s="704">
        <f ca="1"/>
        <v>3820345.5209487532</v>
      </c>
      <c r="F329" s="704">
        <f ca="1"/>
        <v>3960284.9173205034</v>
      </c>
      <c r="G329" s="704">
        <f ca="1"/>
        <v>7738610.6723747393</v>
      </c>
      <c r="H329" s="516">
        <f ca="1"/>
        <v>2052</v>
      </c>
      <c r="I329" s="704">
        <f ca="1"/>
        <v>0</v>
      </c>
      <c r="J329" s="704">
        <f ca="1"/>
        <v>0</v>
      </c>
      <c r="K329" s="704">
        <f ca="1"/>
        <v>0</v>
      </c>
      <c r="L329" s="704">
        <f ca="1"/>
        <v>0</v>
      </c>
      <c r="M329" s="704">
        <f ca="1"/>
        <v>0</v>
      </c>
      <c r="N329" s="704">
        <f ca="1"/>
        <v>0</v>
      </c>
      <c r="O329" s="704">
        <f ca="1"/>
        <v>0</v>
      </c>
      <c r="P329" s="704">
        <f ca="1"/>
        <v>0</v>
      </c>
      <c r="Q329" s="704">
        <f ca="1"/>
        <v>0</v>
      </c>
      <c r="R329" s="704">
        <f ca="1"/>
        <v>3820345.5209487532</v>
      </c>
      <c r="S329" s="704">
        <f ca="1"/>
        <v>0</v>
      </c>
      <c r="T329" s="704">
        <f ca="1"/>
        <v>0</v>
      </c>
      <c r="U329" s="704">
        <f ca="1"/>
        <v>0</v>
      </c>
      <c r="V329" s="704">
        <f ca="1"/>
        <v>0</v>
      </c>
      <c r="W329" s="704">
        <f ca="1"/>
        <v>0</v>
      </c>
      <c r="X329" s="704">
        <f ca="1"/>
        <v>0</v>
      </c>
      <c r="Y329" s="704">
        <f ca="1"/>
        <v>0</v>
      </c>
      <c r="Z329" s="704">
        <f ca="1"/>
        <v>0</v>
      </c>
      <c r="AA329" s="704">
        <f ca="1"/>
        <v>0</v>
      </c>
      <c r="AD329" s="516">
        <f ca="1"/>
        <v>2052</v>
      </c>
      <c r="AE329" s="704">
        <f ca="1"/>
        <v>0</v>
      </c>
      <c r="AF329" s="704">
        <f ca="1"/>
        <v>0</v>
      </c>
      <c r="AG329" s="704">
        <f ca="1"/>
        <v>0</v>
      </c>
      <c r="AH329" s="704">
        <f ca="1"/>
        <v>0</v>
      </c>
      <c r="AI329" s="704">
        <f ca="1"/>
        <v>0</v>
      </c>
      <c r="AJ329" s="704">
        <f ca="1"/>
        <v>3960284.9173205034</v>
      </c>
      <c r="AK329" s="704">
        <f ca="1"/>
        <v>0</v>
      </c>
      <c r="AL329" s="704">
        <f ca="1"/>
        <v>0</v>
      </c>
      <c r="AM329" s="704">
        <f ca="1"/>
        <v>0</v>
      </c>
      <c r="AN329" s="704">
        <f ca="1"/>
        <v>0</v>
      </c>
      <c r="AO329" s="704">
        <f ca="1"/>
        <v>0</v>
      </c>
      <c r="AP329" s="704">
        <f ca="1"/>
        <v>0</v>
      </c>
      <c r="AQ329" s="704">
        <f ca="1"/>
        <v>0</v>
      </c>
      <c r="AR329" s="704">
        <f ca="1"/>
        <v>0</v>
      </c>
    </row>
    <row r="330" spans="1:52">
      <c r="A330" s="1366"/>
      <c r="B330" s="533"/>
      <c r="C330" s="516">
        <f ca="1"/>
        <v>2053</v>
      </c>
      <c r="D330" s="704">
        <f ca="1"/>
        <v>-42572.888126977457</v>
      </c>
      <c r="E330" s="704">
        <f ca="1"/>
        <v>3921013.7672564867</v>
      </c>
      <c r="F330" s="704">
        <f ca="1"/>
        <v>4064640.6451779706</v>
      </c>
      <c r="G330" s="704">
        <f ca="1"/>
        <v>7943081.5243074801</v>
      </c>
      <c r="H330" s="516">
        <f ca="1"/>
        <v>2053</v>
      </c>
      <c r="I330" s="704">
        <f ca="1"/>
        <v>0</v>
      </c>
      <c r="J330" s="704">
        <f ca="1"/>
        <v>0</v>
      </c>
      <c r="K330" s="704">
        <f ca="1"/>
        <v>0</v>
      </c>
      <c r="L330" s="704">
        <f ca="1"/>
        <v>0</v>
      </c>
      <c r="M330" s="704">
        <f ca="1"/>
        <v>0</v>
      </c>
      <c r="N330" s="704">
        <f ca="1"/>
        <v>0</v>
      </c>
      <c r="O330" s="704">
        <f ca="1"/>
        <v>0</v>
      </c>
      <c r="P330" s="704">
        <f ca="1"/>
        <v>0</v>
      </c>
      <c r="Q330" s="704">
        <f ca="1"/>
        <v>0</v>
      </c>
      <c r="R330" s="704">
        <f ca="1"/>
        <v>3921013.7672564867</v>
      </c>
      <c r="S330" s="704">
        <f ca="1"/>
        <v>0</v>
      </c>
      <c r="T330" s="704">
        <f ca="1"/>
        <v>0</v>
      </c>
      <c r="U330" s="704">
        <f ca="1"/>
        <v>0</v>
      </c>
      <c r="V330" s="704">
        <f ca="1"/>
        <v>0</v>
      </c>
      <c r="W330" s="704">
        <f ca="1"/>
        <v>0</v>
      </c>
      <c r="X330" s="704">
        <f ca="1"/>
        <v>0</v>
      </c>
      <c r="Y330" s="704">
        <f ca="1"/>
        <v>0</v>
      </c>
      <c r="Z330" s="704">
        <f ca="1"/>
        <v>0</v>
      </c>
      <c r="AA330" s="704">
        <f ca="1"/>
        <v>0</v>
      </c>
      <c r="AD330" s="516">
        <f ca="1"/>
        <v>2053</v>
      </c>
      <c r="AE330" s="704">
        <f ca="1"/>
        <v>0</v>
      </c>
      <c r="AF330" s="704">
        <f ca="1"/>
        <v>0</v>
      </c>
      <c r="AG330" s="704">
        <f ca="1"/>
        <v>0</v>
      </c>
      <c r="AH330" s="704">
        <f ca="1"/>
        <v>0</v>
      </c>
      <c r="AI330" s="704">
        <f ca="1"/>
        <v>0</v>
      </c>
      <c r="AJ330" s="704">
        <f ca="1"/>
        <v>4064640.6451779706</v>
      </c>
      <c r="AK330" s="704">
        <f ca="1"/>
        <v>0</v>
      </c>
      <c r="AL330" s="704">
        <f ca="1"/>
        <v>0</v>
      </c>
      <c r="AM330" s="704">
        <f ca="1"/>
        <v>0</v>
      </c>
      <c r="AN330" s="704">
        <f ca="1"/>
        <v>0</v>
      </c>
      <c r="AO330" s="704">
        <f ca="1"/>
        <v>0</v>
      </c>
      <c r="AP330" s="704">
        <f ca="1"/>
        <v>0</v>
      </c>
      <c r="AQ330" s="704">
        <f ca="1"/>
        <v>0</v>
      </c>
      <c r="AR330" s="704">
        <f ca="1"/>
        <v>0</v>
      </c>
    </row>
    <row r="331" spans="1:52">
      <c r="A331" s="1366"/>
      <c r="B331" s="533"/>
      <c r="C331" s="516">
        <f ca="1"/>
        <v>2054</v>
      </c>
      <c r="D331" s="704">
        <f ca="1"/>
        <v>-43107.305742880912</v>
      </c>
      <c r="E331" s="704">
        <f ca="1"/>
        <v>4018277.7733509154</v>
      </c>
      <c r="F331" s="704">
        <f ca="1"/>
        <v>4165467.435378422</v>
      </c>
      <c r="G331" s="704">
        <f ca="1"/>
        <v>8140637.9029864566</v>
      </c>
      <c r="H331" s="516">
        <f ca="1"/>
        <v>2054</v>
      </c>
      <c r="I331" s="704">
        <f ca="1"/>
        <v>0</v>
      </c>
      <c r="J331" s="704">
        <f ca="1"/>
        <v>0</v>
      </c>
      <c r="K331" s="704">
        <f ca="1"/>
        <v>0</v>
      </c>
      <c r="L331" s="704">
        <f ca="1"/>
        <v>0</v>
      </c>
      <c r="M331" s="704">
        <f ca="1"/>
        <v>0</v>
      </c>
      <c r="N331" s="704">
        <f ca="1"/>
        <v>0</v>
      </c>
      <c r="O331" s="704">
        <f ca="1"/>
        <v>0</v>
      </c>
      <c r="P331" s="704">
        <f ca="1"/>
        <v>0</v>
      </c>
      <c r="Q331" s="704">
        <f ca="1"/>
        <v>0</v>
      </c>
      <c r="R331" s="704">
        <f ca="1"/>
        <v>4018277.7733509154</v>
      </c>
      <c r="S331" s="704">
        <f ca="1"/>
        <v>0</v>
      </c>
      <c r="T331" s="704">
        <f ca="1"/>
        <v>0</v>
      </c>
      <c r="U331" s="704">
        <f ca="1"/>
        <v>0</v>
      </c>
      <c r="V331" s="704">
        <f ca="1"/>
        <v>0</v>
      </c>
      <c r="W331" s="704">
        <f ca="1"/>
        <v>0</v>
      </c>
      <c r="X331" s="704">
        <f ca="1"/>
        <v>0</v>
      </c>
      <c r="Y331" s="704">
        <f ca="1"/>
        <v>0</v>
      </c>
      <c r="Z331" s="704">
        <f ca="1"/>
        <v>0</v>
      </c>
      <c r="AA331" s="704">
        <f ca="1"/>
        <v>0</v>
      </c>
      <c r="AD331" s="516">
        <f ca="1"/>
        <v>2054</v>
      </c>
      <c r="AE331" s="704">
        <f ca="1"/>
        <v>0</v>
      </c>
      <c r="AF331" s="704">
        <f ca="1"/>
        <v>0</v>
      </c>
      <c r="AG331" s="704">
        <f ca="1"/>
        <v>0</v>
      </c>
      <c r="AH331" s="704">
        <f ca="1"/>
        <v>0</v>
      </c>
      <c r="AI331" s="704">
        <f ca="1"/>
        <v>0</v>
      </c>
      <c r="AJ331" s="704">
        <f ca="1"/>
        <v>4165467.435378422</v>
      </c>
      <c r="AK331" s="704">
        <f ca="1"/>
        <v>0</v>
      </c>
      <c r="AL331" s="704">
        <f ca="1"/>
        <v>0</v>
      </c>
      <c r="AM331" s="704">
        <f ca="1"/>
        <v>0</v>
      </c>
      <c r="AN331" s="704">
        <f ca="1"/>
        <v>0</v>
      </c>
      <c r="AO331" s="704">
        <f ca="1"/>
        <v>0</v>
      </c>
      <c r="AP331" s="704">
        <f ca="1"/>
        <v>0</v>
      </c>
      <c r="AQ331" s="704">
        <f ca="1"/>
        <v>0</v>
      </c>
      <c r="AR331" s="704">
        <f ca="1"/>
        <v>0</v>
      </c>
    </row>
    <row r="332" spans="1:52">
      <c r="A332" s="1366"/>
      <c r="B332" s="533"/>
      <c r="C332" s="516">
        <f ca="1"/>
        <v>2055</v>
      </c>
      <c r="D332" s="704">
        <f ca="1"/>
        <v>-43626.157797156106</v>
      </c>
      <c r="E332" s="704">
        <f ca="1"/>
        <v>4112708.8472290016</v>
      </c>
      <c r="F332" s="704">
        <f ca="1"/>
        <v>4263357.5229516756</v>
      </c>
      <c r="G332" s="704">
        <f ca="1"/>
        <v>8332440.2123835217</v>
      </c>
      <c r="H332" s="516">
        <f ca="1"/>
        <v>2055</v>
      </c>
      <c r="I332" s="704">
        <f ca="1"/>
        <v>0</v>
      </c>
      <c r="J332" s="704">
        <f ca="1"/>
        <v>0</v>
      </c>
      <c r="K332" s="704">
        <f ca="1"/>
        <v>0</v>
      </c>
      <c r="L332" s="704">
        <f ca="1"/>
        <v>0</v>
      </c>
      <c r="M332" s="704">
        <f ca="1"/>
        <v>0</v>
      </c>
      <c r="N332" s="704">
        <f ca="1"/>
        <v>0</v>
      </c>
      <c r="O332" s="704">
        <f ca="1"/>
        <v>0</v>
      </c>
      <c r="P332" s="704">
        <f ca="1"/>
        <v>0</v>
      </c>
      <c r="Q332" s="704">
        <f ca="1"/>
        <v>0</v>
      </c>
      <c r="R332" s="704">
        <f ca="1"/>
        <v>4112708.8472290016</v>
      </c>
      <c r="S332" s="704">
        <f ca="1"/>
        <v>0</v>
      </c>
      <c r="T332" s="704">
        <f ca="1"/>
        <v>0</v>
      </c>
      <c r="U332" s="704">
        <f ca="1"/>
        <v>0</v>
      </c>
      <c r="V332" s="704">
        <f ca="1"/>
        <v>0</v>
      </c>
      <c r="W332" s="704">
        <f ca="1"/>
        <v>0</v>
      </c>
      <c r="X332" s="704">
        <f ca="1"/>
        <v>0</v>
      </c>
      <c r="Y332" s="704">
        <f ca="1"/>
        <v>0</v>
      </c>
      <c r="Z332" s="704">
        <f ca="1"/>
        <v>0</v>
      </c>
      <c r="AA332" s="704">
        <f ca="1"/>
        <v>0</v>
      </c>
      <c r="AD332" s="516">
        <f ca="1"/>
        <v>2055</v>
      </c>
      <c r="AE332" s="704">
        <f ca="1"/>
        <v>0</v>
      </c>
      <c r="AF332" s="704">
        <f ca="1"/>
        <v>0</v>
      </c>
      <c r="AG332" s="704">
        <f ca="1"/>
        <v>0</v>
      </c>
      <c r="AH332" s="704">
        <f ca="1"/>
        <v>0</v>
      </c>
      <c r="AI332" s="704">
        <f ca="1"/>
        <v>0</v>
      </c>
      <c r="AJ332" s="704">
        <f ca="1"/>
        <v>4263357.5229516756</v>
      </c>
      <c r="AK332" s="704">
        <f ca="1"/>
        <v>0</v>
      </c>
      <c r="AL332" s="704">
        <f ca="1"/>
        <v>0</v>
      </c>
      <c r="AM332" s="704">
        <f ca="1"/>
        <v>0</v>
      </c>
      <c r="AN332" s="704">
        <f ca="1"/>
        <v>0</v>
      </c>
      <c r="AO332" s="704">
        <f ca="1"/>
        <v>0</v>
      </c>
      <c r="AP332" s="704">
        <f ca="1"/>
        <v>0</v>
      </c>
      <c r="AQ332" s="704">
        <f ca="1"/>
        <v>0</v>
      </c>
      <c r="AR332" s="704">
        <f ca="1"/>
        <v>0</v>
      </c>
    </row>
    <row r="333" spans="1:52">
      <c r="A333" s="1366"/>
      <c r="B333" s="533"/>
      <c r="C333" s="516">
        <f ca="1"/>
        <v>2056</v>
      </c>
      <c r="D333" s="704">
        <f ca="1"/>
        <v>-44129.897655675712</v>
      </c>
      <c r="E333" s="704">
        <f ca="1"/>
        <v>4204389.5014795708</v>
      </c>
      <c r="F333" s="704">
        <f ca="1"/>
        <v>4358396.4429257084</v>
      </c>
      <c r="G333" s="704">
        <f ca="1"/>
        <v>8518656.046749603</v>
      </c>
      <c r="H333" s="516">
        <f ca="1"/>
        <v>2056</v>
      </c>
      <c r="I333" s="704">
        <f ca="1"/>
        <v>0</v>
      </c>
      <c r="J333" s="704">
        <f ca="1"/>
        <v>0</v>
      </c>
      <c r="K333" s="704">
        <f ca="1"/>
        <v>0</v>
      </c>
      <c r="L333" s="704">
        <f ca="1"/>
        <v>0</v>
      </c>
      <c r="M333" s="704">
        <f ca="1"/>
        <v>0</v>
      </c>
      <c r="N333" s="704">
        <f ca="1"/>
        <v>0</v>
      </c>
      <c r="O333" s="704">
        <f ca="1"/>
        <v>0</v>
      </c>
      <c r="P333" s="704">
        <f ca="1"/>
        <v>0</v>
      </c>
      <c r="Q333" s="704">
        <f ca="1"/>
        <v>0</v>
      </c>
      <c r="R333" s="704">
        <f ca="1"/>
        <v>4204389.5014795708</v>
      </c>
      <c r="S333" s="704">
        <f ca="1"/>
        <v>0</v>
      </c>
      <c r="T333" s="704">
        <f ca="1"/>
        <v>0</v>
      </c>
      <c r="U333" s="704">
        <f ca="1"/>
        <v>0</v>
      </c>
      <c r="V333" s="704">
        <f ca="1"/>
        <v>0</v>
      </c>
      <c r="W333" s="704">
        <f ca="1"/>
        <v>0</v>
      </c>
      <c r="X333" s="704">
        <f ca="1"/>
        <v>0</v>
      </c>
      <c r="Y333" s="704">
        <f ca="1"/>
        <v>0</v>
      </c>
      <c r="Z333" s="704">
        <f ca="1"/>
        <v>0</v>
      </c>
      <c r="AA333" s="704">
        <f ca="1"/>
        <v>0</v>
      </c>
      <c r="AD333" s="516">
        <f ca="1"/>
        <v>2056</v>
      </c>
      <c r="AE333" s="704">
        <f ca="1"/>
        <v>0</v>
      </c>
      <c r="AF333" s="704">
        <f ca="1"/>
        <v>0</v>
      </c>
      <c r="AG333" s="704">
        <f ca="1"/>
        <v>0</v>
      </c>
      <c r="AH333" s="704">
        <f ca="1"/>
        <v>0</v>
      </c>
      <c r="AI333" s="704">
        <f ca="1"/>
        <v>0</v>
      </c>
      <c r="AJ333" s="704">
        <f ca="1"/>
        <v>4358396.4429257084</v>
      </c>
      <c r="AK333" s="704">
        <f ca="1"/>
        <v>0</v>
      </c>
      <c r="AL333" s="704">
        <f ca="1"/>
        <v>0</v>
      </c>
      <c r="AM333" s="704">
        <f ca="1"/>
        <v>0</v>
      </c>
      <c r="AN333" s="704">
        <f ca="1"/>
        <v>0</v>
      </c>
      <c r="AO333" s="704">
        <f ca="1"/>
        <v>0</v>
      </c>
      <c r="AP333" s="704">
        <f ca="1"/>
        <v>0</v>
      </c>
      <c r="AQ333" s="704">
        <f ca="1"/>
        <v>0</v>
      </c>
      <c r="AR333" s="704">
        <f ca="1"/>
        <v>0</v>
      </c>
    </row>
    <row r="334" spans="1:52">
      <c r="A334" s="1366"/>
      <c r="B334" s="533"/>
      <c r="C334" s="516">
        <f ca="1"/>
        <v>2057</v>
      </c>
      <c r="D334" s="704">
        <f ca="1"/>
        <v>-44618.965479481158</v>
      </c>
      <c r="E334" s="704">
        <f ca="1"/>
        <v>4293399.8454121621</v>
      </c>
      <c r="F334" s="704">
        <f ca="1"/>
        <v>4450667.2390170023</v>
      </c>
      <c r="G334" s="704">
        <f ca="1"/>
        <v>8699448.1189496834</v>
      </c>
      <c r="H334" s="516">
        <f ca="1"/>
        <v>2057</v>
      </c>
      <c r="I334" s="704">
        <f ca="1"/>
        <v>0</v>
      </c>
      <c r="J334" s="704">
        <f ca="1"/>
        <v>0</v>
      </c>
      <c r="K334" s="704">
        <f ca="1"/>
        <v>0</v>
      </c>
      <c r="L334" s="704">
        <f ca="1"/>
        <v>0</v>
      </c>
      <c r="M334" s="704">
        <f ca="1"/>
        <v>0</v>
      </c>
      <c r="N334" s="704">
        <f ca="1"/>
        <v>0</v>
      </c>
      <c r="O334" s="704">
        <f ca="1"/>
        <v>0</v>
      </c>
      <c r="P334" s="704">
        <f ca="1"/>
        <v>0</v>
      </c>
      <c r="Q334" s="704">
        <f ca="1"/>
        <v>0</v>
      </c>
      <c r="R334" s="704">
        <f ca="1"/>
        <v>4293399.8454121621</v>
      </c>
      <c r="S334" s="704">
        <f ca="1"/>
        <v>0</v>
      </c>
      <c r="T334" s="704">
        <f ca="1"/>
        <v>0</v>
      </c>
      <c r="U334" s="708">
        <f ca="1"/>
        <v>0</v>
      </c>
      <c r="V334" s="708">
        <f ca="1"/>
        <v>0</v>
      </c>
      <c r="W334" s="708">
        <f ca="1"/>
        <v>0</v>
      </c>
      <c r="X334" s="704">
        <f ca="1"/>
        <v>0</v>
      </c>
      <c r="Y334" s="704">
        <f ca="1"/>
        <v>0</v>
      </c>
      <c r="Z334" s="704">
        <f ca="1"/>
        <v>0</v>
      </c>
      <c r="AA334" s="704">
        <f ca="1"/>
        <v>0</v>
      </c>
      <c r="AD334" s="516">
        <f ca="1"/>
        <v>2057</v>
      </c>
      <c r="AE334" s="704">
        <f ca="1"/>
        <v>0</v>
      </c>
      <c r="AF334" s="704">
        <f ca="1"/>
        <v>0</v>
      </c>
      <c r="AG334" s="704">
        <f ca="1"/>
        <v>0</v>
      </c>
      <c r="AH334" s="704">
        <f ca="1"/>
        <v>0</v>
      </c>
      <c r="AI334" s="704">
        <f ca="1"/>
        <v>0</v>
      </c>
      <c r="AJ334" s="704">
        <f ca="1"/>
        <v>4450667.2390170023</v>
      </c>
      <c r="AK334" s="704">
        <f ca="1"/>
        <v>0</v>
      </c>
      <c r="AL334" s="704">
        <f ca="1"/>
        <v>0</v>
      </c>
      <c r="AM334" s="704">
        <f ca="1"/>
        <v>0</v>
      </c>
      <c r="AN334" s="704">
        <f ca="1"/>
        <v>0</v>
      </c>
      <c r="AO334" s="704">
        <f ca="1"/>
        <v>0</v>
      </c>
      <c r="AP334" s="704">
        <f ca="1"/>
        <v>0</v>
      </c>
      <c r="AQ334" s="704">
        <f ca="1"/>
        <v>0</v>
      </c>
      <c r="AR334" s="704">
        <f ca="1"/>
        <v>0</v>
      </c>
    </row>
    <row r="335" spans="1:52">
      <c r="A335" s="1366"/>
      <c r="B335" s="533"/>
      <c r="C335" s="516">
        <f ca="1"/>
        <v>2058</v>
      </c>
      <c r="D335" s="704">
        <f ca="1"/>
        <v>-45093.788609389361</v>
      </c>
      <c r="E335" s="704">
        <f ca="1"/>
        <v>4379817.6550554549</v>
      </c>
      <c r="F335" s="704">
        <f ca="1"/>
        <v>4540250.536193016</v>
      </c>
      <c r="G335" s="704">
        <f ca="1"/>
        <v>8874974.4026390817</v>
      </c>
      <c r="H335" s="516">
        <f ca="1"/>
        <v>2058</v>
      </c>
      <c r="I335" s="704">
        <f ca="1"/>
        <v>0</v>
      </c>
      <c r="J335" s="704">
        <f ca="1"/>
        <v>0</v>
      </c>
      <c r="K335" s="704">
        <f ca="1"/>
        <v>0</v>
      </c>
      <c r="L335" s="704">
        <f ca="1"/>
        <v>0</v>
      </c>
      <c r="M335" s="704">
        <f ca="1"/>
        <v>0</v>
      </c>
      <c r="N335" s="704">
        <f ca="1"/>
        <v>0</v>
      </c>
      <c r="O335" s="704">
        <f ca="1"/>
        <v>0</v>
      </c>
      <c r="P335" s="704">
        <f ca="1"/>
        <v>0</v>
      </c>
      <c r="Q335" s="704">
        <f ca="1"/>
        <v>0</v>
      </c>
      <c r="R335" s="704">
        <f ca="1"/>
        <v>4379817.6550554549</v>
      </c>
      <c r="S335" s="704">
        <f ca="1"/>
        <v>0</v>
      </c>
      <c r="T335" s="704">
        <f ca="1"/>
        <v>0</v>
      </c>
      <c r="U335" s="708">
        <f ca="1"/>
        <v>0</v>
      </c>
      <c r="V335" s="708">
        <f ca="1"/>
        <v>0</v>
      </c>
      <c r="W335" s="708">
        <f ca="1"/>
        <v>0</v>
      </c>
      <c r="X335" s="704">
        <f ca="1"/>
        <v>0</v>
      </c>
      <c r="Y335" s="704">
        <f ca="1"/>
        <v>0</v>
      </c>
      <c r="Z335" s="704">
        <f ca="1"/>
        <v>0</v>
      </c>
      <c r="AA335" s="704">
        <f ca="1"/>
        <v>0</v>
      </c>
      <c r="AD335" s="516">
        <f ca="1"/>
        <v>2058</v>
      </c>
      <c r="AE335" s="704">
        <f ca="1"/>
        <v>0</v>
      </c>
      <c r="AF335" s="704">
        <f ca="1"/>
        <v>0</v>
      </c>
      <c r="AG335" s="704">
        <f ca="1"/>
        <v>0</v>
      </c>
      <c r="AH335" s="704">
        <f ca="1"/>
        <v>0</v>
      </c>
      <c r="AI335" s="704">
        <f ca="1"/>
        <v>0</v>
      </c>
      <c r="AJ335" s="704">
        <f ca="1"/>
        <v>4540250.536193016</v>
      </c>
      <c r="AK335" s="704">
        <f ca="1"/>
        <v>0</v>
      </c>
      <c r="AL335" s="704">
        <f ca="1"/>
        <v>0</v>
      </c>
      <c r="AM335" s="704">
        <f ca="1"/>
        <v>0</v>
      </c>
      <c r="AN335" s="704">
        <f ca="1"/>
        <v>0</v>
      </c>
      <c r="AO335" s="704">
        <f ca="1"/>
        <v>0</v>
      </c>
      <c r="AP335" s="704">
        <f ca="1"/>
        <v>0</v>
      </c>
      <c r="AQ335" s="704">
        <f ca="1"/>
        <v>0</v>
      </c>
      <c r="AR335" s="704">
        <f ca="1"/>
        <v>0</v>
      </c>
    </row>
    <row r="336" spans="1:52">
      <c r="A336" s="1366"/>
      <c r="B336" s="533"/>
      <c r="C336" s="516">
        <f ca="1"/>
        <v>2059</v>
      </c>
      <c r="D336" s="704">
        <f ca="1"/>
        <v>-45554.781939397319</v>
      </c>
      <c r="E336" s="704">
        <f ca="1"/>
        <v>4463718.4411169039</v>
      </c>
      <c r="F336" s="704">
        <f ca="1"/>
        <v>4627224.6111211842</v>
      </c>
      <c r="G336" s="704">
        <f ca="1"/>
        <v>9045388.2702986896</v>
      </c>
      <c r="H336" s="516">
        <f ca="1"/>
        <v>2059</v>
      </c>
      <c r="I336" s="704">
        <f ca="1"/>
        <v>0</v>
      </c>
      <c r="J336" s="704">
        <f ca="1"/>
        <v>0</v>
      </c>
      <c r="K336" s="704">
        <f ca="1"/>
        <v>0</v>
      </c>
      <c r="L336" s="704">
        <f ca="1"/>
        <v>0</v>
      </c>
      <c r="M336" s="704">
        <f ca="1"/>
        <v>0</v>
      </c>
      <c r="N336" s="704">
        <f ca="1"/>
        <v>0</v>
      </c>
      <c r="O336" s="704">
        <f ca="1"/>
        <v>0</v>
      </c>
      <c r="P336" s="704">
        <f ca="1"/>
        <v>0</v>
      </c>
      <c r="Q336" s="704">
        <f ca="1"/>
        <v>0</v>
      </c>
      <c r="R336" s="704">
        <f ca="1"/>
        <v>4463718.4411169039</v>
      </c>
      <c r="S336" s="704">
        <f ca="1"/>
        <v>0</v>
      </c>
      <c r="T336" s="704">
        <f ca="1"/>
        <v>0</v>
      </c>
      <c r="U336" s="708">
        <f ca="1"/>
        <v>0</v>
      </c>
      <c r="V336" s="708">
        <f ca="1"/>
        <v>0</v>
      </c>
      <c r="W336" s="708">
        <f ca="1"/>
        <v>0</v>
      </c>
      <c r="X336" s="704">
        <f ca="1"/>
        <v>0</v>
      </c>
      <c r="Y336" s="704">
        <f ca="1"/>
        <v>0</v>
      </c>
      <c r="Z336" s="704">
        <f ca="1"/>
        <v>0</v>
      </c>
      <c r="AA336" s="704">
        <f ca="1"/>
        <v>0</v>
      </c>
      <c r="AD336" s="516">
        <f ca="1"/>
        <v>2059</v>
      </c>
      <c r="AE336" s="704">
        <f ca="1"/>
        <v>0</v>
      </c>
      <c r="AF336" s="704">
        <f ca="1"/>
        <v>0</v>
      </c>
      <c r="AG336" s="704">
        <f ca="1"/>
        <v>0</v>
      </c>
      <c r="AH336" s="704">
        <f ca="1"/>
        <v>0</v>
      </c>
      <c r="AI336" s="704">
        <f ca="1"/>
        <v>0</v>
      </c>
      <c r="AJ336" s="704">
        <f ca="1"/>
        <v>4627224.6111211842</v>
      </c>
      <c r="AK336" s="704">
        <f ca="1"/>
        <v>0</v>
      </c>
      <c r="AL336" s="704">
        <f ca="1"/>
        <v>0</v>
      </c>
      <c r="AM336" s="704">
        <f ca="1"/>
        <v>0</v>
      </c>
      <c r="AN336" s="704">
        <f ca="1"/>
        <v>0</v>
      </c>
      <c r="AO336" s="704">
        <f ca="1"/>
        <v>0</v>
      </c>
      <c r="AP336" s="704">
        <f ca="1"/>
        <v>0</v>
      </c>
      <c r="AQ336" s="704">
        <f ca="1"/>
        <v>0</v>
      </c>
      <c r="AR336" s="704">
        <f ca="1"/>
        <v>0</v>
      </c>
    </row>
    <row r="337" spans="1:44">
      <c r="A337" s="1366"/>
      <c r="B337" s="533"/>
      <c r="C337" s="516">
        <f ca="1"/>
        <v>2060</v>
      </c>
      <c r="D337" s="704">
        <f ca="1"/>
        <v>-46002.34827921087</v>
      </c>
      <c r="E337" s="704">
        <f ca="1"/>
        <v>4545175.5149629712</v>
      </c>
      <c r="F337" s="704">
        <f ca="1"/>
        <v>4711665.4605660085</v>
      </c>
      <c r="G337" s="704">
        <f ca="1"/>
        <v>9210838.6272497699</v>
      </c>
      <c r="H337" s="516">
        <f ca="1"/>
        <v>2060</v>
      </c>
      <c r="I337" s="704">
        <f ca="1"/>
        <v>0</v>
      </c>
      <c r="J337" s="704">
        <f ca="1"/>
        <v>0</v>
      </c>
      <c r="K337" s="704">
        <f ca="1"/>
        <v>0</v>
      </c>
      <c r="L337" s="704">
        <f ca="1"/>
        <v>0</v>
      </c>
      <c r="M337" s="704">
        <f ca="1"/>
        <v>0</v>
      </c>
      <c r="N337" s="704">
        <f ca="1"/>
        <v>0</v>
      </c>
      <c r="O337" s="704">
        <f ca="1"/>
        <v>0</v>
      </c>
      <c r="P337" s="704">
        <f ca="1"/>
        <v>0</v>
      </c>
      <c r="Q337" s="704">
        <f ca="1"/>
        <v>0</v>
      </c>
      <c r="R337" s="704">
        <f ca="1"/>
        <v>4545175.5149629712</v>
      </c>
      <c r="S337" s="704">
        <f ca="1"/>
        <v>0</v>
      </c>
      <c r="T337" s="704">
        <f ca="1"/>
        <v>0</v>
      </c>
      <c r="U337" s="708">
        <f ca="1"/>
        <v>0</v>
      </c>
      <c r="V337" s="708">
        <f ca="1"/>
        <v>0</v>
      </c>
      <c r="W337" s="708">
        <f ca="1"/>
        <v>0</v>
      </c>
      <c r="X337" s="704">
        <f ca="1"/>
        <v>0</v>
      </c>
      <c r="Y337" s="704">
        <f ca="1"/>
        <v>0</v>
      </c>
      <c r="Z337" s="704">
        <f ca="1"/>
        <v>0</v>
      </c>
      <c r="AA337" s="704">
        <f ca="1"/>
        <v>0</v>
      </c>
      <c r="AD337" s="516">
        <f ca="1"/>
        <v>2060</v>
      </c>
      <c r="AE337" s="704">
        <f ca="1"/>
        <v>0</v>
      </c>
      <c r="AF337" s="704">
        <f ca="1"/>
        <v>0</v>
      </c>
      <c r="AG337" s="704">
        <f ca="1"/>
        <v>0</v>
      </c>
      <c r="AH337" s="704">
        <f ca="1"/>
        <v>0</v>
      </c>
      <c r="AI337" s="704">
        <f ca="1"/>
        <v>0</v>
      </c>
      <c r="AJ337" s="704">
        <f ca="1"/>
        <v>4711665.4605660085</v>
      </c>
      <c r="AK337" s="704">
        <f ca="1"/>
        <v>0</v>
      </c>
      <c r="AL337" s="704">
        <f ca="1"/>
        <v>0</v>
      </c>
      <c r="AM337" s="704">
        <f ca="1"/>
        <v>0</v>
      </c>
      <c r="AN337" s="704">
        <f ca="1"/>
        <v>0</v>
      </c>
      <c r="AO337" s="704">
        <f ca="1"/>
        <v>0</v>
      </c>
      <c r="AP337" s="704">
        <f ca="1"/>
        <v>0</v>
      </c>
      <c r="AQ337" s="704">
        <f ca="1"/>
        <v>0</v>
      </c>
      <c r="AR337" s="704">
        <f ca="1"/>
        <v>0</v>
      </c>
    </row>
    <row r="338" spans="1:44">
      <c r="A338" s="1366"/>
      <c r="B338" s="533"/>
      <c r="C338" s="516">
        <f ca="1"/>
        <v>2061</v>
      </c>
      <c r="D338" s="704">
        <f ca="1"/>
        <v>-46436.878706214324</v>
      </c>
      <c r="E338" s="704">
        <f ca="1"/>
        <v>4624260.0526775997</v>
      </c>
      <c r="F338" s="704">
        <f ca="1"/>
        <v>4793646.8677939931</v>
      </c>
      <c r="G338" s="704">
        <f ca="1"/>
        <v>9371470.0417653788</v>
      </c>
      <c r="H338" s="516">
        <f ca="1"/>
        <v>2061</v>
      </c>
      <c r="I338" s="704">
        <f ca="1"/>
        <v>0</v>
      </c>
      <c r="J338" s="704">
        <f ca="1"/>
        <v>0</v>
      </c>
      <c r="K338" s="704">
        <f ca="1"/>
        <v>0</v>
      </c>
      <c r="L338" s="704">
        <f ca="1"/>
        <v>0</v>
      </c>
      <c r="M338" s="704">
        <f ca="1"/>
        <v>0</v>
      </c>
      <c r="N338" s="704">
        <f ca="1"/>
        <v>0</v>
      </c>
      <c r="O338" s="704">
        <f ca="1"/>
        <v>0</v>
      </c>
      <c r="P338" s="704">
        <f ca="1"/>
        <v>0</v>
      </c>
      <c r="Q338" s="704">
        <f ca="1"/>
        <v>0</v>
      </c>
      <c r="R338" s="704">
        <f ca="1"/>
        <v>4624260.0526775997</v>
      </c>
      <c r="S338" s="704">
        <f ca="1"/>
        <v>0</v>
      </c>
      <c r="T338" s="704">
        <f ca="1"/>
        <v>0</v>
      </c>
      <c r="U338" s="708">
        <f ca="1"/>
        <v>0</v>
      </c>
      <c r="V338" s="708">
        <f ca="1"/>
        <v>0</v>
      </c>
      <c r="W338" s="708">
        <f ca="1"/>
        <v>0</v>
      </c>
      <c r="X338" s="704">
        <f ca="1"/>
        <v>0</v>
      </c>
      <c r="Y338" s="704">
        <f ca="1"/>
        <v>0</v>
      </c>
      <c r="Z338" s="704">
        <f ca="1"/>
        <v>0</v>
      </c>
      <c r="AA338" s="704">
        <f ca="1"/>
        <v>0</v>
      </c>
      <c r="AD338" s="516">
        <f ca="1"/>
        <v>2061</v>
      </c>
      <c r="AE338" s="704">
        <f ca="1"/>
        <v>0</v>
      </c>
      <c r="AF338" s="704">
        <f ca="1"/>
        <v>0</v>
      </c>
      <c r="AG338" s="704">
        <f ca="1"/>
        <v>0</v>
      </c>
      <c r="AH338" s="704">
        <f ca="1"/>
        <v>0</v>
      </c>
      <c r="AI338" s="704">
        <f ca="1"/>
        <v>0</v>
      </c>
      <c r="AJ338" s="704">
        <f ca="1"/>
        <v>4793646.8677939931</v>
      </c>
      <c r="AK338" s="704">
        <f ca="1"/>
        <v>0</v>
      </c>
      <c r="AL338" s="704">
        <f ca="1"/>
        <v>0</v>
      </c>
      <c r="AM338" s="704">
        <f ca="1"/>
        <v>0</v>
      </c>
      <c r="AN338" s="704">
        <f ca="1"/>
        <v>0</v>
      </c>
      <c r="AO338" s="704">
        <f ca="1"/>
        <v>0</v>
      </c>
      <c r="AP338" s="704">
        <f ca="1"/>
        <v>0</v>
      </c>
      <c r="AQ338" s="704">
        <f ca="1"/>
        <v>0</v>
      </c>
      <c r="AR338" s="704">
        <f ca="1"/>
        <v>0</v>
      </c>
    </row>
    <row r="339" spans="1:44">
      <c r="A339" s="1366"/>
      <c r="B339" s="533"/>
      <c r="C339" s="516">
        <f ca="1"/>
        <v>2062</v>
      </c>
      <c r="D339" s="704">
        <f ca="1"/>
        <v>-46858.752907188551</v>
      </c>
      <c r="E339" s="704">
        <f ca="1"/>
        <v>4701041.1572549082</v>
      </c>
      <c r="F339" s="704">
        <f ca="1"/>
        <v>4873240.4670444634</v>
      </c>
      <c r="G339" s="704">
        <f ca="1"/>
        <v>9527422.871392183</v>
      </c>
      <c r="H339" s="516">
        <f ca="1"/>
        <v>2062</v>
      </c>
      <c r="I339" s="704">
        <f ca="1"/>
        <v>0</v>
      </c>
      <c r="J339" s="704">
        <f ca="1"/>
        <v>0</v>
      </c>
      <c r="K339" s="704">
        <f ca="1"/>
        <v>0</v>
      </c>
      <c r="L339" s="704">
        <f ca="1"/>
        <v>0</v>
      </c>
      <c r="M339" s="704">
        <f ca="1"/>
        <v>0</v>
      </c>
      <c r="N339" s="704">
        <f ca="1"/>
        <v>0</v>
      </c>
      <c r="O339" s="704">
        <f ca="1"/>
        <v>0</v>
      </c>
      <c r="P339" s="704">
        <f ca="1"/>
        <v>0</v>
      </c>
      <c r="Q339" s="704">
        <f ca="1"/>
        <v>0</v>
      </c>
      <c r="R339" s="704">
        <f ca="1"/>
        <v>4701041.1572549082</v>
      </c>
      <c r="S339" s="704">
        <f ca="1"/>
        <v>0</v>
      </c>
      <c r="T339" s="704">
        <f ca="1"/>
        <v>0</v>
      </c>
      <c r="U339" s="708">
        <f ca="1"/>
        <v>0</v>
      </c>
      <c r="V339" s="708">
        <f ca="1"/>
        <v>0</v>
      </c>
      <c r="W339" s="708">
        <f ca="1"/>
        <v>0</v>
      </c>
      <c r="X339" s="704">
        <f ca="1"/>
        <v>0</v>
      </c>
      <c r="Y339" s="704">
        <f ca="1"/>
        <v>0</v>
      </c>
      <c r="Z339" s="704">
        <f ca="1"/>
        <v>0</v>
      </c>
      <c r="AA339" s="704">
        <f ca="1"/>
        <v>0</v>
      </c>
      <c r="AD339" s="516">
        <f ca="1"/>
        <v>2062</v>
      </c>
      <c r="AE339" s="704">
        <f ca="1"/>
        <v>0</v>
      </c>
      <c r="AF339" s="704">
        <f ca="1"/>
        <v>0</v>
      </c>
      <c r="AG339" s="704">
        <f ca="1"/>
        <v>0</v>
      </c>
      <c r="AH339" s="704">
        <f ca="1"/>
        <v>0</v>
      </c>
      <c r="AI339" s="704">
        <f ca="1"/>
        <v>0</v>
      </c>
      <c r="AJ339" s="704">
        <f ca="1"/>
        <v>4873240.4670444634</v>
      </c>
      <c r="AK339" s="704">
        <f ca="1"/>
        <v>0</v>
      </c>
      <c r="AL339" s="704">
        <f ca="1"/>
        <v>0</v>
      </c>
      <c r="AM339" s="704">
        <f ca="1"/>
        <v>0</v>
      </c>
      <c r="AN339" s="704">
        <f ca="1"/>
        <v>0</v>
      </c>
      <c r="AO339" s="704">
        <f ca="1"/>
        <v>0</v>
      </c>
      <c r="AP339" s="704">
        <f ca="1"/>
        <v>0</v>
      </c>
      <c r="AQ339" s="704">
        <f ca="1"/>
        <v>0</v>
      </c>
      <c r="AR339" s="704">
        <f ca="1"/>
        <v>0</v>
      </c>
    </row>
    <row r="340" spans="1:44">
      <c r="A340" s="1366"/>
      <c r="B340" s="533"/>
      <c r="C340" s="516">
        <f ca="1"/>
        <v>2063</v>
      </c>
      <c r="D340" s="704">
        <f ca="1"/>
        <v>-47268.339510076148</v>
      </c>
      <c r="E340" s="704">
        <f ca="1"/>
        <v>4775585.9189804504</v>
      </c>
      <c r="F340" s="704">
        <f ca="1"/>
        <v>4950515.8061225899</v>
      </c>
      <c r="G340" s="704">
        <f ca="1"/>
        <v>9678833.3855929635</v>
      </c>
      <c r="H340" s="516">
        <f ca="1"/>
        <v>2063</v>
      </c>
      <c r="I340" s="704">
        <f ca="1"/>
        <v>0</v>
      </c>
      <c r="J340" s="704">
        <f ca="1"/>
        <v>0</v>
      </c>
      <c r="K340" s="704">
        <f ca="1"/>
        <v>0</v>
      </c>
      <c r="L340" s="704">
        <f ca="1"/>
        <v>0</v>
      </c>
      <c r="M340" s="704">
        <f ca="1"/>
        <v>0</v>
      </c>
      <c r="N340" s="704">
        <f ca="1"/>
        <v>0</v>
      </c>
      <c r="O340" s="704">
        <f ca="1"/>
        <v>0</v>
      </c>
      <c r="P340" s="704">
        <f ca="1"/>
        <v>0</v>
      </c>
      <c r="Q340" s="704">
        <f ca="1"/>
        <v>0</v>
      </c>
      <c r="R340" s="704">
        <f ca="1"/>
        <v>4775585.9189804504</v>
      </c>
      <c r="S340" s="704">
        <f ca="1"/>
        <v>0</v>
      </c>
      <c r="T340" s="704">
        <f ca="1"/>
        <v>0</v>
      </c>
      <c r="U340" s="708">
        <f ca="1"/>
        <v>0</v>
      </c>
      <c r="V340" s="708">
        <f ca="1"/>
        <v>0</v>
      </c>
      <c r="W340" s="708">
        <f ca="1"/>
        <v>0</v>
      </c>
      <c r="X340" s="704">
        <f ca="1"/>
        <v>0</v>
      </c>
      <c r="Y340" s="704">
        <f ca="1"/>
        <v>0</v>
      </c>
      <c r="Z340" s="704">
        <f ca="1"/>
        <v>0</v>
      </c>
      <c r="AA340" s="704">
        <f ca="1"/>
        <v>0</v>
      </c>
      <c r="AD340" s="516">
        <f ca="1"/>
        <v>2063</v>
      </c>
      <c r="AE340" s="704">
        <f ca="1"/>
        <v>0</v>
      </c>
      <c r="AF340" s="704">
        <f ca="1"/>
        <v>0</v>
      </c>
      <c r="AG340" s="704">
        <f ca="1"/>
        <v>0</v>
      </c>
      <c r="AH340" s="704">
        <f ca="1"/>
        <v>0</v>
      </c>
      <c r="AI340" s="704">
        <f ca="1"/>
        <v>0</v>
      </c>
      <c r="AJ340" s="704">
        <f ca="1"/>
        <v>4950515.8061225899</v>
      </c>
      <c r="AK340" s="704">
        <f ca="1"/>
        <v>0</v>
      </c>
      <c r="AL340" s="704">
        <f ca="1"/>
        <v>0</v>
      </c>
      <c r="AM340" s="704">
        <f ca="1"/>
        <v>0</v>
      </c>
      <c r="AN340" s="704">
        <f ca="1"/>
        <v>0</v>
      </c>
      <c r="AO340" s="704">
        <f ca="1"/>
        <v>0</v>
      </c>
      <c r="AP340" s="704">
        <f ca="1"/>
        <v>0</v>
      </c>
      <c r="AQ340" s="704">
        <f ca="1"/>
        <v>0</v>
      </c>
      <c r="AR340" s="704">
        <f ca="1"/>
        <v>0</v>
      </c>
    </row>
    <row r="341" spans="1:44">
      <c r="A341" s="1366"/>
      <c r="B341" s="533"/>
      <c r="C341" s="516">
        <f ca="1"/>
        <v>2064</v>
      </c>
      <c r="D341" s="704">
        <f ca="1"/>
        <v>-47665.996406083526</v>
      </c>
      <c r="E341" s="704">
        <f ca="1"/>
        <v>4847959.4740537927</v>
      </c>
      <c r="F341" s="704">
        <f ca="1"/>
        <v>5025540.407169315</v>
      </c>
      <c r="G341" s="704">
        <f ca="1"/>
        <v>9825833.8848170228</v>
      </c>
      <c r="H341" s="516">
        <f ca="1"/>
        <v>2064</v>
      </c>
      <c r="I341" s="704">
        <f ca="1"/>
        <v>0</v>
      </c>
      <c r="J341" s="704">
        <f ca="1"/>
        <v>0</v>
      </c>
      <c r="K341" s="704">
        <f ca="1"/>
        <v>0</v>
      </c>
      <c r="L341" s="704">
        <f ca="1"/>
        <v>0</v>
      </c>
      <c r="M341" s="704">
        <f ca="1"/>
        <v>0</v>
      </c>
      <c r="N341" s="704">
        <f ca="1"/>
        <v>0</v>
      </c>
      <c r="O341" s="704">
        <f ca="1"/>
        <v>0</v>
      </c>
      <c r="P341" s="704">
        <f ca="1"/>
        <v>0</v>
      </c>
      <c r="Q341" s="704">
        <f ca="1"/>
        <v>0</v>
      </c>
      <c r="R341" s="704">
        <f ca="1"/>
        <v>4847959.4740537927</v>
      </c>
      <c r="S341" s="704">
        <f ca="1"/>
        <v>0</v>
      </c>
      <c r="T341" s="704">
        <f ca="1"/>
        <v>0</v>
      </c>
      <c r="U341" s="708">
        <f ca="1"/>
        <v>0</v>
      </c>
      <c r="V341" s="708">
        <f ca="1"/>
        <v>0</v>
      </c>
      <c r="W341" s="708">
        <f ca="1"/>
        <v>0</v>
      </c>
      <c r="X341" s="704">
        <f ca="1"/>
        <v>0</v>
      </c>
      <c r="Y341" s="704">
        <f ca="1"/>
        <v>0</v>
      </c>
      <c r="Z341" s="704">
        <f ca="1"/>
        <v>0</v>
      </c>
      <c r="AA341" s="704">
        <f ca="1"/>
        <v>0</v>
      </c>
      <c r="AD341" s="516">
        <f ca="1"/>
        <v>2064</v>
      </c>
      <c r="AE341" s="704">
        <f ca="1"/>
        <v>0</v>
      </c>
      <c r="AF341" s="704">
        <f ca="1"/>
        <v>0</v>
      </c>
      <c r="AG341" s="704">
        <f ca="1"/>
        <v>0</v>
      </c>
      <c r="AH341" s="704">
        <f ca="1"/>
        <v>0</v>
      </c>
      <c r="AI341" s="704">
        <f ca="1"/>
        <v>0</v>
      </c>
      <c r="AJ341" s="704">
        <f ca="1"/>
        <v>5025540.407169315</v>
      </c>
      <c r="AK341" s="704">
        <f ca="1"/>
        <v>0</v>
      </c>
      <c r="AL341" s="704">
        <f ca="1"/>
        <v>0</v>
      </c>
      <c r="AM341" s="704">
        <f ca="1"/>
        <v>0</v>
      </c>
      <c r="AN341" s="704">
        <f ca="1"/>
        <v>0</v>
      </c>
      <c r="AO341" s="704">
        <f ca="1"/>
        <v>0</v>
      </c>
      <c r="AP341" s="704">
        <f ca="1"/>
        <v>0</v>
      </c>
      <c r="AQ341" s="704">
        <f ca="1"/>
        <v>0</v>
      </c>
      <c r="AR341" s="704">
        <f ca="1"/>
        <v>0</v>
      </c>
    </row>
    <row r="342" spans="1:44">
      <c r="A342" s="1366"/>
      <c r="B342" s="533"/>
      <c r="C342" s="516">
        <f ca="1"/>
        <v>2065</v>
      </c>
      <c r="D342" s="704">
        <f ca="1"/>
        <v>-48052.071062401366</v>
      </c>
      <c r="E342" s="704">
        <f ca="1"/>
        <v>4918225.0615036394</v>
      </c>
      <c r="F342" s="704">
        <f ca="1"/>
        <v>5098379.8256612811</v>
      </c>
      <c r="G342" s="704">
        <f ca="1"/>
        <v>9968552.8161025196</v>
      </c>
      <c r="H342" s="516">
        <f ca="1"/>
        <v>2065</v>
      </c>
      <c r="I342" s="704">
        <f ca="1"/>
        <v>0</v>
      </c>
      <c r="J342" s="704">
        <f ca="1"/>
        <v>0</v>
      </c>
      <c r="K342" s="704">
        <f ca="1"/>
        <v>0</v>
      </c>
      <c r="L342" s="704">
        <f ca="1"/>
        <v>0</v>
      </c>
      <c r="M342" s="704">
        <f ca="1"/>
        <v>0</v>
      </c>
      <c r="N342" s="704">
        <f ca="1"/>
        <v>0</v>
      </c>
      <c r="O342" s="704">
        <f ca="1"/>
        <v>0</v>
      </c>
      <c r="P342" s="704">
        <f ca="1"/>
        <v>0</v>
      </c>
      <c r="Q342" s="704">
        <f ca="1"/>
        <v>0</v>
      </c>
      <c r="R342" s="704">
        <f ca="1"/>
        <v>4918225.0615036394</v>
      </c>
      <c r="S342" s="705">
        <f ca="1"/>
        <v>0</v>
      </c>
      <c r="T342" s="706">
        <f ca="1"/>
        <v>0</v>
      </c>
      <c r="U342" s="709">
        <f ca="1"/>
        <v>0</v>
      </c>
      <c r="V342" s="709">
        <f ca="1"/>
        <v>0</v>
      </c>
      <c r="W342" s="708">
        <f ca="1"/>
        <v>0</v>
      </c>
      <c r="X342" s="704">
        <f ca="1"/>
        <v>0</v>
      </c>
      <c r="Y342" s="704">
        <f ca="1"/>
        <v>0</v>
      </c>
      <c r="Z342" s="704">
        <f ca="1"/>
        <v>0</v>
      </c>
      <c r="AA342" s="704">
        <f ca="1"/>
        <v>0</v>
      </c>
      <c r="AD342" s="516">
        <f ca="1"/>
        <v>2065</v>
      </c>
      <c r="AE342" s="704">
        <f ca="1"/>
        <v>0</v>
      </c>
      <c r="AF342" s="704">
        <f ca="1"/>
        <v>0</v>
      </c>
      <c r="AG342" s="704">
        <f ca="1"/>
        <v>0</v>
      </c>
      <c r="AH342" s="704">
        <f ca="1"/>
        <v>0</v>
      </c>
      <c r="AI342" s="704">
        <f ca="1"/>
        <v>0</v>
      </c>
      <c r="AJ342" s="704">
        <f ca="1"/>
        <v>5098379.8256612811</v>
      </c>
      <c r="AK342" s="704">
        <f ca="1"/>
        <v>0</v>
      </c>
      <c r="AL342" s="704">
        <f ca="1"/>
        <v>0</v>
      </c>
      <c r="AM342" s="704">
        <f ca="1"/>
        <v>0</v>
      </c>
      <c r="AN342" s="704">
        <f ca="1"/>
        <v>0</v>
      </c>
      <c r="AO342" s="704">
        <f ca="1"/>
        <v>0</v>
      </c>
      <c r="AP342" s="704">
        <f ca="1"/>
        <v>0</v>
      </c>
      <c r="AQ342" s="704">
        <f ca="1"/>
        <v>0</v>
      </c>
      <c r="AR342" s="704">
        <f ca="1"/>
        <v>0</v>
      </c>
    </row>
    <row r="343" spans="1:44">
      <c r="A343" s="1366"/>
      <c r="B343" s="533"/>
      <c r="C343" s="516">
        <f ca="1"/>
        <v>2066</v>
      </c>
      <c r="D343" s="704">
        <f ca="1"/>
        <v>-48426.900825816745</v>
      </c>
      <c r="E343" s="704">
        <f ca="1"/>
        <v>4986444.0784452381</v>
      </c>
      <c r="F343" s="704">
        <f ca="1"/>
        <v>5169097.7076923158</v>
      </c>
      <c r="G343" s="704">
        <f ca="1"/>
        <v>10107114.885311738</v>
      </c>
      <c r="H343" s="516">
        <f ca="1"/>
        <v>2066</v>
      </c>
      <c r="I343" s="704">
        <f ca="1"/>
        <v>0</v>
      </c>
      <c r="J343" s="704">
        <f ca="1"/>
        <v>0</v>
      </c>
      <c r="K343" s="704">
        <f ca="1"/>
        <v>0</v>
      </c>
      <c r="L343" s="704">
        <f ca="1"/>
        <v>0</v>
      </c>
      <c r="M343" s="704">
        <f ca="1"/>
        <v>0</v>
      </c>
      <c r="N343" s="704">
        <f ca="1"/>
        <v>0</v>
      </c>
      <c r="O343" s="704">
        <f ca="1"/>
        <v>0</v>
      </c>
      <c r="P343" s="704">
        <f ca="1"/>
        <v>0</v>
      </c>
      <c r="Q343" s="704">
        <f ca="1"/>
        <v>0</v>
      </c>
      <c r="R343" s="704">
        <f ca="1"/>
        <v>4986444.0784452381</v>
      </c>
      <c r="S343" s="706">
        <f ca="1"/>
        <v>0</v>
      </c>
      <c r="T343" s="705">
        <f ca="1"/>
        <v>0</v>
      </c>
      <c r="U343" s="709">
        <f ca="1"/>
        <v>0</v>
      </c>
      <c r="V343" s="709">
        <f ca="1"/>
        <v>0</v>
      </c>
      <c r="W343" s="708">
        <f ca="1"/>
        <v>0</v>
      </c>
      <c r="X343" s="704">
        <f ca="1"/>
        <v>0</v>
      </c>
      <c r="Y343" s="704">
        <f ca="1"/>
        <v>0</v>
      </c>
      <c r="Z343" s="704">
        <f ca="1"/>
        <v>0</v>
      </c>
      <c r="AA343" s="704">
        <f ca="1"/>
        <v>0</v>
      </c>
      <c r="AD343" s="516">
        <f ca="1"/>
        <v>2066</v>
      </c>
      <c r="AE343" s="704">
        <f ca="1"/>
        <v>0</v>
      </c>
      <c r="AF343" s="704">
        <f ca="1"/>
        <v>0</v>
      </c>
      <c r="AG343" s="704">
        <f ca="1"/>
        <v>0</v>
      </c>
      <c r="AH343" s="704">
        <f ca="1"/>
        <v>0</v>
      </c>
      <c r="AI343" s="704">
        <f ca="1"/>
        <v>0</v>
      </c>
      <c r="AJ343" s="704">
        <f ca="1"/>
        <v>5169097.7076923158</v>
      </c>
      <c r="AK343" s="704">
        <f ca="1"/>
        <v>0</v>
      </c>
      <c r="AL343" s="704">
        <f ca="1"/>
        <v>0</v>
      </c>
      <c r="AM343" s="704">
        <f ca="1"/>
        <v>0</v>
      </c>
      <c r="AN343" s="704">
        <f ca="1"/>
        <v>0</v>
      </c>
      <c r="AO343" s="704">
        <f ca="1"/>
        <v>0</v>
      </c>
      <c r="AP343" s="704">
        <f ca="1"/>
        <v>0</v>
      </c>
      <c r="AQ343" s="704">
        <f ca="1"/>
        <v>0</v>
      </c>
      <c r="AR343" s="704">
        <f ca="1"/>
        <v>0</v>
      </c>
    </row>
    <row r="344" spans="1:44">
      <c r="A344" s="1366"/>
      <c r="B344" s="533"/>
      <c r="C344" s="516">
        <f ca="1"/>
        <v>2067</v>
      </c>
      <c r="D344" s="704">
        <f ca="1"/>
        <v>-48790.813217482159</v>
      </c>
      <c r="E344" s="704">
        <f ca="1"/>
        <v>5052676.133728344</v>
      </c>
      <c r="F344" s="704">
        <f ca="1"/>
        <v>5237755.8455865243</v>
      </c>
      <c r="G344" s="704">
        <f ca="1"/>
        <v>10241641.166097386</v>
      </c>
      <c r="H344" s="516">
        <f ca="1"/>
        <v>2067</v>
      </c>
      <c r="I344" s="704">
        <f ca="1"/>
        <v>0</v>
      </c>
      <c r="J344" s="704">
        <f ca="1"/>
        <v>0</v>
      </c>
      <c r="K344" s="704">
        <f ca="1"/>
        <v>0</v>
      </c>
      <c r="L344" s="704">
        <f ca="1"/>
        <v>0</v>
      </c>
      <c r="M344" s="704">
        <f ca="1"/>
        <v>0</v>
      </c>
      <c r="N344" s="704">
        <f ca="1"/>
        <v>0</v>
      </c>
      <c r="O344" s="704">
        <f ca="1"/>
        <v>0</v>
      </c>
      <c r="P344" s="704">
        <f ca="1"/>
        <v>0</v>
      </c>
      <c r="Q344" s="704">
        <f ca="1"/>
        <v>0</v>
      </c>
      <c r="R344" s="704">
        <f ca="1"/>
        <v>5052676.133728344</v>
      </c>
      <c r="S344" s="704">
        <f ca="1"/>
        <v>0</v>
      </c>
      <c r="T344" s="704">
        <f ca="1"/>
        <v>0</v>
      </c>
      <c r="U344" s="704">
        <f ca="1"/>
        <v>0</v>
      </c>
      <c r="V344" s="704">
        <f ca="1"/>
        <v>0</v>
      </c>
      <c r="W344" s="704">
        <f ca="1"/>
        <v>0</v>
      </c>
      <c r="X344" s="704">
        <f ca="1"/>
        <v>0</v>
      </c>
      <c r="Y344" s="704">
        <f ca="1"/>
        <v>0</v>
      </c>
      <c r="Z344" s="704">
        <f ca="1"/>
        <v>0</v>
      </c>
      <c r="AA344" s="704">
        <f ca="1"/>
        <v>0</v>
      </c>
      <c r="AD344" s="516">
        <f ca="1"/>
        <v>2067</v>
      </c>
      <c r="AE344" s="704">
        <f ca="1"/>
        <v>0</v>
      </c>
      <c r="AF344" s="704">
        <f ca="1"/>
        <v>0</v>
      </c>
      <c r="AG344" s="704">
        <f ca="1"/>
        <v>0</v>
      </c>
      <c r="AH344" s="704">
        <f ca="1"/>
        <v>0</v>
      </c>
      <c r="AI344" s="704">
        <f ca="1"/>
        <v>0</v>
      </c>
      <c r="AJ344" s="704">
        <f ca="1"/>
        <v>5237755.8455865243</v>
      </c>
      <c r="AK344" s="704">
        <f ca="1"/>
        <v>0</v>
      </c>
      <c r="AL344" s="704">
        <f ca="1"/>
        <v>0</v>
      </c>
      <c r="AM344" s="704">
        <f ca="1"/>
        <v>0</v>
      </c>
      <c r="AN344" s="704">
        <f ca="1"/>
        <v>0</v>
      </c>
      <c r="AO344" s="704">
        <f ca="1"/>
        <v>0</v>
      </c>
      <c r="AP344" s="704">
        <f ca="1"/>
        <v>0</v>
      </c>
      <c r="AQ344" s="704">
        <f ca="1"/>
        <v>0</v>
      </c>
      <c r="AR344" s="704">
        <f ca="1"/>
        <v>0</v>
      </c>
    </row>
    <row r="345" spans="1:44">
      <c r="A345" s="1366"/>
      <c r="B345" s="533"/>
      <c r="C345" s="516">
        <f ca="1"/>
        <v>2068</v>
      </c>
      <c r="D345" s="704">
        <f ca="1"/>
        <v>-49144.126219099067</v>
      </c>
      <c r="E345" s="704">
        <f ca="1"/>
        <v>5116979.1000226215</v>
      </c>
      <c r="F345" s="704">
        <f ca="1"/>
        <v>5304414.2318915809</v>
      </c>
      <c r="G345" s="704">
        <f ca="1"/>
        <v>10372249.205695104</v>
      </c>
      <c r="H345" s="516">
        <f ca="1"/>
        <v>2068</v>
      </c>
      <c r="I345" s="704">
        <f ca="1"/>
        <v>0</v>
      </c>
      <c r="J345" s="704">
        <f ca="1"/>
        <v>0</v>
      </c>
      <c r="K345" s="704">
        <f ca="1"/>
        <v>0</v>
      </c>
      <c r="L345" s="704">
        <f ca="1"/>
        <v>0</v>
      </c>
      <c r="M345" s="704">
        <f ca="1"/>
        <v>0</v>
      </c>
      <c r="N345" s="704">
        <f ca="1"/>
        <v>0</v>
      </c>
      <c r="O345" s="704">
        <f ca="1"/>
        <v>0</v>
      </c>
      <c r="P345" s="704">
        <f ca="1"/>
        <v>0</v>
      </c>
      <c r="Q345" s="704">
        <f ca="1"/>
        <v>0</v>
      </c>
      <c r="R345" s="704">
        <f ca="1"/>
        <v>5116979.1000226215</v>
      </c>
      <c r="S345" s="704">
        <f ca="1"/>
        <v>0</v>
      </c>
      <c r="T345" s="704">
        <f ca="1"/>
        <v>0</v>
      </c>
      <c r="U345" s="704">
        <f ca="1"/>
        <v>0</v>
      </c>
      <c r="V345" s="704">
        <f ca="1"/>
        <v>0</v>
      </c>
      <c r="W345" s="704">
        <f ca="1"/>
        <v>0</v>
      </c>
      <c r="X345" s="704">
        <f ca="1"/>
        <v>0</v>
      </c>
      <c r="Y345" s="704">
        <f ca="1"/>
        <v>0</v>
      </c>
      <c r="Z345" s="704">
        <f ca="1"/>
        <v>0</v>
      </c>
      <c r="AA345" s="704">
        <f ca="1"/>
        <v>0</v>
      </c>
      <c r="AD345" s="516">
        <f ca="1"/>
        <v>2068</v>
      </c>
      <c r="AE345" s="704">
        <f ca="1"/>
        <v>0</v>
      </c>
      <c r="AF345" s="704">
        <f ca="1"/>
        <v>0</v>
      </c>
      <c r="AG345" s="704">
        <f ca="1"/>
        <v>0</v>
      </c>
      <c r="AH345" s="704">
        <f ca="1"/>
        <v>0</v>
      </c>
      <c r="AI345" s="704">
        <f ca="1"/>
        <v>0</v>
      </c>
      <c r="AJ345" s="704">
        <f ca="1"/>
        <v>5304414.2318915809</v>
      </c>
      <c r="AK345" s="704">
        <f ca="1"/>
        <v>0</v>
      </c>
      <c r="AL345" s="704">
        <f ca="1"/>
        <v>0</v>
      </c>
      <c r="AM345" s="704">
        <f ca="1"/>
        <v>0</v>
      </c>
      <c r="AN345" s="704">
        <f ca="1"/>
        <v>0</v>
      </c>
      <c r="AO345" s="704">
        <f ca="1"/>
        <v>0</v>
      </c>
      <c r="AP345" s="704">
        <f ca="1"/>
        <v>0</v>
      </c>
      <c r="AQ345" s="704">
        <f ca="1"/>
        <v>0</v>
      </c>
      <c r="AR345" s="704">
        <f ca="1"/>
        <v>0</v>
      </c>
    </row>
    <row r="346" spans="1:44">
      <c r="A346" s="1366"/>
      <c r="B346" s="533"/>
      <c r="C346" s="516">
        <f ca="1"/>
        <v>2069</v>
      </c>
      <c r="D346" s="704">
        <f ca="1"/>
        <v>-49487.148550765967</v>
      </c>
      <c r="E346" s="704">
        <f ca="1"/>
        <v>5179409.1643859977</v>
      </c>
      <c r="F346" s="704">
        <f ca="1"/>
        <v>5369131.1117994031</v>
      </c>
      <c r="G346" s="704">
        <f ca="1"/>
        <v>10499053.127634635</v>
      </c>
      <c r="H346" s="516">
        <f ca="1"/>
        <v>2069</v>
      </c>
      <c r="I346" s="704">
        <f ca="1"/>
        <v>0</v>
      </c>
      <c r="J346" s="704">
        <f ca="1"/>
        <v>0</v>
      </c>
      <c r="K346" s="704">
        <f ca="1"/>
        <v>0</v>
      </c>
      <c r="L346" s="704">
        <f ca="1"/>
        <v>0</v>
      </c>
      <c r="M346" s="704">
        <f ca="1"/>
        <v>0</v>
      </c>
      <c r="N346" s="704">
        <f ca="1"/>
        <v>0</v>
      </c>
      <c r="O346" s="704">
        <f ca="1"/>
        <v>0</v>
      </c>
      <c r="P346" s="704">
        <f ca="1"/>
        <v>0</v>
      </c>
      <c r="Q346" s="704">
        <f ca="1"/>
        <v>0</v>
      </c>
      <c r="R346" s="704">
        <f ca="1"/>
        <v>5179409.1643859977</v>
      </c>
      <c r="S346" s="704">
        <f ca="1"/>
        <v>0</v>
      </c>
      <c r="T346" s="704">
        <f ca="1"/>
        <v>0</v>
      </c>
      <c r="U346" s="704">
        <f ca="1"/>
        <v>0</v>
      </c>
      <c r="V346" s="704">
        <f ca="1"/>
        <v>0</v>
      </c>
      <c r="W346" s="704">
        <f ca="1"/>
        <v>0</v>
      </c>
      <c r="X346" s="704">
        <f ca="1"/>
        <v>0</v>
      </c>
      <c r="Y346" s="704">
        <f ca="1"/>
        <v>0</v>
      </c>
      <c r="Z346" s="704">
        <f ca="1"/>
        <v>0</v>
      </c>
      <c r="AA346" s="704">
        <f ca="1"/>
        <v>0</v>
      </c>
      <c r="AD346" s="516">
        <f ca="1"/>
        <v>2069</v>
      </c>
      <c r="AE346" s="704">
        <f ca="1"/>
        <v>0</v>
      </c>
      <c r="AF346" s="704">
        <f ca="1"/>
        <v>0</v>
      </c>
      <c r="AG346" s="704">
        <f ca="1"/>
        <v>0</v>
      </c>
      <c r="AH346" s="704">
        <f ca="1"/>
        <v>0</v>
      </c>
      <c r="AI346" s="704">
        <f ca="1"/>
        <v>0</v>
      </c>
      <c r="AJ346" s="704">
        <f ca="1"/>
        <v>5369131.1117994031</v>
      </c>
      <c r="AK346" s="704">
        <f ca="1"/>
        <v>0</v>
      </c>
      <c r="AL346" s="704">
        <f ca="1"/>
        <v>0</v>
      </c>
      <c r="AM346" s="704">
        <f ca="1"/>
        <v>0</v>
      </c>
      <c r="AN346" s="704">
        <f ca="1"/>
        <v>0</v>
      </c>
      <c r="AO346" s="704">
        <f ca="1"/>
        <v>0</v>
      </c>
      <c r="AP346" s="704">
        <f ca="1"/>
        <v>0</v>
      </c>
      <c r="AQ346" s="704">
        <f ca="1"/>
        <v>0</v>
      </c>
      <c r="AR346" s="704">
        <f ca="1"/>
        <v>0</v>
      </c>
    </row>
    <row r="347" spans="1:44">
      <c r="A347" s="1367"/>
      <c r="B347" s="535"/>
      <c r="C347" s="516">
        <f ca="1"/>
        <v>2070</v>
      </c>
      <c r="D347" s="704">
        <f ca="1"/>
        <v>-49820.179940733833</v>
      </c>
      <c r="E347" s="704">
        <f ca="1"/>
        <v>5240020.8773601493</v>
      </c>
      <c r="F347" s="704">
        <f ca="1"/>
        <v>5431963.0340400068</v>
      </c>
      <c r="G347" s="704">
        <f ca="1"/>
        <v>10622163.731459422</v>
      </c>
      <c r="H347" s="516">
        <f ca="1"/>
        <v>2070</v>
      </c>
      <c r="I347" s="704">
        <f ca="1"/>
        <v>0</v>
      </c>
      <c r="J347" s="704">
        <f ca="1"/>
        <v>0</v>
      </c>
      <c r="K347" s="704">
        <f ca="1"/>
        <v>0</v>
      </c>
      <c r="L347" s="704">
        <f ca="1"/>
        <v>0</v>
      </c>
      <c r="M347" s="704">
        <f ca="1"/>
        <v>0</v>
      </c>
      <c r="N347" s="704">
        <f ca="1"/>
        <v>0</v>
      </c>
      <c r="O347" s="704">
        <f ca="1"/>
        <v>0</v>
      </c>
      <c r="P347" s="704">
        <f ca="1"/>
        <v>0</v>
      </c>
      <c r="Q347" s="704">
        <f ca="1"/>
        <v>0</v>
      </c>
      <c r="R347" s="704">
        <f ca="1"/>
        <v>5240020.8773601493</v>
      </c>
      <c r="S347" s="704">
        <f ca="1"/>
        <v>0</v>
      </c>
      <c r="T347" s="704">
        <f ca="1"/>
        <v>0</v>
      </c>
      <c r="U347" s="704">
        <f ca="1"/>
        <v>0</v>
      </c>
      <c r="V347" s="704">
        <f ca="1"/>
        <v>0</v>
      </c>
      <c r="W347" s="704">
        <f ca="1"/>
        <v>0</v>
      </c>
      <c r="X347" s="704">
        <f ca="1"/>
        <v>0</v>
      </c>
      <c r="Y347" s="704">
        <f ca="1"/>
        <v>0</v>
      </c>
      <c r="Z347" s="704">
        <f ca="1"/>
        <v>0</v>
      </c>
      <c r="AA347" s="704">
        <f ca="1"/>
        <v>0</v>
      </c>
      <c r="AD347" s="516">
        <f ca="1"/>
        <v>2070</v>
      </c>
      <c r="AE347" s="704">
        <f ca="1"/>
        <v>0</v>
      </c>
      <c r="AF347" s="704">
        <f ca="1"/>
        <v>0</v>
      </c>
      <c r="AG347" s="704">
        <f ca="1"/>
        <v>0</v>
      </c>
      <c r="AH347" s="704">
        <f ca="1"/>
        <v>0</v>
      </c>
      <c r="AI347" s="704">
        <f ca="1"/>
        <v>0</v>
      </c>
      <c r="AJ347" s="704">
        <f ca="1"/>
        <v>5431963.0340400068</v>
      </c>
      <c r="AK347" s="704">
        <f ca="1"/>
        <v>0</v>
      </c>
      <c r="AL347" s="704">
        <f ca="1"/>
        <v>0</v>
      </c>
      <c r="AM347" s="704">
        <f ca="1"/>
        <v>0</v>
      </c>
      <c r="AN347" s="704">
        <f ca="1"/>
        <v>0</v>
      </c>
      <c r="AO347" s="704">
        <f ca="1"/>
        <v>0</v>
      </c>
      <c r="AP347" s="704">
        <f ca="1"/>
        <v>0</v>
      </c>
      <c r="AQ347" s="704">
        <f ca="1"/>
        <v>0</v>
      </c>
      <c r="AR347" s="704">
        <f ca="1"/>
        <v>0</v>
      </c>
    </row>
    <row r="348" spans="1:44">
      <c r="C348" s="516">
        <f ca="1"/>
        <v>2071</v>
      </c>
      <c r="D348" s="704">
        <f ca="1"/>
        <v>-50143.511387304578</v>
      </c>
      <c r="E348" s="704">
        <f ca="1"/>
        <v>5298867.2006360246</v>
      </c>
      <c r="F348" s="704">
        <f ca="1"/>
        <v>5492964.9002930205</v>
      </c>
      <c r="G348" s="704">
        <f ca="1"/>
        <v>10741688.589541741</v>
      </c>
      <c r="H348" s="516">
        <f ca="1"/>
        <v>2071</v>
      </c>
      <c r="I348" s="704">
        <f ca="1"/>
        <v>0</v>
      </c>
      <c r="J348" s="704">
        <f ca="1"/>
        <v>0</v>
      </c>
      <c r="K348" s="704">
        <f ca="1"/>
        <v>0</v>
      </c>
      <c r="L348" s="704">
        <f ca="1"/>
        <v>0</v>
      </c>
      <c r="M348" s="704">
        <f ca="1"/>
        <v>0</v>
      </c>
      <c r="N348" s="704">
        <f ca="1"/>
        <v>0</v>
      </c>
      <c r="O348" s="704">
        <f ca="1"/>
        <v>0</v>
      </c>
      <c r="P348" s="704">
        <f ca="1"/>
        <v>0</v>
      </c>
      <c r="Q348" s="704">
        <f ca="1"/>
        <v>0</v>
      </c>
      <c r="R348" s="704">
        <f ca="1"/>
        <v>5298867.2006360246</v>
      </c>
      <c r="S348" s="704">
        <f ca="1"/>
        <v>0</v>
      </c>
      <c r="T348" s="704">
        <f ca="1"/>
        <v>0</v>
      </c>
      <c r="U348" s="704">
        <f ca="1"/>
        <v>0</v>
      </c>
      <c r="V348" s="704">
        <f ca="1"/>
        <v>0</v>
      </c>
      <c r="W348" s="704">
        <f ca="1"/>
        <v>0</v>
      </c>
      <c r="X348" s="704">
        <f ca="1"/>
        <v>0</v>
      </c>
      <c r="Y348" s="704">
        <f ca="1"/>
        <v>0</v>
      </c>
      <c r="Z348" s="704">
        <f ca="1"/>
        <v>0</v>
      </c>
      <c r="AA348" s="704">
        <f ca="1"/>
        <v>0</v>
      </c>
      <c r="AD348" s="516">
        <f ca="1"/>
        <v>2071</v>
      </c>
      <c r="AE348" s="704">
        <f ca="1"/>
        <v>0</v>
      </c>
      <c r="AF348" s="704">
        <f ca="1"/>
        <v>0</v>
      </c>
      <c r="AG348" s="704">
        <f ca="1"/>
        <v>0</v>
      </c>
      <c r="AH348" s="704">
        <f ca="1"/>
        <v>0</v>
      </c>
      <c r="AI348" s="704">
        <f ca="1"/>
        <v>0</v>
      </c>
      <c r="AJ348" s="704">
        <f ca="1"/>
        <v>5492964.9002930205</v>
      </c>
      <c r="AK348" s="704">
        <f ca="1"/>
        <v>0</v>
      </c>
      <c r="AL348" s="704">
        <f ca="1"/>
        <v>0</v>
      </c>
      <c r="AM348" s="704">
        <f ca="1"/>
        <v>0</v>
      </c>
      <c r="AN348" s="704">
        <f ca="1"/>
        <v>0</v>
      </c>
      <c r="AO348" s="704">
        <f ca="1"/>
        <v>0</v>
      </c>
      <c r="AP348" s="704">
        <f ca="1"/>
        <v>0</v>
      </c>
      <c r="AQ348" s="704">
        <f ca="1"/>
        <v>0</v>
      </c>
      <c r="AR348" s="704">
        <f ca="1"/>
        <v>0</v>
      </c>
    </row>
    <row r="349" spans="1:44">
      <c r="C349" s="516">
        <f ca="1"/>
        <v>2072</v>
      </c>
      <c r="D349" s="704">
        <f ca="1"/>
        <v>-50457.425413101417</v>
      </c>
      <c r="E349" s="704">
        <f ca="1"/>
        <v>5355999.5533310492</v>
      </c>
      <c r="F349" s="704">
        <f ca="1"/>
        <v>5552190.0131600238</v>
      </c>
      <c r="G349" s="704">
        <f ca="1"/>
        <v>10857732.141077973</v>
      </c>
      <c r="H349" s="516">
        <f ca="1"/>
        <v>2072</v>
      </c>
      <c r="I349" s="704">
        <f ca="1"/>
        <v>0</v>
      </c>
      <c r="J349" s="704">
        <f ca="1"/>
        <v>0</v>
      </c>
      <c r="K349" s="704">
        <f ca="1"/>
        <v>0</v>
      </c>
      <c r="L349" s="704">
        <f ca="1"/>
        <v>0</v>
      </c>
      <c r="M349" s="704">
        <f ca="1"/>
        <v>0</v>
      </c>
      <c r="N349" s="704">
        <f ca="1"/>
        <v>0</v>
      </c>
      <c r="O349" s="704">
        <f ca="1"/>
        <v>0</v>
      </c>
      <c r="P349" s="704">
        <f ca="1"/>
        <v>0</v>
      </c>
      <c r="Q349" s="704">
        <f ca="1"/>
        <v>0</v>
      </c>
      <c r="R349" s="704">
        <f ca="1"/>
        <v>5355999.5533310492</v>
      </c>
      <c r="S349" s="704">
        <f ca="1"/>
        <v>0</v>
      </c>
      <c r="T349" s="704">
        <f ca="1"/>
        <v>0</v>
      </c>
      <c r="U349" s="704">
        <f ca="1"/>
        <v>0</v>
      </c>
      <c r="V349" s="704">
        <f ca="1"/>
        <v>0</v>
      </c>
      <c r="W349" s="704">
        <f ca="1"/>
        <v>0</v>
      </c>
      <c r="X349" s="704">
        <f ca="1"/>
        <v>0</v>
      </c>
      <c r="Y349" s="704">
        <f ca="1"/>
        <v>0</v>
      </c>
      <c r="Z349" s="704">
        <f ca="1"/>
        <v>0</v>
      </c>
      <c r="AA349" s="704">
        <f ca="1"/>
        <v>0</v>
      </c>
      <c r="AD349" s="516">
        <f ca="1"/>
        <v>2072</v>
      </c>
      <c r="AE349" s="704">
        <f ca="1"/>
        <v>0</v>
      </c>
      <c r="AF349" s="704">
        <f ca="1"/>
        <v>0</v>
      </c>
      <c r="AG349" s="704">
        <f ca="1"/>
        <v>0</v>
      </c>
      <c r="AH349" s="704">
        <f ca="1"/>
        <v>0</v>
      </c>
      <c r="AI349" s="704">
        <f ca="1"/>
        <v>0</v>
      </c>
      <c r="AJ349" s="704">
        <f ca="1"/>
        <v>5552190.0131600238</v>
      </c>
      <c r="AK349" s="704">
        <f ca="1"/>
        <v>0</v>
      </c>
      <c r="AL349" s="704">
        <f ca="1"/>
        <v>0</v>
      </c>
      <c r="AM349" s="704">
        <f ca="1"/>
        <v>0</v>
      </c>
      <c r="AN349" s="704">
        <f ca="1"/>
        <v>0</v>
      </c>
      <c r="AO349" s="704">
        <f ca="1"/>
        <v>0</v>
      </c>
      <c r="AP349" s="704">
        <f ca="1"/>
        <v>0</v>
      </c>
      <c r="AQ349" s="704">
        <f ca="1"/>
        <v>0</v>
      </c>
      <c r="AR349" s="704">
        <f ca="1"/>
        <v>0</v>
      </c>
    </row>
    <row r="350" spans="1:44">
      <c r="C350" s="516">
        <f ca="1"/>
        <v>2073</v>
      </c>
      <c r="D350" s="704">
        <f ca="1"/>
        <v>-50762.196311933301</v>
      </c>
      <c r="E350" s="704">
        <f ca="1"/>
        <v>5411467.8569184514</v>
      </c>
      <c r="F350" s="704">
        <f ca="1"/>
        <v>5609690.1227396391</v>
      </c>
      <c r="G350" s="704">
        <f ca="1"/>
        <v>10970395.783346158</v>
      </c>
      <c r="H350" s="516">
        <f ca="1"/>
        <v>2073</v>
      </c>
      <c r="I350" s="704">
        <f ca="1"/>
        <v>0</v>
      </c>
      <c r="J350" s="704">
        <f ca="1"/>
        <v>0</v>
      </c>
      <c r="K350" s="704">
        <f ca="1"/>
        <v>0</v>
      </c>
      <c r="L350" s="704">
        <f ca="1"/>
        <v>0</v>
      </c>
      <c r="M350" s="704">
        <f ca="1"/>
        <v>0</v>
      </c>
      <c r="N350" s="704">
        <f ca="1"/>
        <v>0</v>
      </c>
      <c r="O350" s="704">
        <f ca="1"/>
        <v>0</v>
      </c>
      <c r="P350" s="704">
        <f ca="1"/>
        <v>0</v>
      </c>
      <c r="Q350" s="704">
        <f ca="1"/>
        <v>0</v>
      </c>
      <c r="R350" s="704">
        <f ca="1"/>
        <v>5411467.8569184514</v>
      </c>
      <c r="S350" s="704">
        <f ca="1"/>
        <v>0</v>
      </c>
      <c r="T350" s="704">
        <f ca="1"/>
        <v>0</v>
      </c>
      <c r="U350" s="704">
        <f ca="1"/>
        <v>0</v>
      </c>
      <c r="V350" s="704">
        <f ca="1"/>
        <v>0</v>
      </c>
      <c r="W350" s="704">
        <f ca="1"/>
        <v>0</v>
      </c>
      <c r="X350" s="704">
        <f ca="1"/>
        <v>0</v>
      </c>
      <c r="Y350" s="704">
        <f ca="1"/>
        <v>0</v>
      </c>
      <c r="Z350" s="704">
        <f ca="1"/>
        <v>0</v>
      </c>
      <c r="AA350" s="704">
        <f ca="1"/>
        <v>0</v>
      </c>
      <c r="AD350" s="516">
        <f ca="1"/>
        <v>2073</v>
      </c>
      <c r="AE350" s="704">
        <f ca="1"/>
        <v>0</v>
      </c>
      <c r="AF350" s="704">
        <f ca="1"/>
        <v>0</v>
      </c>
      <c r="AG350" s="704">
        <f ca="1"/>
        <v>0</v>
      </c>
      <c r="AH350" s="704">
        <f ca="1"/>
        <v>0</v>
      </c>
      <c r="AI350" s="704">
        <f ca="1"/>
        <v>0</v>
      </c>
      <c r="AJ350" s="704">
        <f ca="1"/>
        <v>5609690.1227396391</v>
      </c>
      <c r="AK350" s="704">
        <f ca="1"/>
        <v>0</v>
      </c>
      <c r="AL350" s="704">
        <f ca="1"/>
        <v>0</v>
      </c>
      <c r="AM350" s="704">
        <f ca="1"/>
        <v>0</v>
      </c>
      <c r="AN350" s="704">
        <f ca="1"/>
        <v>0</v>
      </c>
      <c r="AO350" s="704">
        <f ca="1"/>
        <v>0</v>
      </c>
      <c r="AP350" s="704">
        <f ca="1"/>
        <v>0</v>
      </c>
      <c r="AQ350" s="704">
        <f ca="1"/>
        <v>0</v>
      </c>
      <c r="AR350" s="704">
        <f ca="1"/>
        <v>0</v>
      </c>
    </row>
    <row r="351" spans="1:44">
      <c r="C351" s="516">
        <f ca="1"/>
        <v>2074</v>
      </c>
      <c r="D351" s="704">
        <f ca="1"/>
        <v>-51058.090388469107</v>
      </c>
      <c r="E351" s="704">
        <f ca="1"/>
        <v>5465320.578847968</v>
      </c>
      <c r="F351" s="704">
        <f ca="1"/>
        <v>5665515.4718460618</v>
      </c>
      <c r="G351" s="704">
        <f ca="1"/>
        <v>11079777.96030556</v>
      </c>
      <c r="H351" s="516">
        <f ca="1"/>
        <v>2074</v>
      </c>
      <c r="I351" s="704">
        <f ca="1"/>
        <v>0</v>
      </c>
      <c r="J351" s="704">
        <f ca="1"/>
        <v>0</v>
      </c>
      <c r="K351" s="704">
        <f ca="1"/>
        <v>0</v>
      </c>
      <c r="L351" s="704">
        <f ca="1"/>
        <v>0</v>
      </c>
      <c r="M351" s="704">
        <f ca="1"/>
        <v>0</v>
      </c>
      <c r="N351" s="704">
        <f ca="1"/>
        <v>0</v>
      </c>
      <c r="O351" s="704">
        <f ca="1"/>
        <v>0</v>
      </c>
      <c r="P351" s="704">
        <f ca="1"/>
        <v>0</v>
      </c>
      <c r="Q351" s="704">
        <f ca="1"/>
        <v>0</v>
      </c>
      <c r="R351" s="704">
        <f ca="1"/>
        <v>5465320.578847968</v>
      </c>
      <c r="S351" s="704">
        <f ca="1"/>
        <v>0</v>
      </c>
      <c r="T351" s="704">
        <f ca="1"/>
        <v>0</v>
      </c>
      <c r="U351" s="708">
        <f ca="1"/>
        <v>0</v>
      </c>
      <c r="V351" s="708">
        <f ca="1"/>
        <v>0</v>
      </c>
      <c r="W351" s="708">
        <f ca="1"/>
        <v>0</v>
      </c>
      <c r="X351" s="704">
        <f ca="1"/>
        <v>0</v>
      </c>
      <c r="Y351" s="704">
        <f ca="1"/>
        <v>0</v>
      </c>
      <c r="Z351" s="704">
        <f ca="1"/>
        <v>0</v>
      </c>
      <c r="AA351" s="704">
        <f ca="1"/>
        <v>0</v>
      </c>
      <c r="AD351" s="516">
        <f ca="1"/>
        <v>2074</v>
      </c>
      <c r="AE351" s="704">
        <f ca="1"/>
        <v>0</v>
      </c>
      <c r="AF351" s="704">
        <f ca="1"/>
        <v>0</v>
      </c>
      <c r="AG351" s="704">
        <f ca="1"/>
        <v>0</v>
      </c>
      <c r="AH351" s="704">
        <f ca="1"/>
        <v>0</v>
      </c>
      <c r="AI351" s="704">
        <f ca="1"/>
        <v>0</v>
      </c>
      <c r="AJ351" s="704">
        <f ca="1"/>
        <v>5665515.4718460618</v>
      </c>
      <c r="AK351" s="704">
        <f ca="1"/>
        <v>0</v>
      </c>
      <c r="AL351" s="704">
        <f ca="1"/>
        <v>0</v>
      </c>
      <c r="AM351" s="704">
        <f ca="1"/>
        <v>0</v>
      </c>
      <c r="AN351" s="704">
        <f ca="1"/>
        <v>0</v>
      </c>
      <c r="AO351" s="704">
        <f ca="1"/>
        <v>0</v>
      </c>
      <c r="AP351" s="704">
        <f ca="1"/>
        <v>0</v>
      </c>
      <c r="AQ351" s="704">
        <f ca="1"/>
        <v>0</v>
      </c>
      <c r="AR351" s="704">
        <f ca="1"/>
        <v>0</v>
      </c>
    </row>
    <row r="352" spans="1:44">
      <c r="C352" s="516">
        <f ca="1"/>
        <v>2075</v>
      </c>
      <c r="D352" s="704">
        <f ca="1"/>
        <v>-51345.366190931054</v>
      </c>
      <c r="E352" s="704">
        <f ca="1"/>
        <v>5517604.7748960424</v>
      </c>
      <c r="F352" s="704">
        <f ca="1"/>
        <v>5719714.8399105491</v>
      </c>
      <c r="G352" s="704">
        <f ca="1"/>
        <v>11185974.24861566</v>
      </c>
      <c r="H352" s="516">
        <f ca="1"/>
        <v>2075</v>
      </c>
      <c r="I352" s="704">
        <f ca="1"/>
        <v>0</v>
      </c>
      <c r="J352" s="704">
        <f ca="1"/>
        <v>0</v>
      </c>
      <c r="K352" s="704">
        <f ca="1"/>
        <v>0</v>
      </c>
      <c r="L352" s="704">
        <f ca="1"/>
        <v>0</v>
      </c>
      <c r="M352" s="704">
        <f ca="1"/>
        <v>0</v>
      </c>
      <c r="N352" s="704">
        <f ca="1"/>
        <v>0</v>
      </c>
      <c r="O352" s="704">
        <f ca="1"/>
        <v>0</v>
      </c>
      <c r="P352" s="704">
        <f ca="1"/>
        <v>0</v>
      </c>
      <c r="Q352" s="704">
        <f ca="1"/>
        <v>0</v>
      </c>
      <c r="R352" s="704">
        <f ca="1"/>
        <v>5517604.7748960424</v>
      </c>
      <c r="S352" s="704">
        <f ca="1"/>
        <v>0</v>
      </c>
      <c r="T352" s="704">
        <f ca="1"/>
        <v>0</v>
      </c>
      <c r="U352" s="704">
        <f ca="1"/>
        <v>0</v>
      </c>
      <c r="V352" s="704">
        <f ca="1"/>
        <v>0</v>
      </c>
      <c r="W352" s="704">
        <f ca="1"/>
        <v>0</v>
      </c>
      <c r="X352" s="704">
        <f ca="1"/>
        <v>0</v>
      </c>
      <c r="Y352" s="704">
        <f ca="1"/>
        <v>0</v>
      </c>
      <c r="Z352" s="704">
        <f ca="1"/>
        <v>0</v>
      </c>
      <c r="AA352" s="704">
        <f ca="1"/>
        <v>0</v>
      </c>
      <c r="AD352" s="516">
        <f ca="1"/>
        <v>2075</v>
      </c>
      <c r="AE352" s="704">
        <f ca="1"/>
        <v>0</v>
      </c>
      <c r="AF352" s="704">
        <f ca="1"/>
        <v>0</v>
      </c>
      <c r="AG352" s="704">
        <f ca="1"/>
        <v>0</v>
      </c>
      <c r="AH352" s="704">
        <f ca="1"/>
        <v>0</v>
      </c>
      <c r="AI352" s="704">
        <f ca="1"/>
        <v>0</v>
      </c>
      <c r="AJ352" s="704">
        <f ca="1"/>
        <v>5719714.8399105491</v>
      </c>
      <c r="AK352" s="704">
        <f ca="1"/>
        <v>0</v>
      </c>
      <c r="AL352" s="704">
        <f ca="1"/>
        <v>0</v>
      </c>
      <c r="AM352" s="704">
        <f ca="1"/>
        <v>0</v>
      </c>
      <c r="AN352" s="704">
        <f ca="1"/>
        <v>0</v>
      </c>
      <c r="AO352" s="704">
        <f ca="1"/>
        <v>0</v>
      </c>
      <c r="AP352" s="704">
        <f ca="1"/>
        <v>0</v>
      </c>
      <c r="AQ352" s="704">
        <f ca="1"/>
        <v>0</v>
      </c>
      <c r="AR352" s="704">
        <f ca="1"/>
        <v>0</v>
      </c>
    </row>
    <row r="353" spans="3:44">
      <c r="C353" s="516">
        <f ca="1"/>
        <v>2076</v>
      </c>
      <c r="D353" s="704">
        <f ca="1"/>
        <v>-51624.274737010615</v>
      </c>
      <c r="E353" s="704">
        <f ca="1"/>
        <v>5568366.1302825231</v>
      </c>
      <c r="F353" s="704">
        <f ca="1"/>
        <v>5772335.5856042262</v>
      </c>
      <c r="G353" s="704">
        <f ca="1"/>
        <v>11289077.441149738</v>
      </c>
      <c r="H353" s="516">
        <f ca="1"/>
        <v>2076</v>
      </c>
      <c r="I353" s="704">
        <f ca="1"/>
        <v>0</v>
      </c>
      <c r="J353" s="704">
        <f ca="1"/>
        <v>0</v>
      </c>
      <c r="K353" s="704">
        <f ca="1"/>
        <v>0</v>
      </c>
      <c r="L353" s="704">
        <f ca="1"/>
        <v>0</v>
      </c>
      <c r="M353" s="704">
        <f ca="1"/>
        <v>0</v>
      </c>
      <c r="N353" s="704">
        <f ca="1"/>
        <v>0</v>
      </c>
      <c r="O353" s="704">
        <f ca="1"/>
        <v>0</v>
      </c>
      <c r="P353" s="704">
        <f ca="1"/>
        <v>0</v>
      </c>
      <c r="Q353" s="704">
        <f ca="1"/>
        <v>0</v>
      </c>
      <c r="R353" s="704">
        <f ca="1"/>
        <v>5568366.1302825231</v>
      </c>
      <c r="S353" s="704">
        <f ca="1"/>
        <v>0</v>
      </c>
      <c r="T353" s="704">
        <f ca="1"/>
        <v>0</v>
      </c>
      <c r="U353" s="704">
        <f ca="1"/>
        <v>0</v>
      </c>
      <c r="V353" s="704">
        <f ca="1"/>
        <v>0</v>
      </c>
      <c r="W353" s="704">
        <f ca="1"/>
        <v>0</v>
      </c>
      <c r="X353" s="704">
        <f ca="1"/>
        <v>0</v>
      </c>
      <c r="Y353" s="704">
        <f ca="1"/>
        <v>0</v>
      </c>
      <c r="Z353" s="704">
        <f ca="1"/>
        <v>0</v>
      </c>
      <c r="AA353" s="704">
        <f ca="1"/>
        <v>0</v>
      </c>
      <c r="AD353" s="516">
        <f ca="1"/>
        <v>2076</v>
      </c>
      <c r="AE353" s="691">
        <f ca="1"/>
        <v>0</v>
      </c>
      <c r="AF353" s="691">
        <f ca="1"/>
        <v>0</v>
      </c>
      <c r="AG353" s="691">
        <f ca="1"/>
        <v>0</v>
      </c>
      <c r="AH353" s="691">
        <f ca="1"/>
        <v>0</v>
      </c>
      <c r="AI353" s="691">
        <f ca="1"/>
        <v>0</v>
      </c>
      <c r="AJ353" s="691">
        <f ca="1"/>
        <v>5772335.5856042262</v>
      </c>
      <c r="AK353" s="691">
        <f ca="1"/>
        <v>0</v>
      </c>
      <c r="AL353" s="691">
        <f ca="1"/>
        <v>0</v>
      </c>
      <c r="AM353" s="691">
        <f ca="1"/>
        <v>0</v>
      </c>
      <c r="AN353" s="691">
        <f ca="1"/>
        <v>0</v>
      </c>
      <c r="AO353" s="691">
        <f ca="1"/>
        <v>0</v>
      </c>
      <c r="AP353" s="691">
        <f ca="1"/>
        <v>0</v>
      </c>
      <c r="AQ353" s="691">
        <f ca="1"/>
        <v>0</v>
      </c>
      <c r="AR353" s="691">
        <f ca="1"/>
        <v>0</v>
      </c>
    </row>
    <row r="354" spans="3:44">
      <c r="C354" s="516">
        <f ca="1"/>
        <v>2077</v>
      </c>
      <c r="D354" s="704">
        <f ca="1"/>
        <v>-51895.059733204362</v>
      </c>
      <c r="E354" s="704">
        <f ca="1"/>
        <v>5617648.9995897859</v>
      </c>
      <c r="F354" s="704">
        <f ca="1"/>
        <v>5823423.6882194467</v>
      </c>
      <c r="G354" s="704">
        <f ca="1"/>
        <v>11389177.628076028</v>
      </c>
      <c r="H354" s="516">
        <f ca="1"/>
        <v>2077</v>
      </c>
      <c r="I354" s="704">
        <f ca="1"/>
        <v>0</v>
      </c>
      <c r="J354" s="704">
        <f ca="1"/>
        <v>0</v>
      </c>
      <c r="K354" s="704">
        <f ca="1"/>
        <v>0</v>
      </c>
      <c r="L354" s="704">
        <f ca="1"/>
        <v>0</v>
      </c>
      <c r="M354" s="704">
        <f ca="1"/>
        <v>0</v>
      </c>
      <c r="N354" s="704">
        <f ca="1"/>
        <v>0</v>
      </c>
      <c r="O354" s="704">
        <f ca="1"/>
        <v>0</v>
      </c>
      <c r="P354" s="704">
        <f ca="1"/>
        <v>0</v>
      </c>
      <c r="Q354" s="704">
        <f ca="1"/>
        <v>0</v>
      </c>
      <c r="R354" s="704">
        <f ca="1"/>
        <v>5617648.9995897859</v>
      </c>
      <c r="S354" s="704">
        <f ca="1"/>
        <v>0</v>
      </c>
      <c r="T354" s="704">
        <f ca="1"/>
        <v>0</v>
      </c>
      <c r="U354" s="704">
        <f ca="1"/>
        <v>0</v>
      </c>
      <c r="V354" s="704">
        <f ca="1"/>
        <v>0</v>
      </c>
      <c r="W354" s="704">
        <f ca="1"/>
        <v>0</v>
      </c>
      <c r="X354" s="704">
        <f ca="1"/>
        <v>0</v>
      </c>
      <c r="Y354" s="704">
        <f ca="1"/>
        <v>0</v>
      </c>
      <c r="Z354" s="704">
        <f ca="1"/>
        <v>0</v>
      </c>
      <c r="AA354" s="704">
        <f ca="1"/>
        <v>0</v>
      </c>
      <c r="AD354" s="516">
        <f ca="1"/>
        <v>2077</v>
      </c>
      <c r="AE354" s="691">
        <f ca="1"/>
        <v>0</v>
      </c>
      <c r="AF354" s="691">
        <f ca="1"/>
        <v>0</v>
      </c>
      <c r="AG354" s="691">
        <f ca="1"/>
        <v>0</v>
      </c>
      <c r="AH354" s="691">
        <f ca="1"/>
        <v>0</v>
      </c>
      <c r="AI354" s="691">
        <f ca="1"/>
        <v>0</v>
      </c>
      <c r="AJ354" s="691">
        <f ca="1"/>
        <v>5823423.6882194467</v>
      </c>
      <c r="AK354" s="691">
        <f ca="1"/>
        <v>0</v>
      </c>
      <c r="AL354" s="691">
        <f ca="1"/>
        <v>0</v>
      </c>
      <c r="AM354" s="691">
        <f ca="1"/>
        <v>0</v>
      </c>
      <c r="AN354" s="691">
        <f ca="1"/>
        <v>0</v>
      </c>
      <c r="AO354" s="691">
        <f ca="1"/>
        <v>0</v>
      </c>
      <c r="AP354" s="691">
        <f ca="1"/>
        <v>0</v>
      </c>
      <c r="AQ354" s="691">
        <f ca="1"/>
        <v>0</v>
      </c>
      <c r="AR354" s="691">
        <f ca="1"/>
        <v>0</v>
      </c>
    </row>
    <row r="355" spans="3:44">
      <c r="C355" s="516">
        <f ca="1"/>
        <v>2078</v>
      </c>
      <c r="D355" s="704">
        <f ca="1"/>
        <v>-52157.957787761399</v>
      </c>
      <c r="E355" s="704">
        <f ca="1"/>
        <v>5665496.445519167</v>
      </c>
      <c r="F355" s="704">
        <f ca="1"/>
        <v>5873023.7878458742</v>
      </c>
      <c r="G355" s="704">
        <f ca="1"/>
        <v>11486362.275577281</v>
      </c>
      <c r="H355" s="516">
        <f ca="1"/>
        <v>2078</v>
      </c>
      <c r="I355" s="704">
        <f ca="1"/>
        <v>0</v>
      </c>
      <c r="J355" s="704">
        <f ca="1"/>
        <v>0</v>
      </c>
      <c r="K355" s="704">
        <f ca="1"/>
        <v>0</v>
      </c>
      <c r="L355" s="704">
        <f ca="1"/>
        <v>0</v>
      </c>
      <c r="M355" s="704">
        <f ca="1"/>
        <v>0</v>
      </c>
      <c r="N355" s="704">
        <f ca="1"/>
        <v>0</v>
      </c>
      <c r="O355" s="704">
        <f ca="1"/>
        <v>0</v>
      </c>
      <c r="P355" s="704">
        <f ca="1"/>
        <v>0</v>
      </c>
      <c r="Q355" s="704">
        <f ca="1"/>
        <v>0</v>
      </c>
      <c r="R355" s="704">
        <f ca="1"/>
        <v>5665496.445519167</v>
      </c>
      <c r="S355" s="704">
        <f ca="1"/>
        <v>0</v>
      </c>
      <c r="T355" s="704">
        <f ca="1"/>
        <v>0</v>
      </c>
      <c r="U355" s="704">
        <f ca="1"/>
        <v>0</v>
      </c>
      <c r="V355" s="704">
        <f ca="1"/>
        <v>0</v>
      </c>
      <c r="W355" s="704">
        <f ca="1"/>
        <v>0</v>
      </c>
      <c r="X355" s="704">
        <f ca="1"/>
        <v>0</v>
      </c>
      <c r="Y355" s="704">
        <f ca="1"/>
        <v>0</v>
      </c>
      <c r="Z355" s="704">
        <f ca="1"/>
        <v>0</v>
      </c>
      <c r="AA355" s="704">
        <f ca="1"/>
        <v>0</v>
      </c>
      <c r="AD355" s="516">
        <f ca="1"/>
        <v>2078</v>
      </c>
      <c r="AE355" s="691">
        <f ca="1"/>
        <v>0</v>
      </c>
      <c r="AF355" s="691">
        <f ca="1"/>
        <v>0</v>
      </c>
      <c r="AG355" s="691">
        <f ca="1"/>
        <v>0</v>
      </c>
      <c r="AH355" s="691">
        <f ca="1"/>
        <v>0</v>
      </c>
      <c r="AI355" s="691">
        <f ca="1"/>
        <v>0</v>
      </c>
      <c r="AJ355" s="691">
        <f ca="1"/>
        <v>5873023.7878458742</v>
      </c>
      <c r="AK355" s="691">
        <f ca="1"/>
        <v>0</v>
      </c>
      <c r="AL355" s="691">
        <f ca="1"/>
        <v>0</v>
      </c>
      <c r="AM355" s="691">
        <f ca="1"/>
        <v>0</v>
      </c>
      <c r="AN355" s="691">
        <f ca="1"/>
        <v>0</v>
      </c>
      <c r="AO355" s="691">
        <f ca="1"/>
        <v>0</v>
      </c>
      <c r="AP355" s="691">
        <f ca="1"/>
        <v>0</v>
      </c>
      <c r="AQ355" s="691">
        <f ca="1"/>
        <v>0</v>
      </c>
      <c r="AR355" s="691">
        <f ca="1"/>
        <v>0</v>
      </c>
    </row>
    <row r="356" spans="3:44">
      <c r="C356" s="516">
        <f ca="1"/>
        <v>2079</v>
      </c>
      <c r="D356" s="704">
        <f ca="1"/>
        <v>-52413.198617428425</v>
      </c>
      <c r="E356" s="704">
        <f ca="1"/>
        <v>5711950.2765185656</v>
      </c>
      <c r="F356" s="704">
        <f ca="1"/>
        <v>5921179.224376387</v>
      </c>
      <c r="G356" s="704">
        <f ca="1"/>
        <v>11580716.302277524</v>
      </c>
      <c r="H356" s="516">
        <f ca="1"/>
        <v>2079</v>
      </c>
      <c r="I356" s="704">
        <f ca="1"/>
        <v>0</v>
      </c>
      <c r="J356" s="704">
        <f ca="1"/>
        <v>0</v>
      </c>
      <c r="K356" s="704">
        <f ca="1"/>
        <v>0</v>
      </c>
      <c r="L356" s="704">
        <f ca="1"/>
        <v>0</v>
      </c>
      <c r="M356" s="704">
        <f ca="1"/>
        <v>0</v>
      </c>
      <c r="N356" s="704">
        <f ca="1"/>
        <v>0</v>
      </c>
      <c r="O356" s="704">
        <f ca="1"/>
        <v>0</v>
      </c>
      <c r="P356" s="704">
        <f ca="1"/>
        <v>0</v>
      </c>
      <c r="Q356" s="704">
        <f ca="1"/>
        <v>0</v>
      </c>
      <c r="R356" s="704">
        <f ca="1"/>
        <v>5711950.2765185656</v>
      </c>
      <c r="S356" s="704">
        <f ca="1"/>
        <v>0</v>
      </c>
      <c r="T356" s="704">
        <f ca="1"/>
        <v>0</v>
      </c>
      <c r="U356" s="704">
        <f ca="1"/>
        <v>0</v>
      </c>
      <c r="V356" s="704">
        <f ca="1"/>
        <v>0</v>
      </c>
      <c r="W356" s="704">
        <f ca="1"/>
        <v>0</v>
      </c>
      <c r="X356" s="704">
        <f ca="1"/>
        <v>0</v>
      </c>
      <c r="Y356" s="704">
        <f ca="1"/>
        <v>0</v>
      </c>
      <c r="Z356" s="704">
        <f ca="1"/>
        <v>0</v>
      </c>
      <c r="AA356" s="704">
        <f ca="1"/>
        <v>0</v>
      </c>
      <c r="AD356" s="516">
        <f ca="1"/>
        <v>2079</v>
      </c>
      <c r="AE356" s="691">
        <f ca="1"/>
        <v>0</v>
      </c>
      <c r="AF356" s="691">
        <f ca="1"/>
        <v>0</v>
      </c>
      <c r="AG356" s="691">
        <f ca="1"/>
        <v>0</v>
      </c>
      <c r="AH356" s="691">
        <f ca="1"/>
        <v>0</v>
      </c>
      <c r="AI356" s="691">
        <f ca="1"/>
        <v>0</v>
      </c>
      <c r="AJ356" s="691">
        <f ca="1"/>
        <v>5921179.224376387</v>
      </c>
      <c r="AK356" s="691">
        <f ca="1"/>
        <v>0</v>
      </c>
      <c r="AL356" s="691">
        <f ca="1"/>
        <v>0</v>
      </c>
      <c r="AM356" s="691">
        <f ca="1"/>
        <v>0</v>
      </c>
      <c r="AN356" s="691">
        <f ca="1"/>
        <v>0</v>
      </c>
      <c r="AO356" s="691">
        <f ca="1"/>
        <v>0</v>
      </c>
      <c r="AP356" s="691">
        <f ca="1"/>
        <v>0</v>
      </c>
      <c r="AQ356" s="691">
        <f ca="1"/>
        <v>0</v>
      </c>
      <c r="AR356" s="691">
        <f ca="1"/>
        <v>0</v>
      </c>
    </row>
    <row r="357" spans="3:44">
      <c r="C357" s="516">
        <f ca="1"/>
        <v>2080</v>
      </c>
      <c r="D357" s="704">
        <f ca="1"/>
        <v>-52661.005248173111</v>
      </c>
      <c r="E357" s="704">
        <f ca="1"/>
        <v>5757051.0833140984</v>
      </c>
      <c r="F357" s="704">
        <f ca="1"/>
        <v>5967932.075376885</v>
      </c>
      <c r="G357" s="704">
        <f ca="1"/>
        <v>11672322.153442811</v>
      </c>
      <c r="H357" s="516">
        <f ca="1"/>
        <v>2080</v>
      </c>
      <c r="I357" s="704">
        <f ca="1"/>
        <v>0</v>
      </c>
      <c r="J357" s="704">
        <f ca="1"/>
        <v>0</v>
      </c>
      <c r="K357" s="704">
        <f ca="1"/>
        <v>0</v>
      </c>
      <c r="L357" s="704">
        <f ca="1"/>
        <v>0</v>
      </c>
      <c r="M357" s="704">
        <f ca="1"/>
        <v>0</v>
      </c>
      <c r="N357" s="704">
        <f ca="1"/>
        <v>0</v>
      </c>
      <c r="O357" s="704">
        <f ca="1"/>
        <v>0</v>
      </c>
      <c r="P357" s="704">
        <f ca="1"/>
        <v>0</v>
      </c>
      <c r="Q357" s="704">
        <f ca="1"/>
        <v>0</v>
      </c>
      <c r="R357" s="704">
        <f ca="1"/>
        <v>5757051.0833140984</v>
      </c>
      <c r="S357" s="704">
        <f ca="1"/>
        <v>0</v>
      </c>
      <c r="T357" s="704">
        <f ca="1"/>
        <v>0</v>
      </c>
      <c r="U357" s="704">
        <f ca="1"/>
        <v>0</v>
      </c>
      <c r="V357" s="704">
        <f ca="1"/>
        <v>0</v>
      </c>
      <c r="W357" s="704">
        <f ca="1"/>
        <v>0</v>
      </c>
      <c r="X357" s="704">
        <f ca="1"/>
        <v>0</v>
      </c>
      <c r="Y357" s="704">
        <f ca="1"/>
        <v>0</v>
      </c>
      <c r="Z357" s="704">
        <f ca="1"/>
        <v>0</v>
      </c>
      <c r="AA357" s="704">
        <f ca="1"/>
        <v>0</v>
      </c>
      <c r="AD357" s="516">
        <f ca="1"/>
        <v>2080</v>
      </c>
      <c r="AE357" s="691">
        <f ca="1"/>
        <v>0</v>
      </c>
      <c r="AF357" s="691">
        <f ca="1"/>
        <v>0</v>
      </c>
      <c r="AG357" s="691">
        <f ca="1"/>
        <v>0</v>
      </c>
      <c r="AH357" s="691">
        <f ca="1"/>
        <v>0</v>
      </c>
      <c r="AI357" s="691">
        <f ca="1"/>
        <v>0</v>
      </c>
      <c r="AJ357" s="691">
        <f ca="1"/>
        <v>5967932.075376885</v>
      </c>
      <c r="AK357" s="691">
        <f ca="1"/>
        <v>0</v>
      </c>
      <c r="AL357" s="691">
        <f ca="1"/>
        <v>0</v>
      </c>
      <c r="AM357" s="691">
        <f ca="1"/>
        <v>0</v>
      </c>
      <c r="AN357" s="691">
        <f ca="1"/>
        <v>0</v>
      </c>
      <c r="AO357" s="691">
        <f ca="1"/>
        <v>0</v>
      </c>
      <c r="AP357" s="691">
        <f ca="1"/>
        <v>0</v>
      </c>
      <c r="AQ357" s="691">
        <f ca="1"/>
        <v>0</v>
      </c>
      <c r="AR357" s="691">
        <f ca="1"/>
        <v>0</v>
      </c>
    </row>
    <row r="358" spans="3:44">
      <c r="C358" s="516"/>
      <c r="D358" s="704"/>
      <c r="E358" s="704"/>
      <c r="F358" s="704"/>
      <c r="G358" s="704"/>
      <c r="H358" s="516"/>
      <c r="I358" s="704"/>
      <c r="J358" s="704"/>
      <c r="K358" s="704"/>
      <c r="L358" s="704"/>
      <c r="M358" s="704"/>
      <c r="N358" s="704"/>
      <c r="O358" s="704"/>
      <c r="P358" s="704"/>
      <c r="Q358" s="704"/>
      <c r="R358" s="704"/>
      <c r="S358" s="704"/>
      <c r="T358" s="704"/>
      <c r="U358" s="704"/>
      <c r="V358" s="704"/>
      <c r="W358" s="704"/>
      <c r="X358" s="704"/>
      <c r="Y358" s="704"/>
      <c r="Z358" s="704"/>
      <c r="AA358" s="704"/>
      <c r="AD358" s="516"/>
      <c r="AE358" s="691"/>
      <c r="AF358" s="691"/>
      <c r="AG358" s="691"/>
      <c r="AH358" s="691"/>
      <c r="AI358" s="691"/>
      <c r="AJ358" s="691"/>
      <c r="AK358" s="691"/>
      <c r="AL358" s="691"/>
      <c r="AM358" s="691"/>
      <c r="AN358" s="691"/>
      <c r="AO358" s="691"/>
      <c r="AP358" s="691"/>
      <c r="AQ358" s="691"/>
      <c r="AR358" s="691"/>
    </row>
    <row r="359" spans="3:44">
      <c r="C359" s="516"/>
      <c r="D359" s="704"/>
      <c r="E359" s="704"/>
      <c r="F359" s="704"/>
      <c r="G359" s="704"/>
      <c r="H359" s="516"/>
      <c r="I359" s="704"/>
      <c r="J359" s="704"/>
      <c r="K359" s="704"/>
      <c r="L359" s="704"/>
      <c r="M359" s="704"/>
      <c r="N359" s="704"/>
      <c r="O359" s="704"/>
      <c r="P359" s="704"/>
      <c r="Q359" s="704"/>
      <c r="R359" s="704"/>
      <c r="S359" s="704"/>
      <c r="T359" s="704"/>
      <c r="U359" s="704"/>
      <c r="V359" s="704"/>
      <c r="W359" s="704"/>
      <c r="X359" s="704"/>
      <c r="Y359" s="704"/>
      <c r="Z359" s="704"/>
      <c r="AA359" s="704"/>
      <c r="AD359" s="516"/>
      <c r="AE359" s="691"/>
      <c r="AF359" s="691"/>
      <c r="AG359" s="691"/>
      <c r="AH359" s="691"/>
      <c r="AI359" s="691"/>
      <c r="AJ359" s="691"/>
      <c r="AK359" s="691"/>
      <c r="AL359" s="691"/>
      <c r="AM359" s="691"/>
      <c r="AN359" s="691"/>
      <c r="AO359" s="691"/>
      <c r="AP359" s="691"/>
      <c r="AQ359" s="691"/>
      <c r="AR359" s="691"/>
    </row>
    <row r="360" spans="3:44">
      <c r="C360" s="516"/>
      <c r="D360" s="704"/>
      <c r="E360" s="704"/>
      <c r="F360" s="704"/>
      <c r="G360" s="704"/>
      <c r="H360" s="516"/>
      <c r="I360" s="704"/>
      <c r="J360" s="704"/>
      <c r="K360" s="704"/>
      <c r="L360" s="704"/>
      <c r="M360" s="704"/>
      <c r="N360" s="704"/>
      <c r="O360" s="704"/>
      <c r="P360" s="704"/>
      <c r="Q360" s="704"/>
      <c r="R360" s="704"/>
      <c r="S360" s="704"/>
      <c r="T360" s="704"/>
      <c r="U360" s="704"/>
      <c r="V360" s="704"/>
      <c r="W360" s="704"/>
      <c r="X360" s="704"/>
      <c r="Y360" s="704"/>
      <c r="Z360" s="704"/>
      <c r="AA360" s="704"/>
      <c r="AD360" s="516"/>
      <c r="AE360" s="691"/>
      <c r="AF360" s="691"/>
      <c r="AG360" s="691"/>
      <c r="AH360" s="691"/>
      <c r="AI360" s="691"/>
      <c r="AJ360" s="691"/>
      <c r="AK360" s="691"/>
      <c r="AL360" s="691"/>
      <c r="AM360" s="691"/>
      <c r="AN360" s="691"/>
      <c r="AO360" s="691"/>
      <c r="AP360" s="691"/>
      <c r="AQ360" s="691"/>
      <c r="AR360" s="691"/>
    </row>
    <row r="361" spans="3:44">
      <c r="C361" s="516"/>
      <c r="D361" s="704"/>
      <c r="E361" s="704"/>
      <c r="F361" s="704"/>
      <c r="G361" s="704"/>
      <c r="H361" s="516"/>
      <c r="I361" s="704"/>
      <c r="J361" s="704"/>
      <c r="K361" s="704"/>
      <c r="L361" s="704"/>
      <c r="M361" s="704"/>
      <c r="N361" s="704"/>
      <c r="O361" s="704"/>
      <c r="P361" s="704"/>
      <c r="Q361" s="704"/>
      <c r="R361" s="704"/>
      <c r="S361" s="704"/>
      <c r="T361" s="704"/>
      <c r="U361" s="704"/>
      <c r="V361" s="704"/>
      <c r="W361" s="704"/>
      <c r="X361" s="704"/>
      <c r="Y361" s="704"/>
      <c r="Z361" s="704"/>
      <c r="AA361" s="704"/>
      <c r="AD361" s="516"/>
      <c r="AE361" s="691"/>
      <c r="AF361" s="691"/>
      <c r="AG361" s="691"/>
      <c r="AH361" s="691"/>
      <c r="AI361" s="691"/>
      <c r="AJ361" s="691"/>
      <c r="AK361" s="691"/>
      <c r="AL361" s="691"/>
      <c r="AM361" s="691"/>
      <c r="AN361" s="691"/>
      <c r="AO361" s="691"/>
      <c r="AP361" s="691"/>
      <c r="AQ361" s="691"/>
      <c r="AR361" s="691"/>
    </row>
    <row r="362" spans="3:44">
      <c r="C362" s="516"/>
      <c r="D362" s="704"/>
      <c r="E362" s="704"/>
      <c r="F362" s="704"/>
      <c r="G362" s="704"/>
      <c r="H362" s="516"/>
      <c r="I362" s="704"/>
      <c r="J362" s="704"/>
      <c r="K362" s="704"/>
      <c r="L362" s="704"/>
      <c r="M362" s="704"/>
      <c r="N362" s="704"/>
      <c r="O362" s="704"/>
      <c r="P362" s="704"/>
      <c r="Q362" s="704"/>
      <c r="R362" s="704"/>
      <c r="S362" s="704"/>
      <c r="T362" s="704"/>
      <c r="U362" s="704"/>
      <c r="V362" s="704"/>
      <c r="W362" s="704"/>
      <c r="X362" s="704"/>
      <c r="Y362" s="704"/>
      <c r="Z362" s="704"/>
      <c r="AA362" s="704"/>
      <c r="AD362" s="516"/>
      <c r="AE362" s="691"/>
      <c r="AF362" s="691"/>
      <c r="AG362" s="691"/>
      <c r="AH362" s="691"/>
      <c r="AI362" s="691"/>
      <c r="AJ362" s="691"/>
      <c r="AK362" s="691"/>
      <c r="AL362" s="691"/>
      <c r="AM362" s="691"/>
      <c r="AN362" s="691"/>
      <c r="AO362" s="691"/>
      <c r="AP362" s="691"/>
      <c r="AQ362" s="691"/>
      <c r="AR362" s="691"/>
    </row>
    <row r="363" spans="3:44">
      <c r="C363" s="516"/>
      <c r="D363" s="704"/>
      <c r="E363" s="704"/>
      <c r="F363" s="704"/>
      <c r="G363" s="704"/>
      <c r="H363" s="516"/>
      <c r="I363" s="704"/>
      <c r="J363" s="704"/>
      <c r="K363" s="704"/>
      <c r="L363" s="704"/>
      <c r="M363" s="704"/>
      <c r="N363" s="704"/>
      <c r="O363" s="704"/>
      <c r="P363" s="704"/>
      <c r="Q363" s="704"/>
      <c r="R363" s="704"/>
      <c r="S363" s="704"/>
      <c r="T363" s="704"/>
      <c r="U363" s="704"/>
      <c r="V363" s="704"/>
      <c r="W363" s="704"/>
      <c r="X363" s="704"/>
      <c r="Y363" s="704"/>
      <c r="Z363" s="704"/>
      <c r="AA363" s="704"/>
      <c r="AD363" s="516"/>
      <c r="AE363" s="691"/>
      <c r="AF363" s="691"/>
      <c r="AG363" s="691"/>
      <c r="AH363" s="691"/>
      <c r="AI363" s="691"/>
      <c r="AJ363" s="691"/>
      <c r="AK363" s="691"/>
      <c r="AL363" s="691"/>
      <c r="AM363" s="691"/>
      <c r="AN363" s="691"/>
      <c r="AO363" s="691"/>
      <c r="AP363" s="691"/>
      <c r="AQ363" s="691"/>
      <c r="AR363" s="691"/>
    </row>
    <row r="364" spans="3:44">
      <c r="C364" s="516"/>
      <c r="D364" s="704"/>
      <c r="E364" s="704"/>
      <c r="F364" s="704"/>
      <c r="G364" s="704"/>
      <c r="H364" s="516"/>
      <c r="I364" s="704"/>
      <c r="J364" s="704"/>
      <c r="K364" s="704"/>
      <c r="L364" s="704"/>
      <c r="M364" s="704"/>
      <c r="N364" s="704"/>
      <c r="O364" s="704"/>
      <c r="P364" s="704"/>
      <c r="Q364" s="704"/>
      <c r="R364" s="704"/>
      <c r="S364" s="704"/>
      <c r="T364" s="704"/>
      <c r="U364" s="704"/>
      <c r="V364" s="704"/>
      <c r="W364" s="704"/>
      <c r="X364" s="704"/>
      <c r="Y364" s="704"/>
      <c r="Z364" s="704"/>
      <c r="AA364" s="704"/>
      <c r="AD364" s="516"/>
      <c r="AE364" s="691"/>
      <c r="AF364" s="691"/>
      <c r="AG364" s="691"/>
      <c r="AH364" s="691"/>
      <c r="AI364" s="691"/>
      <c r="AJ364" s="691"/>
      <c r="AK364" s="691"/>
      <c r="AL364" s="691"/>
      <c r="AM364" s="691"/>
      <c r="AN364" s="691"/>
      <c r="AO364" s="691"/>
      <c r="AP364" s="691"/>
      <c r="AQ364" s="691"/>
      <c r="AR364" s="691"/>
    </row>
    <row r="365" spans="3:44">
      <c r="C365" s="516"/>
      <c r="D365" s="704"/>
      <c r="E365" s="704"/>
      <c r="F365" s="704"/>
      <c r="G365" s="704"/>
      <c r="H365" s="516"/>
      <c r="I365" s="704"/>
      <c r="J365" s="704"/>
      <c r="K365" s="704"/>
      <c r="L365" s="704"/>
      <c r="M365" s="704"/>
      <c r="N365" s="704"/>
      <c r="O365" s="704"/>
      <c r="P365" s="704"/>
      <c r="Q365" s="704"/>
      <c r="R365" s="704"/>
      <c r="S365" s="704"/>
      <c r="T365" s="704"/>
      <c r="U365" s="704"/>
      <c r="V365" s="704"/>
      <c r="W365" s="704"/>
      <c r="X365" s="704"/>
      <c r="Y365" s="704"/>
      <c r="Z365" s="704"/>
      <c r="AA365" s="704"/>
      <c r="AD365" s="516"/>
      <c r="AE365" s="691"/>
      <c r="AF365" s="691"/>
      <c r="AG365" s="691"/>
      <c r="AH365" s="691"/>
      <c r="AI365" s="691"/>
      <c r="AJ365" s="691"/>
      <c r="AK365" s="691"/>
      <c r="AL365" s="691"/>
      <c r="AM365" s="691"/>
      <c r="AN365" s="691"/>
      <c r="AO365" s="691"/>
      <c r="AP365" s="691"/>
      <c r="AQ365" s="691"/>
      <c r="AR365" s="691"/>
    </row>
    <row r="366" spans="3:44">
      <c r="C366" s="516"/>
      <c r="D366" s="704"/>
      <c r="E366" s="704"/>
      <c r="F366" s="704"/>
      <c r="G366" s="704"/>
      <c r="H366" s="516"/>
      <c r="I366" s="704"/>
      <c r="J366" s="704"/>
      <c r="K366" s="704"/>
      <c r="L366" s="704"/>
      <c r="M366" s="704"/>
      <c r="N366" s="704"/>
      <c r="O366" s="704"/>
      <c r="P366" s="704"/>
      <c r="Q366" s="704"/>
      <c r="R366" s="704"/>
      <c r="S366" s="704"/>
      <c r="T366" s="704"/>
      <c r="U366" s="704"/>
      <c r="V366" s="704"/>
      <c r="W366" s="704"/>
      <c r="X366" s="704"/>
      <c r="Y366" s="704"/>
      <c r="Z366" s="704"/>
      <c r="AA366" s="704"/>
      <c r="AD366" s="516"/>
      <c r="AE366" s="691"/>
      <c r="AF366" s="691"/>
      <c r="AG366" s="691"/>
      <c r="AH366" s="691"/>
      <c r="AI366" s="691"/>
      <c r="AJ366" s="691"/>
      <c r="AK366" s="691"/>
      <c r="AL366" s="691"/>
      <c r="AM366" s="691"/>
      <c r="AN366" s="691"/>
      <c r="AO366" s="691"/>
      <c r="AP366" s="691"/>
      <c r="AQ366" s="691"/>
      <c r="AR366" s="691"/>
    </row>
    <row r="367" spans="3:44">
      <c r="C367" s="516"/>
      <c r="D367" s="704"/>
      <c r="E367" s="704"/>
      <c r="F367" s="704"/>
      <c r="G367" s="704"/>
      <c r="H367" s="516"/>
      <c r="I367" s="704"/>
      <c r="J367" s="704"/>
      <c r="K367" s="704"/>
      <c r="L367" s="704"/>
      <c r="M367" s="704"/>
      <c r="N367" s="704"/>
      <c r="O367" s="704"/>
      <c r="P367" s="704"/>
      <c r="Q367" s="704"/>
      <c r="R367" s="704"/>
      <c r="S367" s="704"/>
      <c r="T367" s="704"/>
      <c r="U367" s="704"/>
      <c r="V367" s="704"/>
      <c r="W367" s="704"/>
      <c r="X367" s="704"/>
      <c r="Y367" s="704"/>
      <c r="Z367" s="704"/>
      <c r="AA367" s="704"/>
      <c r="AD367" s="516"/>
      <c r="AE367" s="691"/>
      <c r="AF367" s="691"/>
      <c r="AG367" s="691"/>
      <c r="AH367" s="691"/>
      <c r="AI367" s="691"/>
      <c r="AJ367" s="691"/>
      <c r="AK367" s="691"/>
      <c r="AL367" s="691"/>
      <c r="AM367" s="691"/>
      <c r="AN367" s="691"/>
      <c r="AO367" s="691"/>
      <c r="AP367" s="691"/>
      <c r="AQ367" s="691"/>
      <c r="AR367" s="691"/>
    </row>
    <row r="368" spans="3:44">
      <c r="C368" s="516"/>
      <c r="D368" s="704"/>
      <c r="E368" s="704"/>
      <c r="F368" s="704"/>
      <c r="G368" s="704"/>
      <c r="H368" s="516"/>
      <c r="I368" s="704"/>
      <c r="J368" s="704"/>
      <c r="K368" s="704"/>
      <c r="L368" s="704"/>
      <c r="M368" s="704"/>
      <c r="N368" s="704"/>
      <c r="O368" s="704"/>
      <c r="P368" s="704"/>
      <c r="Q368" s="704"/>
      <c r="R368" s="704"/>
      <c r="S368" s="704"/>
      <c r="T368" s="704"/>
      <c r="U368" s="704"/>
      <c r="V368" s="704"/>
      <c r="W368" s="704"/>
      <c r="X368" s="704"/>
      <c r="Y368" s="704"/>
      <c r="Z368" s="704"/>
      <c r="AA368" s="704"/>
      <c r="AD368" s="516"/>
      <c r="AE368" s="691"/>
      <c r="AF368" s="691"/>
      <c r="AG368" s="691"/>
      <c r="AH368" s="691"/>
      <c r="AI368" s="691"/>
      <c r="AJ368" s="691"/>
      <c r="AK368" s="691"/>
      <c r="AL368" s="691"/>
      <c r="AM368" s="691"/>
      <c r="AN368" s="691"/>
      <c r="AO368" s="691"/>
      <c r="AP368" s="691"/>
      <c r="AQ368" s="691"/>
      <c r="AR368" s="691"/>
    </row>
    <row r="369" spans="3:44">
      <c r="C369" s="516"/>
      <c r="D369" s="704"/>
      <c r="E369" s="704"/>
      <c r="F369" s="704"/>
      <c r="G369" s="704"/>
      <c r="H369" s="516"/>
      <c r="I369" s="704"/>
      <c r="J369" s="704"/>
      <c r="K369" s="704"/>
      <c r="L369" s="704"/>
      <c r="M369" s="704"/>
      <c r="N369" s="704"/>
      <c r="O369" s="704"/>
      <c r="P369" s="704"/>
      <c r="Q369" s="704"/>
      <c r="R369" s="704"/>
      <c r="S369" s="704"/>
      <c r="T369" s="704"/>
      <c r="U369" s="704"/>
      <c r="V369" s="704"/>
      <c r="W369" s="704"/>
      <c r="X369" s="704"/>
      <c r="Y369" s="704"/>
      <c r="Z369" s="704"/>
      <c r="AA369" s="704"/>
      <c r="AD369" s="516"/>
      <c r="AE369" s="691"/>
      <c r="AF369" s="691"/>
      <c r="AG369" s="691"/>
      <c r="AH369" s="691"/>
      <c r="AI369" s="691"/>
      <c r="AJ369" s="691"/>
      <c r="AK369" s="691"/>
      <c r="AL369" s="691"/>
      <c r="AM369" s="691"/>
      <c r="AN369" s="691"/>
      <c r="AO369" s="691"/>
      <c r="AP369" s="691"/>
      <c r="AQ369" s="691"/>
      <c r="AR369" s="691"/>
    </row>
    <row r="370" spans="3:44">
      <c r="C370" s="516"/>
      <c r="D370" s="704"/>
      <c r="E370" s="704"/>
      <c r="F370" s="704"/>
      <c r="G370" s="704"/>
      <c r="H370" s="516"/>
      <c r="I370" s="704"/>
      <c r="J370" s="704"/>
      <c r="K370" s="704"/>
      <c r="L370" s="704"/>
      <c r="M370" s="704"/>
      <c r="N370" s="704"/>
      <c r="O370" s="704"/>
      <c r="P370" s="704"/>
      <c r="Q370" s="704"/>
      <c r="R370" s="704"/>
      <c r="S370" s="704"/>
      <c r="T370" s="704"/>
      <c r="U370" s="704"/>
      <c r="V370" s="704"/>
      <c r="W370" s="704"/>
      <c r="X370" s="704"/>
      <c r="Y370" s="704"/>
      <c r="Z370" s="704"/>
      <c r="AA370" s="704"/>
      <c r="AD370" s="516"/>
      <c r="AE370" s="691"/>
      <c r="AF370" s="691"/>
      <c r="AG370" s="691"/>
      <c r="AH370" s="691"/>
      <c r="AI370" s="691"/>
      <c r="AJ370" s="691"/>
      <c r="AK370" s="691"/>
      <c r="AL370" s="691"/>
      <c r="AM370" s="691"/>
      <c r="AN370" s="691"/>
      <c r="AO370" s="691"/>
      <c r="AP370" s="691"/>
      <c r="AQ370" s="691"/>
      <c r="AR370" s="691"/>
    </row>
    <row r="371" spans="3:44">
      <c r="C371" s="516"/>
      <c r="D371" s="704"/>
      <c r="E371" s="704"/>
      <c r="F371" s="704"/>
      <c r="G371" s="704"/>
      <c r="H371" s="516"/>
      <c r="I371" s="704"/>
      <c r="J371" s="704"/>
      <c r="K371" s="704"/>
      <c r="L371" s="704"/>
      <c r="M371" s="704"/>
      <c r="N371" s="704"/>
      <c r="O371" s="704"/>
      <c r="P371" s="704"/>
      <c r="Q371" s="704"/>
      <c r="R371" s="704"/>
      <c r="S371" s="704"/>
      <c r="T371" s="704"/>
      <c r="U371" s="704"/>
      <c r="V371" s="704"/>
      <c r="W371" s="704"/>
      <c r="X371" s="704"/>
      <c r="Y371" s="704"/>
      <c r="Z371" s="704"/>
      <c r="AA371" s="704"/>
      <c r="AD371" s="516"/>
      <c r="AE371" s="691"/>
      <c r="AF371" s="691"/>
      <c r="AG371" s="691"/>
      <c r="AH371" s="691"/>
      <c r="AI371" s="691"/>
      <c r="AJ371" s="691"/>
      <c r="AK371" s="691"/>
      <c r="AL371" s="691"/>
      <c r="AM371" s="691"/>
      <c r="AN371" s="691"/>
      <c r="AO371" s="691"/>
      <c r="AP371" s="691"/>
      <c r="AQ371" s="691"/>
      <c r="AR371" s="691"/>
    </row>
    <row r="372" spans="3:44">
      <c r="C372" s="516"/>
      <c r="D372" s="704"/>
      <c r="E372" s="704"/>
      <c r="F372" s="704"/>
      <c r="G372" s="704"/>
      <c r="H372" s="516"/>
      <c r="I372" s="704"/>
      <c r="J372" s="704"/>
      <c r="K372" s="704"/>
      <c r="L372" s="704"/>
      <c r="M372" s="704"/>
      <c r="N372" s="704"/>
      <c r="O372" s="704"/>
      <c r="P372" s="704"/>
      <c r="Q372" s="704"/>
      <c r="R372" s="704"/>
      <c r="S372" s="704"/>
      <c r="T372" s="704"/>
      <c r="U372" s="704"/>
      <c r="V372" s="704"/>
      <c r="W372" s="704"/>
      <c r="X372" s="704"/>
      <c r="Y372" s="704"/>
      <c r="Z372" s="704"/>
      <c r="AA372" s="704"/>
      <c r="AD372" s="516"/>
      <c r="AE372" s="691"/>
      <c r="AF372" s="691"/>
      <c r="AG372" s="691"/>
      <c r="AH372" s="691"/>
      <c r="AI372" s="691"/>
      <c r="AJ372" s="691"/>
      <c r="AK372" s="691"/>
      <c r="AL372" s="691"/>
      <c r="AM372" s="691"/>
      <c r="AN372" s="691"/>
      <c r="AO372" s="691"/>
      <c r="AP372" s="691"/>
      <c r="AQ372" s="691"/>
      <c r="AR372" s="691"/>
    </row>
    <row r="373" spans="3:44">
      <c r="C373" s="516"/>
      <c r="D373" s="704"/>
      <c r="E373" s="704"/>
      <c r="F373" s="704"/>
      <c r="G373" s="704"/>
      <c r="H373" s="516"/>
      <c r="I373" s="704"/>
      <c r="J373" s="704"/>
      <c r="K373" s="704"/>
      <c r="L373" s="704"/>
      <c r="M373" s="704"/>
      <c r="N373" s="704"/>
      <c r="O373" s="704"/>
      <c r="P373" s="704"/>
      <c r="Q373" s="704"/>
      <c r="R373" s="704"/>
      <c r="S373" s="704"/>
      <c r="T373" s="704"/>
      <c r="U373" s="704"/>
      <c r="V373" s="704"/>
      <c r="W373" s="704"/>
      <c r="X373" s="704"/>
      <c r="Y373" s="704"/>
      <c r="Z373" s="704"/>
      <c r="AA373" s="704"/>
      <c r="AD373" s="516"/>
      <c r="AE373" s="691"/>
      <c r="AF373" s="691"/>
      <c r="AG373" s="691"/>
      <c r="AH373" s="691"/>
      <c r="AI373" s="691"/>
      <c r="AJ373" s="691"/>
      <c r="AK373" s="691"/>
      <c r="AL373" s="691"/>
      <c r="AM373" s="691"/>
      <c r="AN373" s="691"/>
      <c r="AO373" s="691"/>
      <c r="AP373" s="691"/>
      <c r="AQ373" s="691"/>
      <c r="AR373" s="691"/>
    </row>
    <row r="374" spans="3:44">
      <c r="C374" s="516"/>
      <c r="D374" s="704"/>
      <c r="E374" s="704"/>
      <c r="F374" s="704"/>
      <c r="G374" s="704"/>
      <c r="H374" s="516"/>
      <c r="I374" s="704"/>
      <c r="J374" s="704"/>
      <c r="K374" s="704"/>
      <c r="L374" s="704"/>
      <c r="M374" s="704"/>
      <c r="N374" s="704"/>
      <c r="O374" s="704"/>
      <c r="P374" s="704"/>
      <c r="Q374" s="704"/>
      <c r="R374" s="704"/>
      <c r="S374" s="704"/>
      <c r="T374" s="704"/>
      <c r="U374" s="704"/>
      <c r="V374" s="704"/>
      <c r="W374" s="704"/>
      <c r="X374" s="704"/>
      <c r="Y374" s="704"/>
      <c r="Z374" s="704"/>
      <c r="AA374" s="704"/>
      <c r="AD374" s="516"/>
      <c r="AE374" s="691"/>
      <c r="AF374" s="691"/>
      <c r="AG374" s="691"/>
      <c r="AH374" s="691"/>
      <c r="AI374" s="691"/>
      <c r="AJ374" s="691"/>
      <c r="AK374" s="691"/>
      <c r="AL374" s="691"/>
      <c r="AM374" s="691"/>
      <c r="AN374" s="691"/>
      <c r="AO374" s="691"/>
      <c r="AP374" s="691"/>
      <c r="AQ374" s="691"/>
      <c r="AR374" s="691"/>
    </row>
    <row r="375" spans="3:44">
      <c r="C375" s="516"/>
      <c r="D375" s="704"/>
      <c r="E375" s="704"/>
      <c r="F375" s="704"/>
      <c r="G375" s="704"/>
      <c r="H375" s="516"/>
      <c r="I375" s="704"/>
      <c r="J375" s="704"/>
      <c r="K375" s="704"/>
      <c r="L375" s="704"/>
      <c r="M375" s="704"/>
      <c r="N375" s="704"/>
      <c r="O375" s="704"/>
      <c r="P375" s="704"/>
      <c r="Q375" s="704"/>
      <c r="R375" s="704"/>
      <c r="S375" s="704"/>
      <c r="T375" s="704"/>
      <c r="U375" s="704"/>
      <c r="V375" s="704"/>
      <c r="W375" s="704"/>
      <c r="X375" s="704"/>
      <c r="Y375" s="704"/>
      <c r="Z375" s="704"/>
      <c r="AA375" s="704"/>
      <c r="AD375" s="516"/>
      <c r="AE375" s="691"/>
      <c r="AF375" s="691"/>
      <c r="AG375" s="691"/>
      <c r="AH375" s="691"/>
      <c r="AI375" s="691"/>
      <c r="AJ375" s="691"/>
      <c r="AK375" s="691"/>
      <c r="AL375" s="691"/>
      <c r="AM375" s="691"/>
      <c r="AN375" s="691"/>
      <c r="AO375" s="691"/>
      <c r="AP375" s="691"/>
      <c r="AQ375" s="691"/>
      <c r="AR375" s="691"/>
    </row>
    <row r="376" spans="3:44">
      <c r="C376" s="516"/>
      <c r="D376" s="704"/>
      <c r="E376" s="704"/>
      <c r="F376" s="704"/>
      <c r="G376" s="704"/>
      <c r="H376" s="516"/>
      <c r="I376" s="704"/>
      <c r="J376" s="704"/>
      <c r="K376" s="704"/>
      <c r="L376" s="704"/>
      <c r="M376" s="704"/>
      <c r="N376" s="704"/>
      <c r="O376" s="704"/>
      <c r="P376" s="704"/>
      <c r="Q376" s="704"/>
      <c r="R376" s="704"/>
      <c r="S376" s="704"/>
      <c r="T376" s="704"/>
      <c r="U376" s="704"/>
      <c r="V376" s="704"/>
      <c r="W376" s="704"/>
      <c r="X376" s="704"/>
      <c r="Y376" s="704"/>
      <c r="Z376" s="704"/>
      <c r="AA376" s="704"/>
      <c r="AD376" s="516"/>
      <c r="AE376" s="691"/>
      <c r="AF376" s="691"/>
      <c r="AG376" s="691"/>
      <c r="AH376" s="691"/>
      <c r="AI376" s="691"/>
      <c r="AJ376" s="691"/>
      <c r="AK376" s="691"/>
      <c r="AL376" s="691"/>
      <c r="AM376" s="691"/>
      <c r="AN376" s="691"/>
      <c r="AO376" s="691"/>
      <c r="AP376" s="691"/>
      <c r="AQ376" s="691"/>
      <c r="AR376" s="691"/>
    </row>
    <row r="377" spans="3:44" ht="13.5" thickBot="1">
      <c r="C377" s="516"/>
      <c r="D377" s="707"/>
      <c r="E377" s="707"/>
      <c r="F377" s="707"/>
      <c r="G377" s="707"/>
      <c r="H377" s="516"/>
      <c r="I377" s="707"/>
      <c r="J377" s="707"/>
      <c r="K377" s="707"/>
      <c r="L377" s="707"/>
      <c r="M377" s="707"/>
      <c r="N377" s="707"/>
      <c r="O377" s="707"/>
      <c r="P377" s="707"/>
      <c r="Q377" s="707"/>
      <c r="R377" s="707"/>
      <c r="S377" s="707"/>
      <c r="T377" s="707"/>
      <c r="U377" s="707"/>
      <c r="V377" s="707"/>
      <c r="W377" s="707"/>
      <c r="X377" s="707"/>
      <c r="Y377" s="707"/>
      <c r="Z377" s="707"/>
      <c r="AA377" s="707"/>
      <c r="AD377" s="516"/>
      <c r="AE377" s="692"/>
      <c r="AF377" s="692"/>
      <c r="AG377" s="692"/>
      <c r="AH377" s="692"/>
      <c r="AI377" s="692"/>
      <c r="AJ377" s="692"/>
      <c r="AK377" s="692"/>
      <c r="AL377" s="692"/>
      <c r="AM377" s="692"/>
      <c r="AN377" s="692"/>
      <c r="AO377" s="692"/>
      <c r="AP377" s="692"/>
      <c r="AQ377" s="692"/>
      <c r="AR377" s="692"/>
    </row>
    <row r="379" spans="3:44" ht="62.45" customHeight="1"/>
    <row r="384" spans="3:44" ht="13.5" thickBot="1"/>
    <row r="385" spans="4:6" ht="13.5" thickBot="1">
      <c r="D385" s="733" t="s">
        <v>1121</v>
      </c>
      <c r="E385" s="731" t="s">
        <v>1122</v>
      </c>
      <c r="F385" s="732" t="s">
        <v>141</v>
      </c>
    </row>
    <row r="386" spans="4:6" ht="25.5">
      <c r="D386" s="723" t="s">
        <v>1123</v>
      </c>
      <c r="E386" s="724" t="s">
        <v>1124</v>
      </c>
      <c r="F386" s="725" t="s">
        <v>1125</v>
      </c>
    </row>
    <row r="387" spans="4:6">
      <c r="D387" s="726" t="s">
        <v>1126</v>
      </c>
      <c r="E387" s="722" t="s">
        <v>1127</v>
      </c>
      <c r="F387" s="727" t="s">
        <v>1128</v>
      </c>
    </row>
    <row r="388" spans="4:6">
      <c r="D388" s="726" t="s">
        <v>1129</v>
      </c>
      <c r="E388" s="722" t="s">
        <v>1130</v>
      </c>
      <c r="F388" s="727" t="s">
        <v>1131</v>
      </c>
    </row>
    <row r="389" spans="4:6" ht="13.5" thickBot="1">
      <c r="D389" s="726" t="s">
        <v>1132</v>
      </c>
      <c r="E389" s="868" t="s">
        <v>1133</v>
      </c>
      <c r="F389" s="727" t="s">
        <v>1134</v>
      </c>
    </row>
    <row r="390" spans="4:6" ht="13.5" thickBot="1"/>
    <row r="391" spans="4:6" ht="13.5" thickBot="1">
      <c r="D391" s="733" t="s">
        <v>1121</v>
      </c>
      <c r="E391" s="731" t="s">
        <v>1122</v>
      </c>
      <c r="F391" s="732" t="s">
        <v>141</v>
      </c>
    </row>
    <row r="392" spans="4:6" ht="25.5">
      <c r="D392" s="723" t="s">
        <v>1083</v>
      </c>
      <c r="E392" s="724" t="s">
        <v>1135</v>
      </c>
      <c r="F392" s="725" t="s">
        <v>1125</v>
      </c>
    </row>
    <row r="393" spans="4:6">
      <c r="D393" s="726" t="s">
        <v>1084</v>
      </c>
      <c r="E393" s="722" t="s">
        <v>1136</v>
      </c>
      <c r="F393" s="727" t="s">
        <v>523</v>
      </c>
    </row>
    <row r="394" spans="4:6">
      <c r="D394" s="726" t="s">
        <v>1085</v>
      </c>
      <c r="E394" s="722" t="s">
        <v>1137</v>
      </c>
      <c r="F394" s="727" t="s">
        <v>524</v>
      </c>
    </row>
    <row r="395" spans="4:6">
      <c r="D395" s="726" t="s">
        <v>1086</v>
      </c>
      <c r="E395" s="722" t="s">
        <v>1138</v>
      </c>
      <c r="F395" s="727" t="s">
        <v>527</v>
      </c>
    </row>
    <row r="396" spans="4:6">
      <c r="D396" s="726" t="s">
        <v>1087</v>
      </c>
      <c r="E396" s="420" t="s">
        <v>1139</v>
      </c>
      <c r="F396" s="727" t="s">
        <v>528</v>
      </c>
    </row>
    <row r="397" spans="4:6">
      <c r="D397" s="726" t="s">
        <v>1088</v>
      </c>
      <c r="E397" s="420" t="s">
        <v>1140</v>
      </c>
      <c r="F397" s="727" t="s">
        <v>529</v>
      </c>
    </row>
    <row r="398" spans="4:6">
      <c r="D398" s="726" t="s">
        <v>1089</v>
      </c>
      <c r="E398" s="420" t="s">
        <v>1141</v>
      </c>
      <c r="F398" s="727" t="s">
        <v>1142</v>
      </c>
    </row>
    <row r="399" spans="4:6">
      <c r="D399" s="726" t="s">
        <v>1090</v>
      </c>
      <c r="E399" s="420" t="s">
        <v>1143</v>
      </c>
      <c r="F399" s="727" t="s">
        <v>1142</v>
      </c>
    </row>
    <row r="400" spans="4:6">
      <c r="D400" s="726" t="s">
        <v>1091</v>
      </c>
      <c r="E400" s="420" t="s">
        <v>1144</v>
      </c>
      <c r="F400" s="727" t="s">
        <v>1142</v>
      </c>
    </row>
    <row r="401" spans="4:6">
      <c r="D401" s="726" t="s">
        <v>1092</v>
      </c>
      <c r="E401" s="420" t="s">
        <v>1145</v>
      </c>
      <c r="F401" s="727" t="s">
        <v>533</v>
      </c>
    </row>
    <row r="402" spans="4:6">
      <c r="D402" s="726" t="s">
        <v>1093</v>
      </c>
      <c r="E402" s="420" t="s">
        <v>1146</v>
      </c>
      <c r="F402" s="727" t="s">
        <v>535</v>
      </c>
    </row>
    <row r="403" spans="4:6">
      <c r="D403" s="726" t="s">
        <v>1094</v>
      </c>
      <c r="E403" s="420" t="s">
        <v>1147</v>
      </c>
      <c r="F403" s="727" t="s">
        <v>536</v>
      </c>
    </row>
    <row r="404" spans="4:6">
      <c r="D404" s="726" t="s">
        <v>1095</v>
      </c>
      <c r="E404" s="420" t="s">
        <v>1148</v>
      </c>
      <c r="F404" s="727" t="s">
        <v>537</v>
      </c>
    </row>
    <row r="405" spans="4:6">
      <c r="D405" s="726" t="s">
        <v>1096</v>
      </c>
      <c r="E405" s="420" t="s">
        <v>1149</v>
      </c>
      <c r="F405" s="727" t="s">
        <v>538</v>
      </c>
    </row>
    <row r="406" spans="4:6">
      <c r="D406" s="726" t="s">
        <v>1097</v>
      </c>
      <c r="E406" s="420" t="s">
        <v>1150</v>
      </c>
      <c r="F406" s="727" t="s">
        <v>539</v>
      </c>
    </row>
    <row r="407" spans="4:6">
      <c r="D407" s="726" t="s">
        <v>1098</v>
      </c>
      <c r="E407" s="420" t="s">
        <v>1151</v>
      </c>
      <c r="F407" s="727" t="s">
        <v>540</v>
      </c>
    </row>
    <row r="408" spans="4:6">
      <c r="D408" s="726" t="s">
        <v>1099</v>
      </c>
      <c r="E408" s="420" t="s">
        <v>1152</v>
      </c>
      <c r="F408" s="727" t="s">
        <v>541</v>
      </c>
    </row>
    <row r="409" spans="4:6">
      <c r="D409" s="726" t="s">
        <v>1100</v>
      </c>
      <c r="E409" s="420" t="s">
        <v>1153</v>
      </c>
      <c r="F409" s="727" t="s">
        <v>542</v>
      </c>
    </row>
    <row r="410" spans="4:6">
      <c r="D410" s="726" t="s">
        <v>1101</v>
      </c>
      <c r="E410" s="420" t="s">
        <v>1154</v>
      </c>
      <c r="F410" s="727" t="s">
        <v>543</v>
      </c>
    </row>
    <row r="411" spans="4:6" ht="13.5" thickBot="1">
      <c r="D411" s="728" t="s">
        <v>1102</v>
      </c>
      <c r="E411" s="729" t="s">
        <v>1155</v>
      </c>
      <c r="F411" s="730" t="s">
        <v>544</v>
      </c>
    </row>
    <row r="412" spans="4:6" ht="13.5" thickBot="1">
      <c r="D412" s="174"/>
    </row>
    <row r="413" spans="4:6" ht="13.5" thickBot="1">
      <c r="D413" s="733" t="s">
        <v>1121</v>
      </c>
      <c r="E413" s="731" t="s">
        <v>1122</v>
      </c>
      <c r="F413" s="732" t="s">
        <v>141</v>
      </c>
    </row>
    <row r="414" spans="4:6" ht="38.25">
      <c r="D414" s="723" t="s">
        <v>1103</v>
      </c>
      <c r="E414" s="724" t="s">
        <v>1156</v>
      </c>
      <c r="F414" s="725" t="s">
        <v>1125</v>
      </c>
    </row>
    <row r="415" spans="4:6">
      <c r="D415" s="726" t="s">
        <v>1104</v>
      </c>
      <c r="E415" s="722" t="s">
        <v>1157</v>
      </c>
      <c r="F415" s="727" t="s">
        <v>989</v>
      </c>
    </row>
    <row r="416" spans="4:6">
      <c r="D416" s="726" t="s">
        <v>1105</v>
      </c>
      <c r="E416" s="420" t="s">
        <v>1158</v>
      </c>
      <c r="F416" s="727" t="s">
        <v>990</v>
      </c>
    </row>
    <row r="417" spans="4:6">
      <c r="D417" s="726" t="s">
        <v>1106</v>
      </c>
      <c r="E417" s="420" t="s">
        <v>1159</v>
      </c>
      <c r="F417" s="727" t="s">
        <v>992</v>
      </c>
    </row>
    <row r="418" spans="4:6">
      <c r="D418" s="726" t="s">
        <v>1107</v>
      </c>
      <c r="E418" s="420" t="s">
        <v>1160</v>
      </c>
      <c r="F418" s="727" t="s">
        <v>993</v>
      </c>
    </row>
    <row r="419" spans="4:6">
      <c r="D419" s="726" t="s">
        <v>1108</v>
      </c>
      <c r="E419" s="420" t="s">
        <v>1161</v>
      </c>
      <c r="F419" s="727" t="s">
        <v>535</v>
      </c>
    </row>
    <row r="420" spans="4:6">
      <c r="D420" s="726" t="s">
        <v>1109</v>
      </c>
      <c r="E420" s="420" t="s">
        <v>1162</v>
      </c>
      <c r="F420" s="727" t="s">
        <v>536</v>
      </c>
    </row>
    <row r="421" spans="4:6">
      <c r="D421" s="726" t="s">
        <v>1110</v>
      </c>
      <c r="E421" s="420" t="s">
        <v>1163</v>
      </c>
      <c r="F421" s="727" t="s">
        <v>537</v>
      </c>
    </row>
    <row r="422" spans="4:6">
      <c r="D422" s="726" t="s">
        <v>1111</v>
      </c>
      <c r="E422" s="420" t="s">
        <v>1164</v>
      </c>
      <c r="F422" s="727" t="s">
        <v>538</v>
      </c>
    </row>
    <row r="423" spans="4:6">
      <c r="D423" s="726" t="s">
        <v>1112</v>
      </c>
      <c r="E423" s="420" t="s">
        <v>1165</v>
      </c>
      <c r="F423" s="727" t="s">
        <v>539</v>
      </c>
    </row>
    <row r="424" spans="4:6">
      <c r="D424" s="726" t="s">
        <v>1113</v>
      </c>
      <c r="E424" s="420" t="s">
        <v>1166</v>
      </c>
      <c r="F424" s="727" t="s">
        <v>540</v>
      </c>
    </row>
    <row r="425" spans="4:6">
      <c r="D425" s="726" t="s">
        <v>1114</v>
      </c>
      <c r="E425" s="420" t="s">
        <v>1167</v>
      </c>
      <c r="F425" s="727" t="s">
        <v>541</v>
      </c>
    </row>
    <row r="426" spans="4:6">
      <c r="D426" s="726" t="s">
        <v>1115</v>
      </c>
      <c r="E426" s="420" t="s">
        <v>1168</v>
      </c>
      <c r="F426" s="727" t="s">
        <v>542</v>
      </c>
    </row>
    <row r="427" spans="4:6">
      <c r="D427" s="726" t="s">
        <v>1116</v>
      </c>
      <c r="E427" s="420" t="s">
        <v>1169</v>
      </c>
      <c r="F427" s="727" t="s">
        <v>543</v>
      </c>
    </row>
    <row r="428" spans="4:6" ht="13.5" thickBot="1">
      <c r="D428" s="728" t="s">
        <v>1117</v>
      </c>
      <c r="E428" s="729" t="s">
        <v>1170</v>
      </c>
      <c r="F428" s="730" t="s">
        <v>544</v>
      </c>
    </row>
  </sheetData>
  <sheetProtection algorithmName="SHA-512" hashValue="b/w+aIHmQ4Rm3DgwfUkwqPtVOsQPPs0RoCwFSEd5HsxQRWwGBgNzqbznpUAMarBrpWimO2vGH1Mfuyo1Hd4EgA==" saltValue="8FmR7dkl/sprc7IqLmavpg==" spinCount="100000" sheet="1" formatCells="0" formatColumns="0" formatRows="0" insertHyperlinks="0" sort="0" autoFilter="0" pivotTables="0"/>
  <mergeCells count="47">
    <mergeCell ref="BQ47:BS47"/>
    <mergeCell ref="CR47:CT47"/>
    <mergeCell ref="CV47:CX47"/>
    <mergeCell ref="BU238:BW238"/>
    <mergeCell ref="BY238:CA238"/>
    <mergeCell ref="CC238:CE238"/>
    <mergeCell ref="BU237:CE237"/>
    <mergeCell ref="CN47:CP47"/>
    <mergeCell ref="Y18:AC18"/>
    <mergeCell ref="AU19:AY19"/>
    <mergeCell ref="BC18:BG18"/>
    <mergeCell ref="BH18:BL18"/>
    <mergeCell ref="BM18:BN18"/>
    <mergeCell ref="BE19:BI19"/>
    <mergeCell ref="BJ19:BN19"/>
    <mergeCell ref="H3:I3"/>
    <mergeCell ref="AD18:AH18"/>
    <mergeCell ref="AW235:AY235"/>
    <mergeCell ref="BA235:BR235"/>
    <mergeCell ref="CA46:CC46"/>
    <mergeCell ref="CA47:CC47"/>
    <mergeCell ref="AS18:AW18"/>
    <mergeCell ref="AX18:BB18"/>
    <mergeCell ref="J19:K19"/>
    <mergeCell ref="L19:P19"/>
    <mergeCell ref="Q19:U19"/>
    <mergeCell ref="V19:Z19"/>
    <mergeCell ref="AI18:AM18"/>
    <mergeCell ref="AA19:AE19"/>
    <mergeCell ref="AF19:AJ19"/>
    <mergeCell ref="AK19:AO19"/>
    <mergeCell ref="A162:A347"/>
    <mergeCell ref="BQ46:BS46"/>
    <mergeCell ref="BV46:BX46"/>
    <mergeCell ref="G165:H165"/>
    <mergeCell ref="D238:F238"/>
    <mergeCell ref="D165:E165"/>
    <mergeCell ref="A9:A149"/>
    <mergeCell ref="J18:N18"/>
    <mergeCell ref="AN18:AR18"/>
    <mergeCell ref="BV47:BX47"/>
    <mergeCell ref="AZ19:BD19"/>
    <mergeCell ref="O18:S18"/>
    <mergeCell ref="C23:C48"/>
    <mergeCell ref="C49:C104"/>
    <mergeCell ref="AP19:AT19"/>
    <mergeCell ref="T18:X18"/>
  </mergeCells>
  <phoneticPr fontId="1" type="noConversion"/>
  <conditionalFormatting sqref="F49:F110 F146:F158">
    <cfRule type="containsText" dxfId="9" priority="8" operator="containsText" text="Red">
      <formula>NOT(ISERROR(SEARCH("Red",F49)))</formula>
    </cfRule>
    <cfRule type="containsText" dxfId="8" priority="9" operator="containsText" text="Amber">
      <formula>NOT(ISERROR(SEARCH("Amber",F49)))</formula>
    </cfRule>
    <cfRule type="containsText" dxfId="7" priority="10" operator="containsText" text="Green">
      <formula>NOT(ISERROR(SEARCH("Green",F49)))</formula>
    </cfRule>
  </conditionalFormatting>
  <conditionalFormatting sqref="F112:F145">
    <cfRule type="containsText" dxfId="6" priority="2" operator="containsText" text="High">
      <formula>NOT(ISERROR(SEARCH("High",F112)))</formula>
    </cfRule>
    <cfRule type="containsText" dxfId="5" priority="3" operator="containsText" text="Medium">
      <formula>NOT(ISERROR(SEARCH("Medium",F112)))</formula>
    </cfRule>
    <cfRule type="containsText" dxfId="4" priority="4" operator="containsText" text="Low">
      <formula>NOT(ISERROR(SEARCH("Low",F112)))</formula>
    </cfRule>
  </conditionalFormatting>
  <conditionalFormatting sqref="G24:G44">
    <cfRule type="containsText" dxfId="3" priority="5" operator="containsText" text="High">
      <formula>NOT(ISERROR(SEARCH("High",G24)))</formula>
    </cfRule>
    <cfRule type="containsText" dxfId="2" priority="6" operator="containsText" text="Medium">
      <formula>NOT(ISERROR(SEARCH("Medium",G24)))</formula>
    </cfRule>
    <cfRule type="containsText" dxfId="1" priority="7" operator="containsText" text="Low">
      <formula>NOT(ISERROR(SEARCH("Low",G24)))</formula>
    </cfRule>
  </conditionalFormatting>
  <conditionalFormatting sqref="AD381">
    <cfRule type="expression" dxfId="0" priority="1">
      <formula>$AE$381=$AI$239</formula>
    </cfRule>
  </conditionalFormatting>
  <hyperlinks>
    <hyperlink ref="I4" location="Calculations!C7" display="Go" xr:uid="{7F2ADBE4-3446-46EA-AEC4-F68C45754E0F}"/>
    <hyperlink ref="I5" location="Calculations!C162" display="Go" xr:uid="{A56ACA01-1E44-4FA1-B6E2-4C53111360A2}"/>
    <hyperlink ref="I6" location="Calculations!C232" display="Go" xr:uid="{78CC1DAD-8A97-4424-B53D-D73999651E9B}"/>
    <hyperlink ref="I10" location="Calculations!C203" display="Go" xr:uid="{963DBBDC-E921-4C03-A4B5-B8F5B049E629}"/>
    <hyperlink ref="I9" location="Calculations!AV210" display="Go" xr:uid="{C83A1A71-7ABC-4573-A17E-F44D3566E591}"/>
    <hyperlink ref="I8" location="Calculations!AD210" display="Go" xr:uid="{7B6AAD22-1C13-4F93-A6A5-3AAB7460DE4F}"/>
    <hyperlink ref="I7" location="Calculations!H210" display="Go" xr:uid="{5F653B6D-9B63-4D7D-BFBD-0E7D104465CE}"/>
  </hyperlinks>
  <pageMargins left="0.7" right="0.7" top="0.75" bottom="0.75" header="0.3" footer="0.3"/>
  <pageSetup paperSize="9" orientation="portrait"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0EA00-99C5-4048-8877-428887646376}">
  <sheetPr codeName="Sheet15"/>
  <dimension ref="A1:G11"/>
  <sheetViews>
    <sheetView workbookViewId="0">
      <selection activeCell="E7" sqref="E7"/>
    </sheetView>
  </sheetViews>
  <sheetFormatPr defaultColWidth="8.85546875" defaultRowHeight="14.25"/>
  <cols>
    <col min="1" max="1" width="29.140625" style="2" customWidth="1"/>
    <col min="2" max="2" width="8.85546875" style="2"/>
    <col min="3" max="3" width="30.140625" style="2" customWidth="1"/>
    <col min="4" max="4" width="8.85546875" style="2"/>
    <col min="5" max="5" width="29.5703125" style="2" customWidth="1"/>
    <col min="6" max="6" width="8.85546875" style="2"/>
    <col min="7" max="7" width="19.85546875" style="2" customWidth="1"/>
    <col min="8" max="16384" width="8.85546875" style="2"/>
  </cols>
  <sheetData>
    <row r="1" spans="1:7" ht="24.95" customHeight="1">
      <c r="A1" s="5" t="s">
        <v>1171</v>
      </c>
    </row>
    <row r="4" spans="1:7">
      <c r="A4" s="47" t="s">
        <v>1172</v>
      </c>
      <c r="C4" s="4" t="s">
        <v>1173</v>
      </c>
      <c r="E4" s="4" t="s">
        <v>1174</v>
      </c>
      <c r="G4" s="4" t="s">
        <v>1175</v>
      </c>
    </row>
    <row r="5" spans="1:7">
      <c r="A5" s="2" t="e" cm="1">
        <f t="array" aca="1" ref="A5" ca="1">_xlfn._xlws.FILTER(_xlfn.VSTACK('Workbook Start:Lists'!A3),_xlfn.VSTACK('Workbook Start:Lists'!A3)&lt;&gt;0)</f>
        <v>#VALUE!</v>
      </c>
      <c r="C5" s="2" t="s">
        <v>516</v>
      </c>
      <c r="E5" s="2" t="s">
        <v>607</v>
      </c>
      <c r="G5" s="2" t="s">
        <v>620</v>
      </c>
    </row>
    <row r="6" spans="1:7">
      <c r="C6" s="2" t="s">
        <v>605</v>
      </c>
      <c r="E6" s="2" t="s">
        <v>918</v>
      </c>
      <c r="G6" s="2" t="s">
        <v>621</v>
      </c>
    </row>
    <row r="7" spans="1:7">
      <c r="C7" s="2" t="s">
        <v>512</v>
      </c>
      <c r="E7" s="2" t="s">
        <v>604</v>
      </c>
      <c r="G7" s="2" t="s">
        <v>622</v>
      </c>
    </row>
    <row r="8" spans="1:7">
      <c r="C8" s="2" t="s">
        <v>923</v>
      </c>
    </row>
    <row r="11" spans="1:7">
      <c r="A11" s="48"/>
    </row>
  </sheetData>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C3E95-F938-4845-A688-44883F520EAA}">
  <sheetPr codeName="Sheet5">
    <tabColor theme="5"/>
    <pageSetUpPr fitToPage="1"/>
  </sheetPr>
  <dimension ref="A1:E55"/>
  <sheetViews>
    <sheetView topLeftCell="A43" zoomScaleNormal="100" workbookViewId="0"/>
  </sheetViews>
  <sheetFormatPr defaultColWidth="50.85546875" defaultRowHeight="12.75"/>
  <cols>
    <col min="1" max="1" width="27.85546875" style="160" bestFit="1" customWidth="1"/>
    <col min="2" max="2" width="65.5703125" style="160" customWidth="1"/>
    <col min="3" max="3" width="46.140625" style="160" customWidth="1"/>
    <col min="4" max="16384" width="50.85546875" style="160"/>
  </cols>
  <sheetData>
    <row r="1" spans="1:5" s="296" customFormat="1" ht="24.75">
      <c r="A1" s="123" t="s">
        <v>2</v>
      </c>
    </row>
    <row r="2" spans="1:5" s="296" customFormat="1" ht="19.5">
      <c r="A2" s="295" t="s">
        <v>3</v>
      </c>
    </row>
    <row r="3" spans="1:5" s="296" customFormat="1" ht="24.75">
      <c r="A3" s="123"/>
    </row>
    <row r="4" spans="1:5" s="298" customFormat="1" ht="13.5" customHeight="1">
      <c r="A4" s="297"/>
    </row>
    <row r="5" spans="1:5" s="298" customFormat="1" ht="20.100000000000001" customHeight="1">
      <c r="A5" s="419" t="s">
        <v>4</v>
      </c>
    </row>
    <row r="6" spans="1:5" s="298" customFormat="1" ht="12.95" customHeight="1" thickBot="1">
      <c r="A6" s="297"/>
    </row>
    <row r="7" spans="1:5" ht="19.5" customHeight="1" thickBot="1">
      <c r="A7" s="3" t="s">
        <v>5</v>
      </c>
      <c r="D7" s="299" t="s">
        <v>6</v>
      </c>
    </row>
    <row r="8" spans="1:5" ht="27.6" customHeight="1">
      <c r="A8" s="1130" t="s">
        <v>7</v>
      </c>
      <c r="B8" s="1130"/>
      <c r="D8" s="953" t="s">
        <v>8</v>
      </c>
      <c r="E8"/>
    </row>
    <row r="9" spans="1:5" ht="15">
      <c r="A9" s="1131" t="s">
        <v>9</v>
      </c>
      <c r="B9" s="1131"/>
      <c r="D9" s="416" t="s">
        <v>10</v>
      </c>
      <c r="E9"/>
    </row>
    <row r="10" spans="1:5" ht="15">
      <c r="A10" s="1132" t="s">
        <v>11</v>
      </c>
      <c r="B10" s="1132"/>
      <c r="D10" s="417" t="s">
        <v>12</v>
      </c>
      <c r="E10"/>
    </row>
    <row r="11" spans="1:5" ht="14.45" customHeight="1" thickBot="1">
      <c r="A11" s="301"/>
      <c r="D11" s="418" t="s">
        <v>13</v>
      </c>
      <c r="E11"/>
    </row>
    <row r="12" spans="1:5" ht="20.100000000000001" customHeight="1" thickBot="1">
      <c r="A12" s="3" t="s">
        <v>14</v>
      </c>
    </row>
    <row r="13" spans="1:5" s="304" customFormat="1" ht="15.6" customHeight="1" thickBot="1">
      <c r="A13" s="1069" t="s">
        <v>15</v>
      </c>
      <c r="B13" s="1070" t="s">
        <v>16</v>
      </c>
      <c r="C13" s="1133" t="s">
        <v>17</v>
      </c>
      <c r="D13" s="1134"/>
      <c r="E13" s="1071" t="s">
        <v>18</v>
      </c>
    </row>
    <row r="14" spans="1:5" s="382" customFormat="1" ht="43.35" customHeight="1">
      <c r="A14" s="1072" t="s">
        <v>2</v>
      </c>
      <c r="B14" s="1073" t="s">
        <v>19</v>
      </c>
      <c r="C14" s="1128" t="s">
        <v>20</v>
      </c>
      <c r="D14" s="1128"/>
      <c r="E14" s="1074"/>
    </row>
    <row r="15" spans="1:5" s="382" customFormat="1" ht="29.1" customHeight="1">
      <c r="A15" s="1075" t="s">
        <v>21</v>
      </c>
      <c r="B15" s="1073" t="s">
        <v>22</v>
      </c>
      <c r="C15" s="1128" t="s">
        <v>23</v>
      </c>
      <c r="D15" s="1128"/>
      <c r="E15" s="1074"/>
    </row>
    <row r="16" spans="1:5" ht="67.5" customHeight="1">
      <c r="A16" s="1076" t="s">
        <v>24</v>
      </c>
      <c r="B16" s="1073" t="s">
        <v>25</v>
      </c>
      <c r="C16" s="1128" t="s">
        <v>26</v>
      </c>
      <c r="D16" s="1128"/>
      <c r="E16" s="727"/>
    </row>
    <row r="17" spans="1:5" ht="72.599999999999994" customHeight="1">
      <c r="A17" s="1077" t="s">
        <v>27</v>
      </c>
      <c r="B17" s="1073" t="s">
        <v>28</v>
      </c>
      <c r="C17" s="1128" t="s">
        <v>29</v>
      </c>
      <c r="D17" s="1128"/>
      <c r="E17" s="1078" t="s">
        <v>30</v>
      </c>
    </row>
    <row r="18" spans="1:5" ht="127.35" customHeight="1">
      <c r="A18" s="1077" t="s">
        <v>31</v>
      </c>
      <c r="B18" s="1073" t="s">
        <v>32</v>
      </c>
      <c r="C18" s="1128" t="s">
        <v>33</v>
      </c>
      <c r="D18" s="1128"/>
      <c r="E18" s="727"/>
    </row>
    <row r="19" spans="1:5" ht="28.5">
      <c r="A19" s="1079" t="s">
        <v>34</v>
      </c>
      <c r="B19" s="1073" t="s">
        <v>35</v>
      </c>
      <c r="C19" s="1128" t="s">
        <v>23</v>
      </c>
      <c r="D19" s="1128"/>
      <c r="E19" s="727"/>
    </row>
    <row r="20" spans="1:5" ht="185.45" customHeight="1">
      <c r="A20" s="1077" t="s">
        <v>36</v>
      </c>
      <c r="B20" s="1073" t="s">
        <v>37</v>
      </c>
      <c r="C20" s="1128" t="s">
        <v>38</v>
      </c>
      <c r="D20" s="1128"/>
      <c r="E20" s="727"/>
    </row>
    <row r="21" spans="1:5" ht="30.6" customHeight="1">
      <c r="A21" s="1079" t="s">
        <v>39</v>
      </c>
      <c r="B21" s="1073" t="s">
        <v>40</v>
      </c>
      <c r="C21" s="1128" t="s">
        <v>23</v>
      </c>
      <c r="D21" s="1128"/>
      <c r="E21" s="727"/>
    </row>
    <row r="22" spans="1:5" ht="25.5">
      <c r="A22" s="1077" t="s">
        <v>41</v>
      </c>
      <c r="B22" s="1073" t="s">
        <v>42</v>
      </c>
      <c r="C22" s="1128" t="s">
        <v>43</v>
      </c>
      <c r="D22" s="1128"/>
      <c r="E22" s="727"/>
    </row>
    <row r="23" spans="1:5" ht="37.700000000000003" customHeight="1">
      <c r="A23" s="1079" t="s">
        <v>44</v>
      </c>
      <c r="B23" s="1073" t="s">
        <v>45</v>
      </c>
      <c r="C23" s="1128" t="s">
        <v>23</v>
      </c>
      <c r="D23" s="1128"/>
      <c r="E23" s="727"/>
    </row>
    <row r="24" spans="1:5" ht="25.5">
      <c r="A24" s="1076" t="s">
        <v>46</v>
      </c>
      <c r="B24" s="1073" t="s">
        <v>47</v>
      </c>
      <c r="C24" s="1128" t="s">
        <v>48</v>
      </c>
      <c r="D24" s="1128"/>
      <c r="E24" s="727"/>
    </row>
    <row r="25" spans="1:5" ht="39" thickBot="1">
      <c r="A25" s="1080" t="s">
        <v>49</v>
      </c>
      <c r="B25" s="1081" t="s">
        <v>50</v>
      </c>
      <c r="C25" s="1129" t="s">
        <v>48</v>
      </c>
      <c r="D25" s="1129"/>
      <c r="E25" s="730"/>
    </row>
    <row r="26" spans="1:5" ht="15">
      <c r="A26" s="232"/>
      <c r="D26" s="300"/>
      <c r="E26"/>
    </row>
    <row r="27" spans="1:5" ht="15">
      <c r="A27" s="173"/>
      <c r="D27" s="300"/>
      <c r="E27"/>
    </row>
    <row r="28" spans="1:5" ht="15.75" thickBot="1">
      <c r="A28" s="3" t="s">
        <v>51</v>
      </c>
    </row>
    <row r="29" spans="1:5" ht="15.75" thickBot="1">
      <c r="A29" s="302" t="s">
        <v>52</v>
      </c>
      <c r="B29" s="303" t="s">
        <v>16</v>
      </c>
    </row>
    <row r="30" spans="1:5">
      <c r="A30" s="420" t="s">
        <v>53</v>
      </c>
      <c r="B30" s="420" t="s">
        <v>54</v>
      </c>
    </row>
    <row r="31" spans="1:5">
      <c r="A31" s="420" t="s">
        <v>55</v>
      </c>
      <c r="B31" s="420" t="s">
        <v>56</v>
      </c>
    </row>
    <row r="32" spans="1:5">
      <c r="A32" s="420" t="s">
        <v>57</v>
      </c>
      <c r="B32" s="420" t="s">
        <v>58</v>
      </c>
    </row>
    <row r="33" spans="1:2">
      <c r="A33" s="420" t="s">
        <v>59</v>
      </c>
      <c r="B33" s="420" t="s">
        <v>60</v>
      </c>
    </row>
    <row r="34" spans="1:2">
      <c r="A34" s="420" t="s">
        <v>61</v>
      </c>
      <c r="B34" s="420" t="s">
        <v>62</v>
      </c>
    </row>
    <row r="35" spans="1:2">
      <c r="A35" s="420" t="s">
        <v>63</v>
      </c>
      <c r="B35" s="420" t="s">
        <v>64</v>
      </c>
    </row>
    <row r="36" spans="1:2">
      <c r="A36" s="420" t="s">
        <v>65</v>
      </c>
      <c r="B36" s="420" t="s">
        <v>66</v>
      </c>
    </row>
    <row r="37" spans="1:2" ht="14.25">
      <c r="A37" s="420" t="s">
        <v>67</v>
      </c>
      <c r="B37" s="420" t="s">
        <v>68</v>
      </c>
    </row>
    <row r="38" spans="1:2">
      <c r="A38" s="420" t="s">
        <v>69</v>
      </c>
      <c r="B38" s="420" t="s">
        <v>70</v>
      </c>
    </row>
    <row r="39" spans="1:2">
      <c r="A39" s="420" t="s">
        <v>71</v>
      </c>
      <c r="B39" s="420" t="s">
        <v>72</v>
      </c>
    </row>
    <row r="40" spans="1:2">
      <c r="A40" s="420" t="s">
        <v>73</v>
      </c>
      <c r="B40" s="420" t="s">
        <v>74</v>
      </c>
    </row>
    <row r="41" spans="1:2">
      <c r="A41" s="420" t="s">
        <v>75</v>
      </c>
      <c r="B41" s="420" t="s">
        <v>76</v>
      </c>
    </row>
    <row r="42" spans="1:2">
      <c r="A42" s="420" t="s">
        <v>77</v>
      </c>
      <c r="B42" s="420" t="s">
        <v>78</v>
      </c>
    </row>
    <row r="43" spans="1:2">
      <c r="A43" s="420" t="s">
        <v>79</v>
      </c>
      <c r="B43" s="420" t="s">
        <v>80</v>
      </c>
    </row>
    <row r="44" spans="1:2">
      <c r="A44" s="420" t="s">
        <v>81</v>
      </c>
      <c r="B44" s="420" t="s">
        <v>82</v>
      </c>
    </row>
    <row r="45" spans="1:2">
      <c r="A45" s="420" t="s">
        <v>83</v>
      </c>
      <c r="B45" s="420" t="s">
        <v>84</v>
      </c>
    </row>
    <row r="46" spans="1:2">
      <c r="A46" s="420" t="s">
        <v>85</v>
      </c>
      <c r="B46" s="420" t="s">
        <v>86</v>
      </c>
    </row>
    <row r="47" spans="1:2">
      <c r="A47" s="420" t="s">
        <v>87</v>
      </c>
      <c r="B47" s="420" t="s">
        <v>88</v>
      </c>
    </row>
    <row r="48" spans="1:2">
      <c r="A48" s="420" t="s">
        <v>89</v>
      </c>
      <c r="B48" s="420" t="s">
        <v>90</v>
      </c>
    </row>
    <row r="49" spans="1:2">
      <c r="A49" s="420" t="s">
        <v>91</v>
      </c>
      <c r="B49" s="420" t="s">
        <v>92</v>
      </c>
    </row>
    <row r="50" spans="1:2">
      <c r="A50" s="420" t="s">
        <v>93</v>
      </c>
      <c r="B50" s="420" t="s">
        <v>94</v>
      </c>
    </row>
    <row r="51" spans="1:2">
      <c r="A51" s="420" t="s">
        <v>95</v>
      </c>
      <c r="B51" s="420" t="s">
        <v>96</v>
      </c>
    </row>
    <row r="52" spans="1:2">
      <c r="A52" s="420" t="s">
        <v>97</v>
      </c>
      <c r="B52" s="420" t="s">
        <v>98</v>
      </c>
    </row>
    <row r="53" spans="1:2">
      <c r="A53" s="420" t="s">
        <v>99</v>
      </c>
      <c r="B53" s="420" t="s">
        <v>100</v>
      </c>
    </row>
    <row r="54" spans="1:2">
      <c r="A54" s="420" t="s">
        <v>101</v>
      </c>
      <c r="B54" s="420" t="s">
        <v>102</v>
      </c>
    </row>
    <row r="55" spans="1:2">
      <c r="A55" s="420" t="s">
        <v>103</v>
      </c>
      <c r="B55" s="420" t="s">
        <v>104</v>
      </c>
    </row>
  </sheetData>
  <sheetProtection algorithmName="SHA-512" hashValue="jP2Ip9jUN+LH+zkBz183T3CXB/CQDHrniELFFq8mYMvn22nuI6nXwoxfDpVzulRkdfk39aCPWcq16PZ8SLr97w==" saltValue="238ODJNRhABEk1DuV3OsoA==" spinCount="100000" sheet="1" formatCells="0" formatColumns="0" formatRows="0" insertColumns="0" insertRows="0" insertHyperlinks="0"/>
  <mergeCells count="16">
    <mergeCell ref="C15:D15"/>
    <mergeCell ref="A8:B8"/>
    <mergeCell ref="A9:B9"/>
    <mergeCell ref="A10:B10"/>
    <mergeCell ref="C13:D13"/>
    <mergeCell ref="C14:D14"/>
    <mergeCell ref="C16:D16"/>
    <mergeCell ref="C18:D18"/>
    <mergeCell ref="C17:D17"/>
    <mergeCell ref="C24:D24"/>
    <mergeCell ref="C25:D25"/>
    <mergeCell ref="C19:D19"/>
    <mergeCell ref="C20:D20"/>
    <mergeCell ref="C21:D21"/>
    <mergeCell ref="C22:D22"/>
    <mergeCell ref="C23:D23"/>
  </mergeCells>
  <pageMargins left="0.25" right="0.25" top="0.75" bottom="0.75" header="0.3" footer="0.3"/>
  <pageSetup paperSize="9" scale="7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67852-8CAA-45D0-9F5A-34628725855D}">
  <sheetPr codeName="Sheet4">
    <tabColor theme="4" tint="0.59999389629810485"/>
  </sheetPr>
  <dimension ref="A1:T63"/>
  <sheetViews>
    <sheetView topLeftCell="A11" zoomScale="70" zoomScaleNormal="70" workbookViewId="0">
      <selection activeCell="B12" sqref="B12"/>
    </sheetView>
  </sheetViews>
  <sheetFormatPr defaultColWidth="8.85546875" defaultRowHeight="14.25"/>
  <cols>
    <col min="1" max="1" width="51.5703125" style="110" customWidth="1"/>
    <col min="2" max="2" width="186.5703125" style="110" customWidth="1"/>
    <col min="3" max="3" width="104.85546875" style="106" customWidth="1"/>
    <col min="4" max="4" width="8.85546875" style="107"/>
    <col min="5" max="5" width="60.85546875" style="1110" customWidth="1"/>
    <col min="6" max="20" width="8.85546875" style="107"/>
    <col min="21" max="16384" width="8.85546875" style="108"/>
  </cols>
  <sheetData>
    <row r="1" spans="1:6" ht="24.75">
      <c r="A1" s="1135" t="s">
        <v>21</v>
      </c>
      <c r="B1" s="1135"/>
    </row>
    <row r="2" spans="1:6">
      <c r="A2" s="1136" t="s">
        <v>105</v>
      </c>
      <c r="B2" s="1136"/>
      <c r="C2" s="1136"/>
      <c r="D2" s="1136"/>
      <c r="E2" s="1136"/>
    </row>
    <row r="3" spans="1:6">
      <c r="A3" s="116"/>
      <c r="B3" s="108"/>
      <c r="C3" s="107"/>
      <c r="D3" s="108"/>
      <c r="E3" s="1109"/>
    </row>
    <row r="4" spans="1:6">
      <c r="A4" s="109"/>
      <c r="B4" s="109"/>
      <c r="C4" s="109"/>
      <c r="D4" s="109"/>
    </row>
    <row r="5" spans="1:6" ht="18">
      <c r="B5" s="111" t="s">
        <v>106</v>
      </c>
      <c r="C5" s="112" t="s">
        <v>107</v>
      </c>
    </row>
    <row r="6" spans="1:6" ht="409.5" customHeight="1">
      <c r="A6" s="278" t="s">
        <v>108</v>
      </c>
      <c r="B6" s="113" t="s">
        <v>109</v>
      </c>
      <c r="C6" s="114" t="s">
        <v>110</v>
      </c>
      <c r="F6" s="270"/>
    </row>
    <row r="7" spans="1:6" ht="343.5" customHeight="1">
      <c r="A7" s="278" t="s">
        <v>111</v>
      </c>
      <c r="B7" s="148" t="s">
        <v>112</v>
      </c>
      <c r="C7" s="115" t="s">
        <v>113</v>
      </c>
      <c r="F7" s="270"/>
    </row>
    <row r="8" spans="1:6" ht="192.6" customHeight="1">
      <c r="A8" s="278" t="s">
        <v>114</v>
      </c>
      <c r="B8" s="148" t="s">
        <v>115</v>
      </c>
      <c r="C8" s="115" t="s">
        <v>116</v>
      </c>
    </row>
    <row r="9" spans="1:6" ht="192.6" customHeight="1">
      <c r="A9" s="278" t="s">
        <v>117</v>
      </c>
      <c r="B9" s="148" t="s">
        <v>118</v>
      </c>
      <c r="C9" s="115" t="s">
        <v>119</v>
      </c>
      <c r="F9" s="270"/>
    </row>
    <row r="10" spans="1:6" ht="232.5" customHeight="1">
      <c r="A10" s="278" t="s">
        <v>120</v>
      </c>
      <c r="B10" s="1083" t="s">
        <v>121</v>
      </c>
      <c r="C10" s="115" t="s">
        <v>122</v>
      </c>
    </row>
    <row r="11" spans="1:6" ht="192.6" customHeight="1">
      <c r="A11" s="278" t="s">
        <v>123</v>
      </c>
      <c r="B11" s="148" t="s">
        <v>124</v>
      </c>
      <c r="C11" s="115" t="s">
        <v>125</v>
      </c>
    </row>
    <row r="12" spans="1:6" ht="192.6" customHeight="1">
      <c r="A12" s="278" t="s">
        <v>126</v>
      </c>
      <c r="B12" s="148" t="s">
        <v>127</v>
      </c>
      <c r="C12" s="115" t="s">
        <v>128</v>
      </c>
    </row>
    <row r="13" spans="1:6" ht="61.5" customHeight="1">
      <c r="A13" s="278" t="s">
        <v>129</v>
      </c>
      <c r="B13" s="148" t="s">
        <v>130</v>
      </c>
      <c r="C13" s="115" t="s">
        <v>131</v>
      </c>
    </row>
    <row r="14" spans="1:6" ht="192.6" customHeight="1">
      <c r="A14" s="278" t="s">
        <v>132</v>
      </c>
      <c r="B14" s="148" t="s">
        <v>133</v>
      </c>
      <c r="C14" s="114" t="s">
        <v>134</v>
      </c>
    </row>
    <row r="15" spans="1:6" s="107" customFormat="1">
      <c r="A15" s="106"/>
      <c r="B15" s="106"/>
      <c r="C15" s="106"/>
      <c r="E15" s="1110"/>
    </row>
    <row r="16" spans="1:6" s="107" customFormat="1">
      <c r="A16" s="106"/>
      <c r="B16" s="106"/>
      <c r="C16" s="106"/>
      <c r="E16" s="1110"/>
    </row>
    <row r="17" spans="1:5" s="107" customFormat="1">
      <c r="A17" s="106"/>
      <c r="B17" s="106"/>
      <c r="C17" s="106"/>
      <c r="E17" s="1110"/>
    </row>
    <row r="18" spans="1:5" s="107" customFormat="1">
      <c r="A18" s="106"/>
      <c r="B18" s="106"/>
      <c r="C18" s="106"/>
      <c r="E18" s="1110"/>
    </row>
    <row r="19" spans="1:5" s="107" customFormat="1">
      <c r="A19" s="106"/>
      <c r="B19" s="106"/>
      <c r="C19" s="106"/>
      <c r="E19" s="1110"/>
    </row>
    <row r="20" spans="1:5" s="107" customFormat="1">
      <c r="A20" s="106"/>
      <c r="B20" s="106"/>
      <c r="C20" s="106"/>
      <c r="E20" s="1110"/>
    </row>
    <row r="21" spans="1:5" s="107" customFormat="1">
      <c r="A21" s="106"/>
      <c r="B21" s="106"/>
      <c r="C21" s="106"/>
      <c r="E21" s="1110"/>
    </row>
    <row r="22" spans="1:5" s="107" customFormat="1">
      <c r="A22" s="106"/>
      <c r="B22" s="106"/>
      <c r="C22" s="106"/>
      <c r="E22" s="1110"/>
    </row>
    <row r="23" spans="1:5" s="107" customFormat="1">
      <c r="A23" s="106"/>
      <c r="B23" s="106"/>
      <c r="C23" s="106"/>
      <c r="E23" s="1110"/>
    </row>
    <row r="24" spans="1:5" s="107" customFormat="1">
      <c r="A24" s="106"/>
      <c r="B24" s="106"/>
      <c r="C24" s="106"/>
      <c r="E24" s="1110"/>
    </row>
    <row r="25" spans="1:5" s="107" customFormat="1">
      <c r="A25" s="106"/>
      <c r="B25" s="106"/>
      <c r="C25" s="106"/>
      <c r="E25" s="1110"/>
    </row>
    <row r="26" spans="1:5" s="107" customFormat="1">
      <c r="A26" s="106"/>
      <c r="B26" s="106"/>
      <c r="C26" s="106"/>
      <c r="E26" s="1110"/>
    </row>
    <row r="27" spans="1:5" s="107" customFormat="1">
      <c r="A27" s="106"/>
      <c r="B27" s="106"/>
      <c r="C27" s="106"/>
      <c r="E27" s="1110"/>
    </row>
    <row r="28" spans="1:5" s="107" customFormat="1">
      <c r="A28" s="106"/>
      <c r="B28" s="106"/>
      <c r="C28" s="106"/>
      <c r="E28" s="1110"/>
    </row>
    <row r="29" spans="1:5" s="107" customFormat="1">
      <c r="A29" s="106"/>
      <c r="B29" s="106"/>
      <c r="C29" s="106"/>
      <c r="E29" s="1110"/>
    </row>
    <row r="30" spans="1:5" s="107" customFormat="1">
      <c r="A30" s="106"/>
      <c r="B30" s="106"/>
      <c r="C30" s="106"/>
      <c r="E30" s="1110"/>
    </row>
    <row r="31" spans="1:5" s="107" customFormat="1">
      <c r="A31" s="106"/>
      <c r="B31" s="106"/>
      <c r="C31" s="106"/>
      <c r="E31" s="1110"/>
    </row>
    <row r="32" spans="1:5" s="107" customFormat="1">
      <c r="A32" s="106"/>
      <c r="B32" s="106"/>
      <c r="C32" s="106"/>
      <c r="E32" s="1110"/>
    </row>
    <row r="33" spans="1:5" s="107" customFormat="1">
      <c r="A33" s="106"/>
      <c r="B33" s="106"/>
      <c r="C33" s="106"/>
      <c r="E33" s="1110"/>
    </row>
    <row r="34" spans="1:5" s="107" customFormat="1">
      <c r="A34" s="106"/>
      <c r="B34" s="106"/>
      <c r="C34" s="106"/>
      <c r="E34" s="1110"/>
    </row>
    <row r="35" spans="1:5" s="107" customFormat="1">
      <c r="A35" s="106"/>
      <c r="B35" s="106"/>
      <c r="C35" s="106"/>
      <c r="E35" s="1110"/>
    </row>
    <row r="36" spans="1:5" s="107" customFormat="1">
      <c r="A36" s="106"/>
      <c r="B36" s="106"/>
      <c r="C36" s="106"/>
      <c r="E36" s="1110"/>
    </row>
    <row r="37" spans="1:5" s="107" customFormat="1">
      <c r="A37" s="106"/>
      <c r="B37" s="106"/>
      <c r="C37" s="106"/>
      <c r="E37" s="1110"/>
    </row>
    <row r="38" spans="1:5" s="107" customFormat="1">
      <c r="A38" s="106"/>
      <c r="B38" s="106"/>
      <c r="C38" s="106"/>
      <c r="E38" s="1110"/>
    </row>
    <row r="39" spans="1:5" s="107" customFormat="1">
      <c r="A39" s="106"/>
      <c r="B39" s="106"/>
      <c r="C39" s="106"/>
      <c r="E39" s="1110"/>
    </row>
    <row r="40" spans="1:5" s="107" customFormat="1">
      <c r="A40" s="106"/>
      <c r="B40" s="106"/>
      <c r="C40" s="106"/>
      <c r="E40" s="1110"/>
    </row>
    <row r="41" spans="1:5" s="107" customFormat="1">
      <c r="A41" s="106"/>
      <c r="B41" s="106"/>
      <c r="C41" s="106"/>
      <c r="E41" s="1110"/>
    </row>
    <row r="42" spans="1:5" s="107" customFormat="1">
      <c r="A42" s="106"/>
      <c r="B42" s="106"/>
      <c r="C42" s="106"/>
      <c r="E42" s="1110"/>
    </row>
    <row r="43" spans="1:5" s="107" customFormat="1">
      <c r="A43" s="106"/>
      <c r="B43" s="106"/>
      <c r="C43" s="106"/>
      <c r="E43" s="1110"/>
    </row>
    <row r="44" spans="1:5" s="107" customFormat="1">
      <c r="A44" s="106"/>
      <c r="B44" s="106"/>
      <c r="C44" s="106"/>
      <c r="E44" s="1110"/>
    </row>
    <row r="45" spans="1:5" s="107" customFormat="1">
      <c r="A45" s="106"/>
      <c r="B45" s="106"/>
      <c r="C45" s="106"/>
      <c r="E45" s="1110"/>
    </row>
    <row r="46" spans="1:5" s="107" customFormat="1">
      <c r="A46" s="106"/>
      <c r="B46" s="106"/>
      <c r="C46" s="106"/>
      <c r="E46" s="1110"/>
    </row>
    <row r="47" spans="1:5" s="107" customFormat="1">
      <c r="A47" s="106"/>
      <c r="B47" s="106"/>
      <c r="C47" s="106"/>
      <c r="E47" s="1110"/>
    </row>
    <row r="48" spans="1:5" s="107" customFormat="1">
      <c r="A48" s="106"/>
      <c r="B48" s="106"/>
      <c r="C48" s="106"/>
      <c r="E48" s="1110"/>
    </row>
    <row r="49" spans="1:5" s="107" customFormat="1">
      <c r="A49" s="106"/>
      <c r="B49" s="106"/>
      <c r="C49" s="106"/>
      <c r="E49" s="1110"/>
    </row>
    <row r="50" spans="1:5" s="107" customFormat="1">
      <c r="A50" s="106"/>
      <c r="B50" s="106"/>
      <c r="C50" s="106"/>
      <c r="E50" s="1110"/>
    </row>
    <row r="51" spans="1:5" s="107" customFormat="1">
      <c r="A51" s="106"/>
      <c r="B51" s="106"/>
      <c r="C51" s="106"/>
      <c r="E51" s="1110"/>
    </row>
    <row r="52" spans="1:5" s="107" customFormat="1">
      <c r="A52" s="106"/>
      <c r="B52" s="106"/>
      <c r="C52" s="106"/>
      <c r="E52" s="1110"/>
    </row>
    <row r="53" spans="1:5" s="107" customFormat="1">
      <c r="A53" s="106"/>
      <c r="B53" s="106"/>
      <c r="C53" s="106"/>
      <c r="E53" s="1110"/>
    </row>
    <row r="54" spans="1:5" s="107" customFormat="1">
      <c r="A54" s="106"/>
      <c r="B54" s="106"/>
      <c r="C54" s="106"/>
      <c r="E54" s="1110"/>
    </row>
    <row r="55" spans="1:5" s="107" customFormat="1">
      <c r="A55" s="106"/>
      <c r="B55" s="106"/>
      <c r="C55" s="106"/>
      <c r="E55" s="1110"/>
    </row>
    <row r="56" spans="1:5" s="107" customFormat="1">
      <c r="A56" s="106"/>
      <c r="B56" s="106"/>
      <c r="C56" s="106"/>
      <c r="E56" s="1110"/>
    </row>
    <row r="57" spans="1:5" s="107" customFormat="1">
      <c r="A57" s="106"/>
      <c r="B57" s="106"/>
      <c r="C57" s="106"/>
      <c r="E57" s="1110"/>
    </row>
    <row r="58" spans="1:5" s="107" customFormat="1">
      <c r="A58" s="106"/>
      <c r="B58" s="106"/>
      <c r="C58" s="106"/>
      <c r="E58" s="1110"/>
    </row>
    <row r="59" spans="1:5" s="107" customFormat="1">
      <c r="A59" s="106"/>
      <c r="B59" s="106"/>
      <c r="C59" s="106"/>
      <c r="E59" s="1110"/>
    </row>
    <row r="60" spans="1:5" s="107" customFormat="1">
      <c r="A60" s="106"/>
      <c r="B60" s="106"/>
      <c r="C60" s="106"/>
      <c r="E60" s="1110"/>
    </row>
    <row r="61" spans="1:5" s="107" customFormat="1">
      <c r="A61" s="106"/>
      <c r="B61" s="106"/>
      <c r="C61" s="106"/>
      <c r="E61" s="1110"/>
    </row>
    <row r="62" spans="1:5" s="107" customFormat="1">
      <c r="A62" s="106"/>
      <c r="B62" s="106"/>
      <c r="C62" s="106"/>
      <c r="E62" s="1110"/>
    </row>
    <row r="63" spans="1:5" s="107" customFormat="1">
      <c r="A63" s="106"/>
      <c r="B63" s="106"/>
      <c r="C63" s="106"/>
      <c r="E63" s="1110"/>
    </row>
  </sheetData>
  <sheetProtection algorithmName="SHA-512" hashValue="CXEczfxTpL9kFDsq3RXlK+l7lhW1OcQZHrqRjrk1X42PQshFnnbok/AJEOhuZEtZ6+cg5upmu1yP060+iRB/kQ==" saltValue="x/iDDYhl3ePInkO+3gcjIQ==" spinCount="100000" sheet="1" formatCells="0" formatColumns="0" formatRows="0" insertHyperlinks="0" sort="0" autoFilter="0" pivotTables="0"/>
  <mergeCells count="2">
    <mergeCell ref="A1:B1"/>
    <mergeCell ref="A2:E2"/>
  </mergeCells>
  <pageMargins left="0.7" right="0.7" top="0.75" bottom="0.75" header="0.3" footer="0.3"/>
  <pageSetup paperSize="9" orientation="portrait" horizontalDpi="360" verticalDpi="360" r:id="rId1"/>
  <headerFooter>
    <oddFooter>&amp;C&amp;1#&amp;"Calibri"&amp;12&amp;K008000Internal Use</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0A743-22D1-4BB9-84FF-E7934C958EE8}">
  <sheetPr codeName="Sheet7">
    <tabColor theme="2" tint="-0.749992370372631"/>
    <pageSetUpPr autoPageBreaks="0"/>
  </sheetPr>
  <dimension ref="A1:BV233"/>
  <sheetViews>
    <sheetView topLeftCell="A18" zoomScale="85" zoomScaleNormal="85" workbookViewId="0">
      <selection activeCell="A27" sqref="A27:E27"/>
    </sheetView>
  </sheetViews>
  <sheetFormatPr defaultColWidth="10.140625" defaultRowHeight="12.75"/>
  <cols>
    <col min="1" max="1" width="79.5703125" style="366" customWidth="1"/>
    <col min="2" max="2" width="18.5703125" style="365" customWidth="1"/>
    <col min="3" max="3" width="21.140625" style="366" customWidth="1"/>
    <col min="4" max="4" width="25.85546875" style="366" customWidth="1"/>
    <col min="5" max="5" width="29.42578125" style="366" customWidth="1"/>
    <col min="6" max="6" width="27.140625" style="366" customWidth="1"/>
    <col min="7" max="7" width="34.85546875" style="366" customWidth="1"/>
    <col min="8" max="8" width="30.5703125" style="366" customWidth="1"/>
    <col min="9" max="9" width="30.42578125" style="366" customWidth="1"/>
    <col min="10" max="10" width="16" style="366" customWidth="1"/>
    <col min="11" max="11" width="17.140625" style="366" bestFit="1" customWidth="1"/>
    <col min="12" max="12" width="15.85546875" style="366" customWidth="1"/>
    <col min="13" max="13" width="14.42578125" style="366" customWidth="1"/>
    <col min="14" max="17" width="12.85546875" style="366" bestFit="1" customWidth="1"/>
    <col min="18" max="21" width="10.85546875" style="366" bestFit="1" customWidth="1"/>
    <col min="22" max="22" width="11.140625" style="366" bestFit="1" customWidth="1"/>
    <col min="23" max="23" width="10.85546875" style="366" bestFit="1" customWidth="1"/>
    <col min="24" max="30" width="11.140625" style="366" bestFit="1" customWidth="1"/>
    <col min="31" max="56" width="10.5703125" style="366" customWidth="1"/>
    <col min="57" max="67" width="10.85546875" style="366" customWidth="1"/>
    <col min="68" max="72" width="7.42578125" style="366" bestFit="1" customWidth="1"/>
    <col min="73" max="74" width="10.140625" style="366"/>
    <col min="75" max="75" width="10.140625" style="366" customWidth="1"/>
    <col min="76" max="16384" width="10.140625" style="366"/>
  </cols>
  <sheetData>
    <row r="1" spans="1:53" s="1" customFormat="1" ht="24.75">
      <c r="A1" s="6" t="s">
        <v>135</v>
      </c>
    </row>
    <row r="2" spans="1:53" s="1" customFormat="1" ht="19.5">
      <c r="A2" s="1" t="s">
        <v>3</v>
      </c>
    </row>
    <row r="3" spans="1:53" s="1" customFormat="1" ht="19.5"/>
    <row r="5" spans="1:53" ht="15" customHeight="1">
      <c r="A5" s="7" t="s">
        <v>136</v>
      </c>
      <c r="C5" s="1175" t="s">
        <v>137</v>
      </c>
      <c r="D5" s="1176"/>
      <c r="E5" s="1176"/>
      <c r="F5" s="1177"/>
    </row>
    <row r="6" spans="1:53" ht="18.95" customHeight="1">
      <c r="A6" s="8" t="s">
        <v>138</v>
      </c>
      <c r="C6" s="1178"/>
      <c r="D6" s="1179"/>
      <c r="E6" s="1179"/>
      <c r="F6" s="1180"/>
    </row>
    <row r="7" spans="1:53" ht="18.95" customHeight="1">
      <c r="A7" s="8" t="s">
        <v>139</v>
      </c>
      <c r="C7" s="1178"/>
      <c r="D7" s="1179"/>
      <c r="E7" s="1179"/>
      <c r="F7" s="1180"/>
    </row>
    <row r="8" spans="1:53" ht="18.95" customHeight="1">
      <c r="A8" s="9" t="s">
        <v>140</v>
      </c>
      <c r="C8" s="1181"/>
      <c r="D8" s="1182"/>
      <c r="E8" s="1182"/>
      <c r="F8" s="1183"/>
    </row>
    <row r="9" spans="1:53" ht="18.95" customHeight="1"/>
    <row r="10" spans="1:53">
      <c r="B10" s="366"/>
    </row>
    <row r="11" spans="1:53" s="365" customFormat="1" ht="17.45" customHeight="1">
      <c r="A11" s="1159" t="s">
        <v>141</v>
      </c>
      <c r="B11" s="10" t="s">
        <v>142</v>
      </c>
      <c r="C11" s="1170" t="s">
        <v>143</v>
      </c>
      <c r="D11" s="1174" t="s">
        <v>144</v>
      </c>
      <c r="E11" s="1159" t="s">
        <v>145</v>
      </c>
      <c r="F11" s="1159"/>
      <c r="G11" s="1159"/>
      <c r="H11" s="1159" t="s">
        <v>146</v>
      </c>
      <c r="I11" s="1159"/>
      <c r="J11" s="1159"/>
      <c r="K11" s="62"/>
    </row>
    <row r="12" spans="1:53" s="12" customFormat="1" ht="16.5" customHeight="1">
      <c r="A12" s="1159"/>
      <c r="B12" s="11" t="s">
        <v>147</v>
      </c>
      <c r="C12" s="1170"/>
      <c r="D12" s="1174"/>
      <c r="E12" s="1159"/>
      <c r="F12" s="1159"/>
      <c r="G12" s="1159"/>
      <c r="H12" s="1159"/>
      <c r="I12" s="1159"/>
      <c r="J12" s="1159"/>
      <c r="K12" s="62"/>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row>
    <row r="13" spans="1:53" s="368" customFormat="1" ht="20.100000000000001" customHeight="1">
      <c r="A13" s="14" t="s">
        <v>148</v>
      </c>
      <c r="B13" s="66">
        <v>3.5000000000000003E-2</v>
      </c>
      <c r="C13" s="601">
        <v>3.5000000000000003E-2</v>
      </c>
      <c r="D13" s="601" t="s">
        <v>149</v>
      </c>
      <c r="E13" s="1145" t="s">
        <v>150</v>
      </c>
      <c r="F13" s="1145"/>
      <c r="G13" s="1145"/>
      <c r="H13" s="1155" t="s">
        <v>151</v>
      </c>
      <c r="I13" s="1156"/>
      <c r="J13" s="1157"/>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row>
    <row r="14" spans="1:53" s="368" customFormat="1" ht="20.100000000000001" customHeight="1">
      <c r="A14" s="14" t="s">
        <v>152</v>
      </c>
      <c r="B14" s="66">
        <v>0.03</v>
      </c>
      <c r="C14" s="601">
        <v>0.03</v>
      </c>
      <c r="D14" s="601" t="s">
        <v>149</v>
      </c>
      <c r="E14" s="1145" t="s">
        <v>150</v>
      </c>
      <c r="F14" s="1145"/>
      <c r="G14" s="1145"/>
      <c r="H14" s="1155" t="s">
        <v>151</v>
      </c>
      <c r="I14" s="1156"/>
      <c r="J14" s="1157"/>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row>
    <row r="15" spans="1:53" s="368" customFormat="1" ht="20.100000000000001" customHeight="1">
      <c r="A15" s="14" t="s">
        <v>153</v>
      </c>
      <c r="B15" s="66">
        <v>1.4999999999999999E-2</v>
      </c>
      <c r="C15" s="601">
        <v>1.4999999999999999E-2</v>
      </c>
      <c r="D15" s="601" t="s">
        <v>149</v>
      </c>
      <c r="E15" s="1145" t="s">
        <v>150</v>
      </c>
      <c r="F15" s="1145"/>
      <c r="G15" s="1145"/>
      <c r="H15" s="1155" t="s">
        <v>151</v>
      </c>
      <c r="I15" s="1156"/>
      <c r="J15" s="1157"/>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row>
    <row r="16" spans="1:53" s="368" customFormat="1" ht="20.100000000000001" customHeight="1">
      <c r="A16" s="14" t="s">
        <v>154</v>
      </c>
      <c r="B16" s="66">
        <v>1.286E-2</v>
      </c>
      <c r="C16" s="601">
        <v>1.286E-2</v>
      </c>
      <c r="D16" s="601" t="s">
        <v>149</v>
      </c>
      <c r="E16" s="1145" t="s">
        <v>150</v>
      </c>
      <c r="F16" s="1145"/>
      <c r="G16" s="1145"/>
      <c r="H16" s="1155" t="s">
        <v>151</v>
      </c>
      <c r="I16" s="1156"/>
      <c r="J16" s="1157"/>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row>
    <row r="17" spans="1:50" s="368" customFormat="1" ht="20.100000000000001" customHeight="1">
      <c r="A17" s="14" t="s">
        <v>155</v>
      </c>
      <c r="B17" s="822">
        <v>45</v>
      </c>
      <c r="C17" s="601">
        <v>45</v>
      </c>
      <c r="D17" s="601" t="s">
        <v>149</v>
      </c>
      <c r="E17" s="1171" t="s">
        <v>156</v>
      </c>
      <c r="F17" s="1171"/>
      <c r="G17" s="1171"/>
      <c r="H17" s="1155" t="s">
        <v>157</v>
      </c>
      <c r="I17" s="1156"/>
      <c r="J17" s="1157"/>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row>
    <row r="18" spans="1:50" s="368" customFormat="1" ht="38.450000000000003" customHeight="1">
      <c r="A18" s="16" t="s">
        <v>158</v>
      </c>
      <c r="B18" s="67">
        <f t="shared" ref="B18:B25" si="0">C18*_xlfn.XLOOKUP($D18,$B$32:$Q$32,CPIH_conversion_factor_from_FY_to_2023_2024,,0)</f>
        <v>74.415939978538745</v>
      </c>
      <c r="C18" s="602">
        <v>48.421269267230798</v>
      </c>
      <c r="D18" s="601" t="s">
        <v>159</v>
      </c>
      <c r="E18" s="1145" t="s">
        <v>160</v>
      </c>
      <c r="F18" s="1145"/>
      <c r="G18" s="1145"/>
      <c r="H18" s="1155" t="s">
        <v>161</v>
      </c>
      <c r="I18" s="1156"/>
      <c r="J18" s="1157"/>
      <c r="L18" s="15"/>
      <c r="M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row>
    <row r="19" spans="1:50" s="368" customFormat="1" ht="27.95" customHeight="1">
      <c r="A19" s="16" t="s">
        <v>162</v>
      </c>
      <c r="B19" s="67">
        <f t="shared" si="0"/>
        <v>55.413431125057706</v>
      </c>
      <c r="C19" s="602">
        <v>43.35</v>
      </c>
      <c r="D19" s="601" t="s">
        <v>163</v>
      </c>
      <c r="E19" s="1145" t="s">
        <v>164</v>
      </c>
      <c r="F19" s="1145"/>
      <c r="G19" s="1145"/>
      <c r="H19" s="1155" t="s">
        <v>165</v>
      </c>
      <c r="I19" s="1156"/>
      <c r="J19" s="1157"/>
      <c r="L19" s="15"/>
      <c r="M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row>
    <row r="20" spans="1:50" s="368" customFormat="1" ht="27.95" customHeight="1">
      <c r="A20" s="17" t="s">
        <v>166</v>
      </c>
      <c r="B20" s="67">
        <f t="shared" si="0"/>
        <v>23.712091058127346</v>
      </c>
      <c r="C20" s="602">
        <v>18.55</v>
      </c>
      <c r="D20" s="601" t="s">
        <v>163</v>
      </c>
      <c r="E20" s="1145" t="s">
        <v>167</v>
      </c>
      <c r="F20" s="1145"/>
      <c r="G20" s="1145"/>
      <c r="H20" s="1155" t="s">
        <v>165</v>
      </c>
      <c r="I20" s="1156"/>
      <c r="J20" s="1157"/>
      <c r="L20" s="15"/>
      <c r="M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row>
    <row r="21" spans="1:50" s="368" customFormat="1" ht="27.95" customHeight="1">
      <c r="A21" s="17" t="s">
        <v>168</v>
      </c>
      <c r="B21" s="67">
        <f t="shared" si="0"/>
        <v>0.57522592863381694</v>
      </c>
      <c r="C21" s="602">
        <v>0.45</v>
      </c>
      <c r="D21" s="601" t="s">
        <v>163</v>
      </c>
      <c r="E21" s="1145" t="s">
        <v>167</v>
      </c>
      <c r="F21" s="1145"/>
      <c r="G21" s="1145"/>
      <c r="H21" s="1155" t="s">
        <v>165</v>
      </c>
      <c r="I21" s="1156"/>
      <c r="J21" s="1157"/>
      <c r="L21" s="15"/>
      <c r="M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row>
    <row r="22" spans="1:50" s="368" customFormat="1" ht="45.6" customHeight="1">
      <c r="A22" s="17" t="s">
        <v>169</v>
      </c>
      <c r="B22" s="67">
        <f t="shared" si="0"/>
        <v>27872.719546904373</v>
      </c>
      <c r="C22" s="602">
        <v>21000</v>
      </c>
      <c r="D22" s="601" t="s">
        <v>170</v>
      </c>
      <c r="E22" s="1145" t="s">
        <v>171</v>
      </c>
      <c r="F22" s="1145"/>
      <c r="G22" s="1145"/>
      <c r="H22" s="1155" t="s">
        <v>172</v>
      </c>
      <c r="I22" s="1156"/>
      <c r="J22" s="1157"/>
      <c r="L22" s="15"/>
      <c r="M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row>
    <row r="23" spans="1:50" s="368" customFormat="1" ht="79.5" customHeight="1">
      <c r="A23" s="18" t="s">
        <v>173</v>
      </c>
      <c r="B23" s="67">
        <f t="shared" si="0"/>
        <v>82.069680927071602</v>
      </c>
      <c r="C23" s="601">
        <v>60</v>
      </c>
      <c r="D23" s="601" t="s">
        <v>174</v>
      </c>
      <c r="E23" s="1145" t="s">
        <v>175</v>
      </c>
      <c r="F23" s="1145"/>
      <c r="G23" s="1145"/>
      <c r="H23" s="1155" t="s">
        <v>176</v>
      </c>
      <c r="I23" s="1156"/>
      <c r="J23" s="1157"/>
      <c r="L23" s="15"/>
      <c r="M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row>
    <row r="24" spans="1:50" s="368" customFormat="1" ht="36.6" customHeight="1">
      <c r="A24" s="14" t="s">
        <v>177</v>
      </c>
      <c r="B24" s="67">
        <f t="shared" si="0"/>
        <v>2.3580015873924758</v>
      </c>
      <c r="C24" s="601">
        <v>1.9512195121951219</v>
      </c>
      <c r="D24" s="601" t="s">
        <v>178</v>
      </c>
      <c r="E24" s="1147" t="s">
        <v>179</v>
      </c>
      <c r="F24" s="1148"/>
      <c r="G24" s="405" t="s">
        <v>180</v>
      </c>
      <c r="H24" s="1155" t="s">
        <v>181</v>
      </c>
      <c r="I24" s="1156"/>
      <c r="J24" s="1157"/>
      <c r="L24" s="15"/>
      <c r="M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row>
    <row r="25" spans="1:50" s="368" customFormat="1" ht="37.5" customHeight="1">
      <c r="A25" s="19" t="s">
        <v>182</v>
      </c>
      <c r="B25" s="67">
        <f t="shared" si="0"/>
        <v>1.5859908243166451E-2</v>
      </c>
      <c r="C25" s="601">
        <v>1.3123893805309735E-2</v>
      </c>
      <c r="D25" s="601" t="s">
        <v>178</v>
      </c>
      <c r="E25" s="1147" t="s">
        <v>183</v>
      </c>
      <c r="F25" s="1148"/>
      <c r="G25" s="405" t="s">
        <v>184</v>
      </c>
      <c r="H25" s="1152" t="s">
        <v>185</v>
      </c>
      <c r="I25" s="1153"/>
      <c r="J25" s="1154"/>
      <c r="L25" s="15"/>
      <c r="M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row>
    <row r="26" spans="1:50" s="368" customFormat="1" ht="14.45" customHeight="1">
      <c r="A26" s="331"/>
      <c r="B26" s="332"/>
      <c r="C26" s="365"/>
      <c r="D26" s="365"/>
      <c r="E26" s="369"/>
      <c r="F26" s="369"/>
      <c r="G26" s="370"/>
      <c r="H26" s="371"/>
      <c r="I26" s="371"/>
      <c r="J26" s="371"/>
      <c r="L26" s="15"/>
      <c r="M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row>
    <row r="27" spans="1:50" s="368" customFormat="1" ht="48.6" customHeight="1">
      <c r="A27" s="1149" t="s">
        <v>186</v>
      </c>
      <c r="B27" s="1150"/>
      <c r="C27" s="1150"/>
      <c r="D27" s="1150"/>
      <c r="E27" s="1151"/>
      <c r="F27" s="369"/>
      <c r="G27" s="370"/>
      <c r="H27" s="371"/>
      <c r="I27" s="371"/>
      <c r="J27" s="371"/>
      <c r="L27" s="15"/>
      <c r="M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row>
    <row r="28" spans="1:50" ht="15.6" customHeight="1">
      <c r="A28" s="20"/>
      <c r="B28" s="21"/>
      <c r="D28" s="22"/>
      <c r="E28" s="22"/>
      <c r="F28" s="22"/>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row>
    <row r="29" spans="1:50" ht="14.25">
      <c r="A29" s="372" t="s">
        <v>187</v>
      </c>
      <c r="B29" s="373" t="s">
        <v>188</v>
      </c>
      <c r="C29" s="374" t="s">
        <v>189</v>
      </c>
      <c r="D29" s="375"/>
      <c r="E29" s="375"/>
      <c r="F29" s="375"/>
      <c r="G29" s="375"/>
      <c r="H29" s="375"/>
      <c r="I29" s="375"/>
      <c r="J29" s="375"/>
      <c r="K29" s="375"/>
      <c r="L29" s="375"/>
      <c r="M29" s="375"/>
      <c r="N29" s="375"/>
      <c r="O29" s="375"/>
      <c r="P29" s="375"/>
      <c r="Q29" s="375"/>
      <c r="R29" s="376"/>
      <c r="S29" s="376"/>
      <c r="T29" s="376"/>
      <c r="U29" s="376"/>
      <c r="V29" s="376"/>
      <c r="W29" s="376"/>
      <c r="X29" s="376"/>
      <c r="Y29" s="376"/>
      <c r="Z29" s="376"/>
      <c r="AA29" s="376"/>
      <c r="AB29" s="376"/>
      <c r="AC29" s="376"/>
      <c r="AD29" s="376"/>
      <c r="AE29" s="23"/>
      <c r="AF29" s="23"/>
      <c r="AG29" s="23"/>
      <c r="AH29" s="23"/>
      <c r="AI29" s="23"/>
      <c r="AJ29" s="23"/>
      <c r="AK29" s="23"/>
      <c r="AL29" s="23"/>
      <c r="AM29" s="23"/>
      <c r="AN29" s="23"/>
      <c r="AO29" s="23"/>
      <c r="AP29" s="23"/>
      <c r="AQ29" s="23"/>
      <c r="AR29" s="23"/>
      <c r="AS29" s="23"/>
      <c r="AT29" s="23"/>
      <c r="AU29" s="23"/>
      <c r="AV29" s="23"/>
      <c r="AW29" s="23"/>
    </row>
    <row r="30" spans="1:50" ht="14.25">
      <c r="A30" s="377" t="s">
        <v>190</v>
      </c>
      <c r="B30" s="378">
        <v>41364</v>
      </c>
      <c r="C30" s="378">
        <v>41729</v>
      </c>
      <c r="D30" s="378">
        <v>42094</v>
      </c>
      <c r="E30" s="378">
        <v>42460</v>
      </c>
      <c r="F30" s="378">
        <v>42825</v>
      </c>
      <c r="G30" s="378">
        <v>43190</v>
      </c>
      <c r="H30" s="378">
        <v>43555</v>
      </c>
      <c r="I30" s="378">
        <v>43921</v>
      </c>
      <c r="J30" s="378">
        <v>44286</v>
      </c>
      <c r="K30" s="378">
        <v>44651</v>
      </c>
      <c r="L30" s="378">
        <v>45016</v>
      </c>
      <c r="M30" s="378">
        <v>45382</v>
      </c>
      <c r="N30" s="378">
        <v>45747</v>
      </c>
      <c r="O30" s="378">
        <v>46112</v>
      </c>
      <c r="P30" s="378">
        <v>46477</v>
      </c>
      <c r="Q30" s="378">
        <v>46843</v>
      </c>
      <c r="R30" s="23"/>
      <c r="S30" s="23"/>
      <c r="T30" s="23"/>
      <c r="U30" s="23"/>
      <c r="V30" s="23"/>
      <c r="W30" s="23"/>
      <c r="X30" s="23"/>
      <c r="Y30" s="23"/>
      <c r="Z30" s="23"/>
      <c r="AA30" s="23"/>
      <c r="AB30" s="23"/>
      <c r="AC30" s="23"/>
      <c r="AD30" s="23"/>
      <c r="AE30" s="23"/>
      <c r="AF30" s="23"/>
      <c r="AG30" s="23"/>
      <c r="AH30" s="23"/>
      <c r="AI30" s="23"/>
      <c r="AJ30" s="23"/>
    </row>
    <row r="31" spans="1:50" ht="25.5">
      <c r="A31" s="379" t="s">
        <v>191</v>
      </c>
      <c r="B31" s="406">
        <v>0.83175637393767698</v>
      </c>
      <c r="C31" s="406">
        <v>0.85575070821529742</v>
      </c>
      <c r="D31" s="406">
        <v>0.87252124645892348</v>
      </c>
      <c r="E31" s="406">
        <v>0.88192634560906513</v>
      </c>
      <c r="F31" s="406">
        <v>0.9008215297450427</v>
      </c>
      <c r="G31" s="406">
        <v>0.93453257790368272</v>
      </c>
      <c r="H31" s="406">
        <v>0.96308781869688376</v>
      </c>
      <c r="I31" s="406">
        <v>0.98801699716713864</v>
      </c>
      <c r="J31" s="406">
        <v>1</v>
      </c>
      <c r="K31" s="406">
        <v>1.0577620396600564</v>
      </c>
      <c r="L31" s="406">
        <v>1.1939376770538244</v>
      </c>
      <c r="M31" s="406">
        <v>1.2782798414084822</v>
      </c>
      <c r="N31" s="406">
        <v>1.287189238169548</v>
      </c>
      <c r="O31" s="406">
        <v>1.2904191262837701</v>
      </c>
      <c r="P31" s="406">
        <v>1.3010846350578635</v>
      </c>
      <c r="Q31" s="406">
        <v>1.3212559354130335</v>
      </c>
      <c r="R31" s="23"/>
      <c r="S31" s="23"/>
      <c r="T31" s="23"/>
      <c r="U31" s="23"/>
      <c r="V31" s="23"/>
      <c r="W31" s="23"/>
      <c r="X31" s="23"/>
      <c r="Y31" s="23"/>
      <c r="Z31" s="23"/>
      <c r="AA31" s="23"/>
      <c r="AB31" s="23"/>
      <c r="AC31" s="23"/>
      <c r="AD31" s="23"/>
      <c r="AE31" s="23"/>
      <c r="AF31" s="23"/>
      <c r="AG31" s="23"/>
      <c r="AH31" s="23"/>
      <c r="AI31" s="23"/>
      <c r="AJ31" s="23"/>
    </row>
    <row r="32" spans="1:50" ht="14.25">
      <c r="A32" s="379" t="s">
        <v>192</v>
      </c>
      <c r="B32" s="380" t="s">
        <v>159</v>
      </c>
      <c r="C32" s="380" t="s">
        <v>193</v>
      </c>
      <c r="D32" s="380" t="s">
        <v>194</v>
      </c>
      <c r="E32" s="380" t="s">
        <v>195</v>
      </c>
      <c r="F32" s="380" t="s">
        <v>196</v>
      </c>
      <c r="G32" s="380" t="s">
        <v>174</v>
      </c>
      <c r="H32" s="380" t="s">
        <v>170</v>
      </c>
      <c r="I32" s="380" t="s">
        <v>197</v>
      </c>
      <c r="J32" s="380" t="s">
        <v>163</v>
      </c>
      <c r="K32" s="380" t="s">
        <v>178</v>
      </c>
      <c r="L32" s="380" t="s">
        <v>198</v>
      </c>
      <c r="M32" s="380" t="s">
        <v>149</v>
      </c>
      <c r="N32" s="380" t="s">
        <v>199</v>
      </c>
      <c r="O32" s="380" t="s">
        <v>200</v>
      </c>
      <c r="P32" s="380" t="s">
        <v>201</v>
      </c>
      <c r="Q32" s="380" t="s">
        <v>202</v>
      </c>
      <c r="R32" s="23"/>
      <c r="S32" s="23"/>
      <c r="T32" s="23"/>
      <c r="U32" s="23"/>
      <c r="V32" s="23"/>
      <c r="W32" s="23"/>
      <c r="X32" s="23"/>
      <c r="Y32" s="23"/>
      <c r="Z32" s="23"/>
      <c r="AA32" s="23"/>
      <c r="AB32" s="23"/>
      <c r="AC32" s="23"/>
      <c r="AD32" s="23"/>
      <c r="AE32" s="23"/>
      <c r="AF32" s="23"/>
      <c r="AG32" s="23"/>
      <c r="AH32" s="23"/>
      <c r="AI32" s="23"/>
      <c r="AJ32" s="23"/>
    </row>
    <row r="33" spans="1:67" ht="14.25">
      <c r="A33" s="379" t="s">
        <v>203</v>
      </c>
      <c r="B33" s="381">
        <f t="shared" ref="B33:Q33" si="1">$M$31/B$31</f>
        <v>1.5368440585034373</v>
      </c>
      <c r="C33" s="381">
        <f t="shared" si="1"/>
        <v>1.4937525953959025</v>
      </c>
      <c r="D33" s="381">
        <f t="shared" si="1"/>
        <v>1.4650415065493319</v>
      </c>
      <c r="E33" s="381">
        <f t="shared" si="1"/>
        <v>1.449417910886529</v>
      </c>
      <c r="F33" s="381">
        <f t="shared" si="1"/>
        <v>1.4190156420553919</v>
      </c>
      <c r="G33" s="381">
        <f t="shared" si="1"/>
        <v>1.3678280154511935</v>
      </c>
      <c r="H33" s="381">
        <f t="shared" si="1"/>
        <v>1.3272723593763986</v>
      </c>
      <c r="I33" s="381">
        <f t="shared" si="1"/>
        <v>1.2937832497554098</v>
      </c>
      <c r="J33" s="381">
        <f t="shared" si="1"/>
        <v>1.2782798414084822</v>
      </c>
      <c r="K33" s="381">
        <f t="shared" si="1"/>
        <v>1.208475813538644</v>
      </c>
      <c r="L33" s="381">
        <f t="shared" si="1"/>
        <v>1.0706420158904622</v>
      </c>
      <c r="M33" s="381">
        <f t="shared" si="1"/>
        <v>1</v>
      </c>
      <c r="N33" s="381">
        <f t="shared" si="1"/>
        <v>0.99307840953228022</v>
      </c>
      <c r="O33" s="381">
        <f t="shared" si="1"/>
        <v>0.99059275809848901</v>
      </c>
      <c r="P33" s="381">
        <f t="shared" si="1"/>
        <v>0.98247247486066336</v>
      </c>
      <c r="Q33" s="381">
        <f t="shared" si="1"/>
        <v>0.96747330108218832</v>
      </c>
      <c r="R33" s="23"/>
      <c r="S33" s="23"/>
      <c r="T33" s="23"/>
      <c r="U33" s="23"/>
      <c r="V33" s="23"/>
      <c r="W33" s="23"/>
      <c r="X33" s="23"/>
      <c r="Y33" s="23"/>
      <c r="Z33" s="23"/>
      <c r="AA33" s="23"/>
      <c r="AB33" s="23"/>
      <c r="AC33" s="23"/>
      <c r="AD33" s="23"/>
      <c r="AE33" s="23"/>
      <c r="AF33" s="23"/>
      <c r="AG33" s="23"/>
      <c r="AH33" s="23"/>
      <c r="AI33" s="23"/>
      <c r="AJ33" s="23"/>
    </row>
    <row r="34" spans="1:67" ht="14.25">
      <c r="A34" s="382"/>
      <c r="B34" s="383"/>
      <c r="C34" s="383"/>
      <c r="D34" s="383"/>
      <c r="E34" s="383"/>
      <c r="F34" s="383"/>
      <c r="G34" s="383"/>
      <c r="H34" s="383"/>
      <c r="I34" s="383"/>
      <c r="J34" s="383"/>
      <c r="K34" s="383"/>
      <c r="L34" s="383"/>
      <c r="M34" s="383"/>
      <c r="N34" s="383"/>
      <c r="O34" s="383"/>
      <c r="P34" s="383"/>
      <c r="Q34" s="383"/>
      <c r="R34" s="23"/>
      <c r="S34" s="23"/>
      <c r="T34" s="23"/>
      <c r="U34" s="23"/>
      <c r="V34" s="23"/>
      <c r="W34" s="23"/>
      <c r="X34" s="23"/>
      <c r="Y34" s="23"/>
      <c r="Z34" s="23"/>
      <c r="AA34" s="23"/>
      <c r="AB34" s="23"/>
      <c r="AC34" s="23"/>
      <c r="AD34" s="23"/>
      <c r="AE34" s="23"/>
      <c r="AF34" s="23"/>
      <c r="AG34" s="23"/>
      <c r="AH34" s="23"/>
      <c r="AI34" s="23"/>
      <c r="AJ34" s="23"/>
    </row>
    <row r="35" spans="1:67" ht="48" customHeight="1">
      <c r="A35" s="1149" t="s">
        <v>204</v>
      </c>
      <c r="B35" s="1150"/>
      <c r="C35" s="1150"/>
      <c r="D35" s="1150"/>
      <c r="E35" s="1151"/>
      <c r="F35" s="383"/>
      <c r="G35" s="383"/>
      <c r="H35" s="383"/>
      <c r="I35" s="383"/>
      <c r="J35" s="383"/>
      <c r="K35" s="383"/>
      <c r="L35" s="383"/>
      <c r="M35" s="383"/>
      <c r="N35" s="383"/>
      <c r="O35" s="383"/>
      <c r="P35" s="383"/>
      <c r="Q35" s="383"/>
      <c r="R35" s="23"/>
      <c r="S35" s="23"/>
      <c r="T35" s="23"/>
      <c r="U35" s="23"/>
      <c r="V35" s="23"/>
      <c r="W35" s="23"/>
      <c r="X35" s="23"/>
      <c r="Y35" s="23"/>
      <c r="Z35" s="23"/>
      <c r="AA35" s="23"/>
      <c r="AB35" s="23"/>
      <c r="AC35" s="23"/>
      <c r="AD35" s="23"/>
      <c r="AE35" s="23"/>
      <c r="AF35" s="23"/>
      <c r="AG35" s="23"/>
      <c r="AH35" s="23"/>
      <c r="AI35" s="23"/>
      <c r="AJ35" s="23"/>
    </row>
    <row r="36" spans="1:67">
      <c r="B36" s="26"/>
    </row>
    <row r="37" spans="1:67" ht="15">
      <c r="A37" s="27" t="s">
        <v>205</v>
      </c>
      <c r="B37" s="1146" t="s">
        <v>206</v>
      </c>
      <c r="C37" s="1146"/>
      <c r="D37" s="24" t="s">
        <v>207</v>
      </c>
      <c r="E37" s="61">
        <v>2023</v>
      </c>
      <c r="F37" s="61">
        <v>2024</v>
      </c>
      <c r="G37" s="61">
        <v>2025</v>
      </c>
      <c r="H37" s="61">
        <v>2026</v>
      </c>
      <c r="I37" s="61">
        <v>2027</v>
      </c>
      <c r="J37" s="61">
        <v>2028</v>
      </c>
      <c r="K37" s="61">
        <v>2029</v>
      </c>
      <c r="L37" s="61">
        <v>2030</v>
      </c>
      <c r="M37" s="61">
        <v>2031</v>
      </c>
      <c r="N37" s="61">
        <v>2032</v>
      </c>
      <c r="O37" s="61">
        <v>2033</v>
      </c>
      <c r="P37" s="61">
        <v>2034</v>
      </c>
      <c r="Q37" s="61">
        <v>2035</v>
      </c>
      <c r="R37" s="61">
        <v>2036</v>
      </c>
      <c r="S37" s="61">
        <v>2037</v>
      </c>
      <c r="T37" s="61">
        <v>2038</v>
      </c>
      <c r="U37" s="61">
        <v>2039</v>
      </c>
      <c r="V37" s="61">
        <v>2040</v>
      </c>
      <c r="W37" s="61">
        <v>2041</v>
      </c>
      <c r="X37" s="61">
        <v>2042</v>
      </c>
      <c r="Y37" s="61">
        <v>2043</v>
      </c>
      <c r="Z37" s="61">
        <v>2044</v>
      </c>
      <c r="AA37" s="61">
        <v>2045</v>
      </c>
      <c r="AB37" s="61">
        <v>2046</v>
      </c>
      <c r="AC37" s="61">
        <v>2047</v>
      </c>
      <c r="AD37" s="61">
        <v>2048</v>
      </c>
      <c r="AE37" s="61">
        <v>2049</v>
      </c>
      <c r="AF37" s="61">
        <v>2050</v>
      </c>
      <c r="AG37" s="61">
        <v>2051</v>
      </c>
      <c r="AH37" s="61">
        <v>2052</v>
      </c>
      <c r="AI37" s="61">
        <v>2053</v>
      </c>
      <c r="AJ37" s="61">
        <v>2054</v>
      </c>
      <c r="AK37" s="61">
        <v>2055</v>
      </c>
      <c r="AL37" s="61">
        <v>2056</v>
      </c>
      <c r="AM37" s="61">
        <v>2057</v>
      </c>
      <c r="AN37" s="61">
        <v>2058</v>
      </c>
      <c r="AO37" s="61">
        <v>2059</v>
      </c>
      <c r="AP37" s="61">
        <v>2060</v>
      </c>
      <c r="AQ37" s="61">
        <v>2061</v>
      </c>
      <c r="AR37" s="61">
        <v>2062</v>
      </c>
      <c r="AS37" s="61">
        <v>2063</v>
      </c>
      <c r="AT37" s="61">
        <v>2064</v>
      </c>
      <c r="AU37" s="61">
        <v>2065</v>
      </c>
      <c r="AV37" s="61">
        <v>2066</v>
      </c>
      <c r="AW37" s="61">
        <v>2067</v>
      </c>
      <c r="AX37" s="61">
        <v>2068</v>
      </c>
      <c r="AY37" s="61">
        <v>2069</v>
      </c>
      <c r="AZ37" s="61">
        <v>2070</v>
      </c>
      <c r="BA37" s="61">
        <v>2071</v>
      </c>
      <c r="BB37" s="61">
        <v>2072</v>
      </c>
      <c r="BC37" s="384">
        <v>2073</v>
      </c>
      <c r="BD37" s="384">
        <v>2074</v>
      </c>
      <c r="BE37" s="384">
        <v>2075</v>
      </c>
      <c r="BF37" s="61">
        <v>2076</v>
      </c>
      <c r="BG37" s="61">
        <v>2077</v>
      </c>
      <c r="BH37" s="61">
        <v>2078</v>
      </c>
      <c r="BI37" s="384">
        <v>2079</v>
      </c>
      <c r="BJ37" s="384">
        <v>2080</v>
      </c>
      <c r="BK37" s="384">
        <v>2081</v>
      </c>
      <c r="BL37" s="61">
        <v>2082</v>
      </c>
      <c r="BM37" s="61">
        <v>2083</v>
      </c>
      <c r="BN37" s="61">
        <v>2084</v>
      </c>
      <c r="BO37" s="384">
        <v>2085</v>
      </c>
    </row>
    <row r="38" spans="1:67" ht="59.45" customHeight="1">
      <c r="A38" s="385" t="s">
        <v>208</v>
      </c>
      <c r="B38" s="1147" t="s">
        <v>209</v>
      </c>
      <c r="C38" s="1148"/>
      <c r="D38" s="386" t="s">
        <v>149</v>
      </c>
      <c r="E38" s="387">
        <f>_xlfn.XLOOKUP(E$37,'gCO2 per kWh'!$P$6:$P$96,'gCO2 per kWh'!$R$6:$R$96,,0)</f>
        <v>226</v>
      </c>
      <c r="F38" s="387">
        <f>_xlfn.XLOOKUP(F$37,'gCO2 per kWh'!$P$6:$P$96,'gCO2 per kWh'!$R$6:$R$96,,0)</f>
        <v>210</v>
      </c>
      <c r="G38" s="387">
        <f>_xlfn.XLOOKUP(G$37,'gCO2 per kWh'!$P$6:$P$96,'gCO2 per kWh'!$R$6:$R$96,,0)</f>
        <v>193</v>
      </c>
      <c r="H38" s="387">
        <f>_xlfn.XLOOKUP(H$37,'gCO2 per kWh'!$P$6:$P$96,'gCO2 per kWh'!$R$6:$R$96,,0)</f>
        <v>174</v>
      </c>
      <c r="I38" s="387">
        <f>_xlfn.XLOOKUP(I$37,'gCO2 per kWh'!$P$6:$P$96,'gCO2 per kWh'!$R$6:$R$96,,0)</f>
        <v>154</v>
      </c>
      <c r="J38" s="387">
        <f>_xlfn.XLOOKUP(J$37,'gCO2 per kWh'!$P$6:$P$96,'gCO2 per kWh'!$R$6:$R$96,,0)</f>
        <v>133</v>
      </c>
      <c r="K38" s="387">
        <f>_xlfn.XLOOKUP(K$37,'gCO2 per kWh'!$P$6:$P$96,'gCO2 per kWh'!$R$6:$R$96,,0)</f>
        <v>110</v>
      </c>
      <c r="L38" s="387">
        <f>_xlfn.XLOOKUP(L$37,'gCO2 per kWh'!$P$6:$P$96,'gCO2 per kWh'!$R$6:$R$96,,0)</f>
        <v>85</v>
      </c>
      <c r="M38" s="387">
        <f>_xlfn.XLOOKUP(M$37,'gCO2 per kWh'!$P$6:$P$96,'gCO2 per kWh'!$R$6:$R$96,,0)</f>
        <v>65</v>
      </c>
      <c r="N38" s="387">
        <f>_xlfn.XLOOKUP(N$37,'gCO2 per kWh'!$P$6:$P$96,'gCO2 per kWh'!$R$6:$R$96,,0)</f>
        <v>50</v>
      </c>
      <c r="O38" s="387">
        <f>_xlfn.XLOOKUP(O$37,'gCO2 per kWh'!$P$6:$P$96,'gCO2 per kWh'!$R$6:$R$96,,0)</f>
        <v>38</v>
      </c>
      <c r="P38" s="387">
        <f>_xlfn.XLOOKUP(P$37,'gCO2 per kWh'!$P$6:$P$96,'gCO2 per kWh'!$R$6:$R$96,,0)</f>
        <v>29</v>
      </c>
      <c r="Q38" s="387">
        <f>_xlfn.XLOOKUP(Q$37,'gCO2 per kWh'!$P$6:$P$96,'gCO2 per kWh'!$R$6:$R$96,,0)</f>
        <v>23</v>
      </c>
      <c r="R38" s="387">
        <f>_xlfn.XLOOKUP(R$37,'gCO2 per kWh'!$P$6:$P$96,'gCO2 per kWh'!$R$6:$R$96,,0)</f>
        <v>17</v>
      </c>
      <c r="S38" s="387">
        <f>_xlfn.XLOOKUP(S$37,'gCO2 per kWh'!$P$6:$P$96,'gCO2 per kWh'!$R$6:$R$96,,0)</f>
        <v>13</v>
      </c>
      <c r="T38" s="387">
        <f>_xlfn.XLOOKUP(T$37,'gCO2 per kWh'!$P$6:$P$96,'gCO2 per kWh'!$R$6:$R$96,,0)</f>
        <v>10</v>
      </c>
      <c r="U38" s="387">
        <f>_xlfn.XLOOKUP(U$37,'gCO2 per kWh'!$P$6:$P$96,'gCO2 per kWh'!$R$6:$R$96,,0)</f>
        <v>8</v>
      </c>
      <c r="V38" s="387">
        <f>_xlfn.XLOOKUP(V$37,'gCO2 per kWh'!$P$6:$P$96,'gCO2 per kWh'!$R$6:$R$96,,0)</f>
        <v>6</v>
      </c>
      <c r="W38" s="387">
        <f>_xlfn.XLOOKUP(W$37,'gCO2 per kWh'!$P$6:$P$96,'gCO2 per kWh'!$R$6:$R$96,,0)</f>
        <v>6</v>
      </c>
      <c r="X38" s="387">
        <f>_xlfn.XLOOKUP(X$37,'gCO2 per kWh'!$P$6:$P$96,'gCO2 per kWh'!$R$6:$R$96,,0)</f>
        <v>4</v>
      </c>
      <c r="Y38" s="387">
        <f>_xlfn.XLOOKUP(Y$37,'gCO2 per kWh'!$P$6:$P$96,'gCO2 per kWh'!$R$6:$R$96,,0)</f>
        <v>3</v>
      </c>
      <c r="Z38" s="387">
        <f>_xlfn.XLOOKUP(Z$37,'gCO2 per kWh'!$P$6:$P$96,'gCO2 per kWh'!$R$6:$R$96,,0)</f>
        <v>2</v>
      </c>
      <c r="AA38" s="387">
        <f>_xlfn.XLOOKUP(AA$37,'gCO2 per kWh'!$P$6:$P$96,'gCO2 per kWh'!$R$6:$R$96,,0)</f>
        <v>1</v>
      </c>
      <c r="AB38" s="387">
        <f>_xlfn.XLOOKUP(AB$37,'gCO2 per kWh'!$P$6:$P$96,'gCO2 per kWh'!$R$6:$R$96,,0)</f>
        <v>1</v>
      </c>
      <c r="AC38" s="387">
        <f>_xlfn.XLOOKUP(AC$37,'gCO2 per kWh'!$P$6:$P$96,'gCO2 per kWh'!$R$6:$R$96,,0)</f>
        <v>1</v>
      </c>
      <c r="AD38" s="387">
        <f>_xlfn.XLOOKUP(AD$37,'gCO2 per kWh'!$P$6:$P$96,'gCO2 per kWh'!$R$6:$R$96,,0)</f>
        <v>1</v>
      </c>
      <c r="AE38" s="387">
        <f>_xlfn.XLOOKUP(AE$37,'gCO2 per kWh'!$P$6:$P$96,'gCO2 per kWh'!$R$6:$R$96,,0)</f>
        <v>1</v>
      </c>
      <c r="AF38" s="387">
        <f>_xlfn.XLOOKUP(AF$37,'gCO2 per kWh'!$P$6:$P$96,'gCO2 per kWh'!$R$6:$R$96,,0)</f>
        <v>1</v>
      </c>
      <c r="AG38" s="387">
        <f>_xlfn.XLOOKUP(AG$37,'gCO2 per kWh'!$P$6:$P$96,'gCO2 per kWh'!$R$6:$R$96,,0)</f>
        <v>2</v>
      </c>
      <c r="AH38" s="387">
        <f>_xlfn.XLOOKUP(AH$37,'gCO2 per kWh'!$P$6:$P$96,'gCO2 per kWh'!$R$6:$R$96,,0)</f>
        <v>2</v>
      </c>
      <c r="AI38" s="387">
        <f>_xlfn.XLOOKUP(AI$37,'gCO2 per kWh'!$P$6:$P$96,'gCO2 per kWh'!$R$6:$R$96,,0)</f>
        <v>2</v>
      </c>
      <c r="AJ38" s="387">
        <f>_xlfn.XLOOKUP(AJ$37,'gCO2 per kWh'!$P$6:$P$96,'gCO2 per kWh'!$R$6:$R$96,,0)</f>
        <v>2</v>
      </c>
      <c r="AK38" s="387">
        <f>_xlfn.XLOOKUP(AK$37,'gCO2 per kWh'!$P$6:$P$96,'gCO2 per kWh'!$R$6:$R$96,,0)</f>
        <v>2</v>
      </c>
      <c r="AL38" s="387">
        <f>_xlfn.XLOOKUP(AL$37,'gCO2 per kWh'!$P$6:$P$96,'gCO2 per kWh'!$R$6:$R$96,,0)</f>
        <v>2</v>
      </c>
      <c r="AM38" s="387">
        <f>_xlfn.XLOOKUP(AM$37,'gCO2 per kWh'!$P$6:$P$96,'gCO2 per kWh'!$R$6:$R$96,,0)</f>
        <v>2</v>
      </c>
      <c r="AN38" s="387">
        <f>_xlfn.XLOOKUP(AN$37,'gCO2 per kWh'!$P$6:$P$96,'gCO2 per kWh'!$R$6:$R$96,,0)</f>
        <v>2</v>
      </c>
      <c r="AO38" s="387">
        <f>_xlfn.XLOOKUP(AO$37,'gCO2 per kWh'!$P$6:$P$96,'gCO2 per kWh'!$R$6:$R$96,,0)</f>
        <v>2</v>
      </c>
      <c r="AP38" s="387">
        <f>_xlfn.XLOOKUP(AP$37,'gCO2 per kWh'!$P$6:$P$96,'gCO2 per kWh'!$R$6:$R$96,,0)</f>
        <v>2</v>
      </c>
      <c r="AQ38" s="387">
        <f>_xlfn.XLOOKUP(AQ$37,'gCO2 per kWh'!$P$6:$P$96,'gCO2 per kWh'!$R$6:$R$96,,0)</f>
        <v>2</v>
      </c>
      <c r="AR38" s="387">
        <f>_xlfn.XLOOKUP(AR$37,'gCO2 per kWh'!$P$6:$P$96,'gCO2 per kWh'!$R$6:$R$96,,0)</f>
        <v>2</v>
      </c>
      <c r="AS38" s="387">
        <f>_xlfn.XLOOKUP(AS$37,'gCO2 per kWh'!$P$6:$P$96,'gCO2 per kWh'!$R$6:$R$96,,0)</f>
        <v>2</v>
      </c>
      <c r="AT38" s="387">
        <f>_xlfn.XLOOKUP(AT$37,'gCO2 per kWh'!$P$6:$P$96,'gCO2 per kWh'!$R$6:$R$96,,0)</f>
        <v>2</v>
      </c>
      <c r="AU38" s="387">
        <f>_xlfn.XLOOKUP(AU$37,'gCO2 per kWh'!$P$6:$P$96,'gCO2 per kWh'!$R$6:$R$96,,0)</f>
        <v>2</v>
      </c>
      <c r="AV38" s="387">
        <f>_xlfn.XLOOKUP(AV$37,'gCO2 per kWh'!$P$6:$P$96,'gCO2 per kWh'!$R$6:$R$96,,0)</f>
        <v>2</v>
      </c>
      <c r="AW38" s="387">
        <f>_xlfn.XLOOKUP(AW$37,'gCO2 per kWh'!$P$6:$P$96,'gCO2 per kWh'!$R$6:$R$96,,0)</f>
        <v>2</v>
      </c>
      <c r="AX38" s="387">
        <f>_xlfn.XLOOKUP(AX$37,'gCO2 per kWh'!$P$6:$P$96,'gCO2 per kWh'!$R$6:$R$96,,0)</f>
        <v>2</v>
      </c>
      <c r="AY38" s="387">
        <f>_xlfn.XLOOKUP(AY$37,'gCO2 per kWh'!$P$6:$P$96,'gCO2 per kWh'!$R$6:$R$96,,0)</f>
        <v>2</v>
      </c>
      <c r="AZ38" s="387">
        <f>_xlfn.XLOOKUP(AZ$37,'gCO2 per kWh'!$P$6:$P$96,'gCO2 per kWh'!$R$6:$R$96,,0)</f>
        <v>2</v>
      </c>
      <c r="BA38" s="387">
        <f>_xlfn.XLOOKUP(BA$37,'gCO2 per kWh'!$P$6:$P$96,'gCO2 per kWh'!$R$6:$R$96,,0)</f>
        <v>2</v>
      </c>
      <c r="BB38" s="387">
        <f>_xlfn.XLOOKUP(BB$37,'gCO2 per kWh'!$P$6:$P$96,'gCO2 per kWh'!$R$6:$R$96,,0)</f>
        <v>2</v>
      </c>
      <c r="BC38" s="387">
        <f>_xlfn.XLOOKUP(BC$37,'gCO2 per kWh'!$P$6:$P$96,'gCO2 per kWh'!$R$6:$R$96,,0)</f>
        <v>2</v>
      </c>
      <c r="BD38" s="387">
        <f>_xlfn.XLOOKUP(BD$37,'gCO2 per kWh'!$P$6:$P$96,'gCO2 per kWh'!$R$6:$R$96,,0)</f>
        <v>2</v>
      </c>
      <c r="BE38" s="387">
        <f>_xlfn.XLOOKUP(BE$37,'gCO2 per kWh'!$P$6:$P$96,'gCO2 per kWh'!$R$6:$R$96,,0)</f>
        <v>2</v>
      </c>
      <c r="BF38" s="387">
        <f>_xlfn.XLOOKUP(BF$37,'gCO2 per kWh'!$P$6:$P$96,'gCO2 per kWh'!$R$6:$R$96,,0)</f>
        <v>2</v>
      </c>
      <c r="BG38" s="387">
        <f>_xlfn.XLOOKUP(BG$37,'gCO2 per kWh'!$P$6:$P$96,'gCO2 per kWh'!$R$6:$R$96,,0)</f>
        <v>2</v>
      </c>
      <c r="BH38" s="387">
        <f>_xlfn.XLOOKUP(BH$37,'gCO2 per kWh'!$P$6:$P$96,'gCO2 per kWh'!$R$6:$R$96,,0)</f>
        <v>2</v>
      </c>
      <c r="BI38" s="387">
        <f>_xlfn.XLOOKUP(BI$37,'gCO2 per kWh'!$P$6:$P$96,'gCO2 per kWh'!$R$6:$R$96,,0)</f>
        <v>2</v>
      </c>
      <c r="BJ38" s="387">
        <f>_xlfn.XLOOKUP(BJ$37,'gCO2 per kWh'!$P$6:$P$96,'gCO2 per kWh'!$R$6:$R$96,,0)</f>
        <v>2</v>
      </c>
      <c r="BK38" s="387">
        <f>_xlfn.XLOOKUP(BK$37,'gCO2 per kWh'!$P$6:$P$96,'gCO2 per kWh'!$R$6:$R$96,,0)</f>
        <v>2</v>
      </c>
      <c r="BL38" s="387">
        <f>_xlfn.XLOOKUP(BL$37,'gCO2 per kWh'!$P$6:$P$96,'gCO2 per kWh'!$R$6:$R$96,,0)</f>
        <v>2</v>
      </c>
      <c r="BM38" s="387">
        <f>_xlfn.XLOOKUP(BM$37,'gCO2 per kWh'!$P$6:$P$96,'gCO2 per kWh'!$R$6:$R$96,,0)</f>
        <v>2</v>
      </c>
      <c r="BN38" s="387">
        <f>_xlfn.XLOOKUP(BN$37,'gCO2 per kWh'!$P$6:$P$96,'gCO2 per kWh'!$R$6:$R$96,,0)</f>
        <v>2</v>
      </c>
      <c r="BO38" s="387">
        <f>_xlfn.XLOOKUP(BO$37,'gCO2 per kWh'!$P$6:$P$96,'gCO2 per kWh'!$R$6:$R$96,,0)</f>
        <v>2</v>
      </c>
    </row>
    <row r="39" spans="1:67" ht="14.25">
      <c r="A39" s="385" t="s">
        <v>210</v>
      </c>
      <c r="B39" s="1186" t="s">
        <v>211</v>
      </c>
      <c r="C39" s="1186"/>
      <c r="D39" s="386" t="s">
        <v>149</v>
      </c>
      <c r="E39" s="388">
        <f t="shared" ref="E39:BE39" si="2">E38/1000</f>
        <v>0.22600000000000001</v>
      </c>
      <c r="F39" s="388">
        <f t="shared" si="2"/>
        <v>0.21</v>
      </c>
      <c r="G39" s="388">
        <f t="shared" si="2"/>
        <v>0.193</v>
      </c>
      <c r="H39" s="388">
        <f>H38/1000</f>
        <v>0.17399999999999999</v>
      </c>
      <c r="I39" s="388">
        <f t="shared" si="2"/>
        <v>0.154</v>
      </c>
      <c r="J39" s="388">
        <f>J38/1000</f>
        <v>0.13300000000000001</v>
      </c>
      <c r="K39" s="388">
        <f t="shared" si="2"/>
        <v>0.11</v>
      </c>
      <c r="L39" s="388">
        <f t="shared" si="2"/>
        <v>8.5000000000000006E-2</v>
      </c>
      <c r="M39" s="388">
        <f t="shared" si="2"/>
        <v>6.5000000000000002E-2</v>
      </c>
      <c r="N39" s="388">
        <f t="shared" si="2"/>
        <v>0.05</v>
      </c>
      <c r="O39" s="388">
        <f t="shared" si="2"/>
        <v>3.7999999999999999E-2</v>
      </c>
      <c r="P39" s="388">
        <f t="shared" si="2"/>
        <v>2.9000000000000001E-2</v>
      </c>
      <c r="Q39" s="388">
        <f t="shared" si="2"/>
        <v>2.3E-2</v>
      </c>
      <c r="R39" s="388">
        <f t="shared" si="2"/>
        <v>1.7000000000000001E-2</v>
      </c>
      <c r="S39" s="388">
        <f t="shared" si="2"/>
        <v>1.2999999999999999E-2</v>
      </c>
      <c r="T39" s="388">
        <f t="shared" si="2"/>
        <v>0.01</v>
      </c>
      <c r="U39" s="388">
        <f t="shared" si="2"/>
        <v>8.0000000000000002E-3</v>
      </c>
      <c r="V39" s="388">
        <f t="shared" si="2"/>
        <v>6.0000000000000001E-3</v>
      </c>
      <c r="W39" s="388">
        <f t="shared" si="2"/>
        <v>6.0000000000000001E-3</v>
      </c>
      <c r="X39" s="388">
        <f t="shared" si="2"/>
        <v>4.0000000000000001E-3</v>
      </c>
      <c r="Y39" s="388">
        <f t="shared" si="2"/>
        <v>3.0000000000000001E-3</v>
      </c>
      <c r="Z39" s="388">
        <f t="shared" si="2"/>
        <v>2E-3</v>
      </c>
      <c r="AA39" s="388">
        <f t="shared" si="2"/>
        <v>1E-3</v>
      </c>
      <c r="AB39" s="388">
        <f t="shared" si="2"/>
        <v>1E-3</v>
      </c>
      <c r="AC39" s="388">
        <f t="shared" si="2"/>
        <v>1E-3</v>
      </c>
      <c r="AD39" s="388">
        <f t="shared" si="2"/>
        <v>1E-3</v>
      </c>
      <c r="AE39" s="388">
        <f t="shared" si="2"/>
        <v>1E-3</v>
      </c>
      <c r="AF39" s="388">
        <f t="shared" si="2"/>
        <v>1E-3</v>
      </c>
      <c r="AG39" s="388">
        <f t="shared" si="2"/>
        <v>2E-3</v>
      </c>
      <c r="AH39" s="388">
        <f t="shared" si="2"/>
        <v>2E-3</v>
      </c>
      <c r="AI39" s="388">
        <f t="shared" si="2"/>
        <v>2E-3</v>
      </c>
      <c r="AJ39" s="388">
        <f t="shared" si="2"/>
        <v>2E-3</v>
      </c>
      <c r="AK39" s="388">
        <f t="shared" si="2"/>
        <v>2E-3</v>
      </c>
      <c r="AL39" s="388">
        <f t="shared" si="2"/>
        <v>2E-3</v>
      </c>
      <c r="AM39" s="388">
        <f t="shared" si="2"/>
        <v>2E-3</v>
      </c>
      <c r="AN39" s="388">
        <f t="shared" si="2"/>
        <v>2E-3</v>
      </c>
      <c r="AO39" s="388">
        <f t="shared" si="2"/>
        <v>2E-3</v>
      </c>
      <c r="AP39" s="388">
        <f t="shared" si="2"/>
        <v>2E-3</v>
      </c>
      <c r="AQ39" s="388">
        <f t="shared" si="2"/>
        <v>2E-3</v>
      </c>
      <c r="AR39" s="388">
        <f t="shared" si="2"/>
        <v>2E-3</v>
      </c>
      <c r="AS39" s="388">
        <f t="shared" si="2"/>
        <v>2E-3</v>
      </c>
      <c r="AT39" s="388">
        <f t="shared" si="2"/>
        <v>2E-3</v>
      </c>
      <c r="AU39" s="388">
        <f t="shared" si="2"/>
        <v>2E-3</v>
      </c>
      <c r="AV39" s="388">
        <f t="shared" si="2"/>
        <v>2E-3</v>
      </c>
      <c r="AW39" s="388">
        <f t="shared" si="2"/>
        <v>2E-3</v>
      </c>
      <c r="AX39" s="388">
        <f t="shared" si="2"/>
        <v>2E-3</v>
      </c>
      <c r="AY39" s="388">
        <f t="shared" si="2"/>
        <v>2E-3</v>
      </c>
      <c r="AZ39" s="388">
        <f t="shared" si="2"/>
        <v>2E-3</v>
      </c>
      <c r="BA39" s="388">
        <f t="shared" si="2"/>
        <v>2E-3</v>
      </c>
      <c r="BB39" s="388">
        <f t="shared" si="2"/>
        <v>2E-3</v>
      </c>
      <c r="BC39" s="388">
        <f t="shared" si="2"/>
        <v>2E-3</v>
      </c>
      <c r="BD39" s="388">
        <f t="shared" si="2"/>
        <v>2E-3</v>
      </c>
      <c r="BE39" s="388">
        <f t="shared" si="2"/>
        <v>2E-3</v>
      </c>
      <c r="BF39" s="388">
        <f t="shared" ref="BF39:BO39" si="3">BF38/1000</f>
        <v>2E-3</v>
      </c>
      <c r="BG39" s="388">
        <f t="shared" si="3"/>
        <v>2E-3</v>
      </c>
      <c r="BH39" s="388">
        <f t="shared" si="3"/>
        <v>2E-3</v>
      </c>
      <c r="BI39" s="388">
        <f t="shared" si="3"/>
        <v>2E-3</v>
      </c>
      <c r="BJ39" s="388">
        <f t="shared" si="3"/>
        <v>2E-3</v>
      </c>
      <c r="BK39" s="388">
        <f t="shared" si="3"/>
        <v>2E-3</v>
      </c>
      <c r="BL39" s="388">
        <f t="shared" si="3"/>
        <v>2E-3</v>
      </c>
      <c r="BM39" s="388">
        <f t="shared" si="3"/>
        <v>2E-3</v>
      </c>
      <c r="BN39" s="388">
        <f t="shared" si="3"/>
        <v>2E-3</v>
      </c>
      <c r="BO39" s="388">
        <f t="shared" si="3"/>
        <v>2E-3</v>
      </c>
    </row>
    <row r="40" spans="1:67" s="391" customFormat="1" ht="64.7" customHeight="1">
      <c r="A40" s="389" t="s">
        <v>212</v>
      </c>
      <c r="B40" s="1172" t="s">
        <v>213</v>
      </c>
      <c r="C40" s="1172"/>
      <c r="D40" s="386" t="s">
        <v>198</v>
      </c>
      <c r="E40" s="367">
        <v>265</v>
      </c>
      <c r="F40" s="367">
        <v>269</v>
      </c>
      <c r="G40" s="367">
        <v>273</v>
      </c>
      <c r="H40" s="367">
        <v>277</v>
      </c>
      <c r="I40" s="367">
        <v>281</v>
      </c>
      <c r="J40" s="367">
        <v>286</v>
      </c>
      <c r="K40" s="367">
        <v>290</v>
      </c>
      <c r="L40" s="367">
        <v>294</v>
      </c>
      <c r="M40" s="367">
        <v>299</v>
      </c>
      <c r="N40" s="367">
        <v>304</v>
      </c>
      <c r="O40" s="367">
        <v>308</v>
      </c>
      <c r="P40" s="367">
        <v>313</v>
      </c>
      <c r="Q40" s="367">
        <v>318</v>
      </c>
      <c r="R40" s="367">
        <v>322</v>
      </c>
      <c r="S40" s="367">
        <v>327</v>
      </c>
      <c r="T40" s="367">
        <v>332</v>
      </c>
      <c r="U40" s="367">
        <v>337</v>
      </c>
      <c r="V40" s="367">
        <v>343</v>
      </c>
      <c r="W40" s="367">
        <v>348</v>
      </c>
      <c r="X40" s="367">
        <v>353</v>
      </c>
      <c r="Y40" s="367">
        <v>358</v>
      </c>
      <c r="Z40" s="367">
        <v>364</v>
      </c>
      <c r="AA40" s="367">
        <v>369</v>
      </c>
      <c r="AB40" s="367">
        <v>375</v>
      </c>
      <c r="AC40" s="367">
        <v>380</v>
      </c>
      <c r="AD40" s="367">
        <v>386</v>
      </c>
      <c r="AE40" s="367">
        <v>392</v>
      </c>
      <c r="AF40" s="367">
        <v>398</v>
      </c>
      <c r="AG40" s="390">
        <f>SLOPE(AA40:AF40,AA37:AF37)+AF40</f>
        <v>403.77142857142854</v>
      </c>
      <c r="AH40" s="390">
        <f t="shared" ref="AH40:BB40" si="4">SLOPE(AB40:AG40,AB37:AG37)+AG40</f>
        <v>409.59591836734688</v>
      </c>
      <c r="AI40" s="390">
        <f t="shared" si="4"/>
        <v>415.51860058309029</v>
      </c>
      <c r="AJ40" s="390">
        <f t="shared" si="4"/>
        <v>421.40866305705947</v>
      </c>
      <c r="AK40" s="390">
        <f t="shared" si="4"/>
        <v>427.27790896650197</v>
      </c>
      <c r="AL40" s="390">
        <f t="shared" si="4"/>
        <v>433.14144983807756</v>
      </c>
      <c r="AM40" s="390">
        <f t="shared" si="4"/>
        <v>439.02105385535413</v>
      </c>
      <c r="AN40" s="390">
        <f t="shared" si="4"/>
        <v>444.90286731576668</v>
      </c>
      <c r="AO40" s="390">
        <f t="shared" si="4"/>
        <v>450.7777829423336</v>
      </c>
      <c r="AP40" s="390">
        <f t="shared" si="4"/>
        <v>456.65207089923194</v>
      </c>
      <c r="AQ40" s="390">
        <f t="shared" si="4"/>
        <v>462.52811725456996</v>
      </c>
      <c r="AR40" s="390">
        <f t="shared" si="4"/>
        <v>468.40529736430318</v>
      </c>
      <c r="AS40" s="390">
        <f t="shared" si="4"/>
        <v>474.281618944819</v>
      </c>
      <c r="AT40" s="390">
        <f t="shared" si="4"/>
        <v>480.15740030957636</v>
      </c>
      <c r="AU40" s="390">
        <f t="shared" si="4"/>
        <v>486.03351205479657</v>
      </c>
      <c r="AV40" s="390">
        <f t="shared" si="4"/>
        <v>491.90983709832108</v>
      </c>
      <c r="AW40" s="390">
        <f t="shared" si="4"/>
        <v>497.78609494560658</v>
      </c>
      <c r="AX40" s="390">
        <f t="shared" si="4"/>
        <v>503.66223077738493</v>
      </c>
      <c r="AY40" s="390">
        <f t="shared" si="4"/>
        <v>509.5383870092262</v>
      </c>
      <c r="AZ40" s="390">
        <f t="shared" si="4"/>
        <v>515.41459693817762</v>
      </c>
      <c r="BA40" s="390">
        <f t="shared" si="4"/>
        <v>521.29080293764616</v>
      </c>
      <c r="BB40" s="390">
        <f t="shared" si="4"/>
        <v>527.16698840639413</v>
      </c>
      <c r="BC40" s="390">
        <f>SLOPE(AW40:BB40,AW37:BB37)+BB40</f>
        <v>533.04317108392763</v>
      </c>
      <c r="BD40" s="390">
        <f t="shared" ref="BD40" si="5">SLOPE(AX40:BC40,AX37:BC37)+BC40</f>
        <v>538.91936284746146</v>
      </c>
      <c r="BE40" s="390">
        <f>SLOPE(AY40:BD40,AY37:BD37)+BD40</f>
        <v>544.79555676452355</v>
      </c>
      <c r="BF40" s="390">
        <f t="shared" ref="BF40:BN40" si="6">SLOPE(AZ40:BE40,AZ37:BE37)+BE40</f>
        <v>550.67174709420101</v>
      </c>
      <c r="BG40" s="390">
        <f t="shared" si="6"/>
        <v>556.54793616907807</v>
      </c>
      <c r="BH40" s="390">
        <f t="shared" si="6"/>
        <v>562.42412647654385</v>
      </c>
      <c r="BI40" s="390">
        <f t="shared" si="6"/>
        <v>568.30031754104698</v>
      </c>
      <c r="BJ40" s="390">
        <f t="shared" si="6"/>
        <v>574.17650816044318</v>
      </c>
      <c r="BK40" s="390">
        <f t="shared" si="6"/>
        <v>580.05269840694609</v>
      </c>
      <c r="BL40" s="390">
        <f t="shared" si="6"/>
        <v>585.92888879558393</v>
      </c>
      <c r="BM40" s="390">
        <f t="shared" si="6"/>
        <v>591.80507935395917</v>
      </c>
      <c r="BN40" s="390">
        <f t="shared" si="6"/>
        <v>597.68126987959317</v>
      </c>
      <c r="BO40" s="390">
        <f>SLOPE(BI40:BN40,BI37:BN37)+BN40</f>
        <v>603.55746032707646</v>
      </c>
    </row>
    <row r="41" spans="1:67" s="391" customFormat="1" ht="28.5">
      <c r="A41" s="389" t="s">
        <v>214</v>
      </c>
      <c r="B41" s="1173" t="s">
        <v>215</v>
      </c>
      <c r="C41" s="1173"/>
      <c r="D41" s="386" t="s">
        <v>149</v>
      </c>
      <c r="E41" s="392">
        <f t="shared" ref="E41:AJ41" si="7">E$40*$L$33</f>
        <v>283.72013421097245</v>
      </c>
      <c r="F41" s="392">
        <f t="shared" si="7"/>
        <v>288.00270227453433</v>
      </c>
      <c r="G41" s="392">
        <f t="shared" si="7"/>
        <v>292.28527033809615</v>
      </c>
      <c r="H41" s="392">
        <f t="shared" si="7"/>
        <v>296.56783840165804</v>
      </c>
      <c r="I41" s="392">
        <f t="shared" si="7"/>
        <v>300.85040646521986</v>
      </c>
      <c r="J41" s="392">
        <f t="shared" si="7"/>
        <v>306.20361654467217</v>
      </c>
      <c r="K41" s="392">
        <f t="shared" si="7"/>
        <v>310.486184608234</v>
      </c>
      <c r="L41" s="392">
        <f t="shared" si="7"/>
        <v>314.76875267179588</v>
      </c>
      <c r="M41" s="392">
        <f t="shared" si="7"/>
        <v>320.12196275124819</v>
      </c>
      <c r="N41" s="392">
        <f t="shared" si="7"/>
        <v>325.4751728307005</v>
      </c>
      <c r="O41" s="392">
        <f t="shared" si="7"/>
        <v>329.75774089426233</v>
      </c>
      <c r="P41" s="392">
        <f t="shared" si="7"/>
        <v>335.11095097371464</v>
      </c>
      <c r="Q41" s="392">
        <f t="shared" si="7"/>
        <v>340.46416105316695</v>
      </c>
      <c r="R41" s="392">
        <f t="shared" si="7"/>
        <v>344.74672911672883</v>
      </c>
      <c r="S41" s="392">
        <f t="shared" si="7"/>
        <v>350.09993919618114</v>
      </c>
      <c r="T41" s="392">
        <f t="shared" si="7"/>
        <v>355.45314927563345</v>
      </c>
      <c r="U41" s="392">
        <f t="shared" si="7"/>
        <v>360.80635935508576</v>
      </c>
      <c r="V41" s="392">
        <f t="shared" si="7"/>
        <v>367.2302114504285</v>
      </c>
      <c r="W41" s="392">
        <f t="shared" si="7"/>
        <v>372.58342152988081</v>
      </c>
      <c r="X41" s="392">
        <f t="shared" si="7"/>
        <v>377.93663160933312</v>
      </c>
      <c r="Y41" s="392">
        <f t="shared" si="7"/>
        <v>383.28984168878543</v>
      </c>
      <c r="Z41" s="392">
        <f t="shared" si="7"/>
        <v>389.71369378412822</v>
      </c>
      <c r="AA41" s="392">
        <f t="shared" si="7"/>
        <v>395.06690386358054</v>
      </c>
      <c r="AB41" s="392">
        <f t="shared" si="7"/>
        <v>401.49075595892333</v>
      </c>
      <c r="AC41" s="392">
        <f t="shared" si="7"/>
        <v>406.84396603837564</v>
      </c>
      <c r="AD41" s="392">
        <f t="shared" si="7"/>
        <v>413.26781813371838</v>
      </c>
      <c r="AE41" s="392">
        <f t="shared" si="7"/>
        <v>419.69167022906117</v>
      </c>
      <c r="AF41" s="392">
        <f t="shared" si="7"/>
        <v>426.11552232440391</v>
      </c>
      <c r="AG41" s="392">
        <f t="shared" si="7"/>
        <v>432.294656244686</v>
      </c>
      <c r="AH41" s="392">
        <f t="shared" si="7"/>
        <v>438.53059974132145</v>
      </c>
      <c r="AI41" s="392">
        <f t="shared" si="7"/>
        <v>444.87167216826356</v>
      </c>
      <c r="AJ41" s="392">
        <f t="shared" si="7"/>
        <v>451.17782052911468</v>
      </c>
      <c r="AK41" s="392">
        <f t="shared" ref="AK41:BO41" si="8">AK$40*$L$33</f>
        <v>457.46168180135703</v>
      </c>
      <c r="AL41" s="392">
        <f t="shared" si="8"/>
        <v>463.73943502035684</v>
      </c>
      <c r="AM41" s="392">
        <f t="shared" si="8"/>
        <v>470.03438611805149</v>
      </c>
      <c r="AN41" s="392">
        <f t="shared" si="8"/>
        <v>476.33170273839926</v>
      </c>
      <c r="AO41" s="392">
        <f t="shared" si="8"/>
        <v>482.62163424801321</v>
      </c>
      <c r="AP41" s="392">
        <f t="shared" si="8"/>
        <v>488.91089374810792</v>
      </c>
      <c r="AQ41" s="392">
        <f t="shared" si="8"/>
        <v>495.20203586345286</v>
      </c>
      <c r="AR41" s="392">
        <f t="shared" si="8"/>
        <v>501.49439182388892</v>
      </c>
      <c r="AS41" s="392">
        <f t="shared" si="8"/>
        <v>507.785828606873</v>
      </c>
      <c r="AT41" s="392">
        <f t="shared" si="8"/>
        <v>514.07668701216846</v>
      </c>
      <c r="AU41" s="392">
        <f t="shared" si="8"/>
        <v>520.3678991366686</v>
      </c>
      <c r="AV41" s="392">
        <f t="shared" si="8"/>
        <v>526.65933962729537</v>
      </c>
      <c r="AW41" s="392">
        <f t="shared" si="8"/>
        <v>532.95070817480519</v>
      </c>
      <c r="AX41" s="392">
        <f t="shared" si="8"/>
        <v>539.24194608738662</v>
      </c>
      <c r="AY41" s="392">
        <f t="shared" si="8"/>
        <v>545.53320584113237</v>
      </c>
      <c r="AZ41" s="392">
        <f t="shared" si="8"/>
        <v>551.82452308526047</v>
      </c>
      <c r="BA41" s="392">
        <f t="shared" si="8"/>
        <v>558.11583612231914</v>
      </c>
      <c r="BB41" s="392">
        <f t="shared" si="8"/>
        <v>564.40712717832571</v>
      </c>
      <c r="BC41" s="392">
        <f t="shared" si="8"/>
        <v>570.69841524594074</v>
      </c>
      <c r="BD41" s="392">
        <f t="shared" si="8"/>
        <v>576.98971304140957</v>
      </c>
      <c r="BE41" s="392">
        <f t="shared" si="8"/>
        <v>583.28101314253615</v>
      </c>
      <c r="BF41" s="392">
        <f t="shared" si="8"/>
        <v>589.57230940285808</v>
      </c>
      <c r="BG41" s="392">
        <f t="shared" si="8"/>
        <v>595.86360431973799</v>
      </c>
      <c r="BH41" s="392">
        <f t="shared" si="8"/>
        <v>602.15490055627913</v>
      </c>
      <c r="BI41" s="392">
        <f t="shared" si="8"/>
        <v>608.44619760333626</v>
      </c>
      <c r="BJ41" s="392">
        <f t="shared" si="8"/>
        <v>614.73749417384329</v>
      </c>
      <c r="BK41" s="392">
        <f t="shared" si="8"/>
        <v>621.028790345115</v>
      </c>
      <c r="BL41" s="392">
        <f t="shared" si="8"/>
        <v>627.32008666856245</v>
      </c>
      <c r="BM41" s="392">
        <f t="shared" si="8"/>
        <v>633.61138317373775</v>
      </c>
      <c r="BN41" s="392">
        <f t="shared" si="8"/>
        <v>639.90267964385896</v>
      </c>
      <c r="BO41" s="392">
        <f t="shared" si="8"/>
        <v>646.19397603030882</v>
      </c>
    </row>
    <row r="42" spans="1:67" s="391" customFormat="1" ht="14.25">
      <c r="A42" s="393"/>
      <c r="B42" s="394"/>
      <c r="C42" s="394"/>
      <c r="D42" s="395"/>
      <c r="E42" s="396"/>
      <c r="F42" s="396"/>
      <c r="G42" s="396"/>
      <c r="H42" s="396"/>
      <c r="I42" s="396"/>
      <c r="J42" s="396"/>
      <c r="K42" s="396"/>
      <c r="L42" s="396"/>
      <c r="M42" s="396"/>
      <c r="N42" s="396"/>
      <c r="O42" s="396"/>
      <c r="P42" s="396"/>
      <c r="Q42" s="396"/>
      <c r="R42" s="396"/>
      <c r="S42" s="396"/>
      <c r="T42" s="396"/>
      <c r="U42" s="396"/>
      <c r="V42" s="396"/>
      <c r="W42" s="396"/>
      <c r="X42" s="396"/>
      <c r="Y42" s="396"/>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c r="AY42" s="396"/>
      <c r="AZ42" s="396"/>
      <c r="BA42" s="396"/>
      <c r="BB42" s="396"/>
      <c r="BC42" s="396"/>
      <c r="BD42" s="396"/>
      <c r="BE42" s="396"/>
    </row>
    <row r="43" spans="1:67" s="391" customFormat="1" ht="65.45" customHeight="1">
      <c r="A43" s="1185" t="s">
        <v>216</v>
      </c>
      <c r="B43" s="1139"/>
      <c r="C43" s="1139"/>
      <c r="D43" s="1139"/>
      <c r="E43" s="1140"/>
      <c r="F43" s="396"/>
      <c r="G43" s="396"/>
      <c r="H43" s="396"/>
      <c r="I43" s="396"/>
      <c r="J43" s="396"/>
      <c r="K43" s="396"/>
      <c r="L43" s="396"/>
      <c r="M43" s="396"/>
      <c r="N43" s="396"/>
      <c r="O43" s="396"/>
      <c r="P43" s="396"/>
      <c r="Q43" s="396"/>
      <c r="R43" s="396"/>
      <c r="S43" s="396"/>
      <c r="T43" s="396"/>
      <c r="U43" s="396"/>
      <c r="V43" s="396"/>
      <c r="W43" s="396"/>
      <c r="X43" s="396"/>
      <c r="Y43" s="396"/>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c r="AY43" s="396"/>
      <c r="AZ43" s="396"/>
      <c r="BA43" s="396"/>
      <c r="BB43" s="396"/>
      <c r="BC43" s="396"/>
      <c r="BD43" s="396"/>
      <c r="BE43" s="396"/>
    </row>
    <row r="44" spans="1:67" s="391" customFormat="1" ht="14.25">
      <c r="A44" s="393"/>
      <c r="B44" s="394"/>
      <c r="C44" s="394"/>
      <c r="D44" s="397"/>
      <c r="E44" s="396"/>
      <c r="F44" s="396"/>
      <c r="G44" s="396"/>
      <c r="H44" s="396"/>
      <c r="I44" s="396"/>
      <c r="J44" s="396"/>
      <c r="K44" s="396"/>
      <c r="L44" s="396"/>
      <c r="M44" s="396"/>
      <c r="N44" s="396"/>
      <c r="O44" s="396"/>
      <c r="P44" s="396"/>
      <c r="Q44" s="396"/>
      <c r="R44" s="396"/>
      <c r="S44" s="396"/>
      <c r="T44" s="396"/>
      <c r="U44" s="396"/>
      <c r="V44" s="396"/>
      <c r="W44" s="396"/>
      <c r="X44" s="396"/>
      <c r="Y44" s="396"/>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c r="AY44" s="396"/>
      <c r="AZ44" s="396"/>
      <c r="BA44" s="396"/>
      <c r="BB44" s="396"/>
      <c r="BC44" s="396"/>
      <c r="BD44" s="396"/>
      <c r="BE44" s="396"/>
    </row>
    <row r="45" spans="1:67" ht="17.25">
      <c r="A45" s="27" t="s">
        <v>217</v>
      </c>
      <c r="B45" s="11" t="s">
        <v>142</v>
      </c>
      <c r="C45" s="1146" t="s">
        <v>206</v>
      </c>
      <c r="D45" s="1146"/>
      <c r="G45" s="365"/>
      <c r="H45" s="398"/>
    </row>
    <row r="46" spans="1:67" ht="14.25">
      <c r="A46" s="1190" t="s">
        <v>218</v>
      </c>
      <c r="B46" s="1191"/>
      <c r="C46" s="1187" t="s">
        <v>219</v>
      </c>
      <c r="D46" s="1187"/>
      <c r="G46" s="365"/>
      <c r="H46" s="365"/>
    </row>
    <row r="47" spans="1:67">
      <c r="A47" s="399" t="s">
        <v>220</v>
      </c>
      <c r="B47" s="400">
        <v>2.9394</v>
      </c>
      <c r="C47" s="1187"/>
      <c r="D47" s="1187"/>
      <c r="G47" s="365"/>
    </row>
    <row r="48" spans="1:67" ht="15.95" customHeight="1">
      <c r="A48" s="399" t="s">
        <v>221</v>
      </c>
      <c r="B48" s="400">
        <v>2.5625999999999998</v>
      </c>
      <c r="C48" s="1187"/>
      <c r="D48" s="1187"/>
      <c r="G48" s="330"/>
      <c r="H48" s="330"/>
    </row>
    <row r="49" spans="1:8">
      <c r="A49" s="399" t="s">
        <v>222</v>
      </c>
      <c r="B49" s="400">
        <v>2.5781999999999998</v>
      </c>
      <c r="C49" s="1187"/>
      <c r="D49" s="1187"/>
      <c r="F49" s="330"/>
      <c r="G49" s="330"/>
      <c r="H49" s="330"/>
    </row>
    <row r="50" spans="1:8" ht="14.25">
      <c r="A50" s="1188" t="s">
        <v>223</v>
      </c>
      <c r="B50" s="1189"/>
      <c r="C50" s="1187"/>
      <c r="D50" s="1187"/>
      <c r="F50" s="330"/>
      <c r="G50" s="330"/>
      <c r="H50" s="330"/>
    </row>
    <row r="51" spans="1:8">
      <c r="A51" s="399" t="s">
        <v>224</v>
      </c>
      <c r="B51" s="400">
        <v>3.1936999999999998</v>
      </c>
      <c r="C51" s="1187"/>
      <c r="D51" s="1187"/>
      <c r="F51" s="330"/>
      <c r="G51" s="330"/>
      <c r="H51" s="330"/>
    </row>
    <row r="52" spans="1:8">
      <c r="A52" s="399" t="s">
        <v>225</v>
      </c>
      <c r="B52" s="400">
        <v>3.1783999999999999</v>
      </c>
      <c r="C52" s="1187"/>
      <c r="D52" s="1187"/>
      <c r="F52" s="330"/>
      <c r="G52" s="330"/>
      <c r="H52" s="330"/>
    </row>
    <row r="53" spans="1:8">
      <c r="A53" s="399" t="s">
        <v>226</v>
      </c>
      <c r="B53" s="400">
        <v>3.165</v>
      </c>
      <c r="C53" s="1187"/>
      <c r="D53" s="1187"/>
      <c r="F53" s="330"/>
      <c r="G53" s="330"/>
      <c r="H53" s="330"/>
    </row>
    <row r="54" spans="1:8">
      <c r="A54" s="399" t="s">
        <v>227</v>
      </c>
      <c r="B54" s="400">
        <v>3.2288999999999999</v>
      </c>
      <c r="C54" s="1187"/>
      <c r="D54" s="1187"/>
      <c r="G54" s="365"/>
    </row>
    <row r="55" spans="1:8">
      <c r="A55" s="399" t="s">
        <v>228</v>
      </c>
      <c r="B55" s="400">
        <v>3.181</v>
      </c>
      <c r="C55" s="1187"/>
      <c r="D55" s="1187"/>
      <c r="G55" s="365"/>
    </row>
    <row r="56" spans="1:8">
      <c r="A56" s="399" t="s">
        <v>229</v>
      </c>
      <c r="B56" s="400">
        <v>3.1424000000000003</v>
      </c>
      <c r="C56" s="1187"/>
      <c r="D56" s="1187"/>
      <c r="G56" s="365"/>
    </row>
    <row r="57" spans="1:8">
      <c r="A57" s="399" t="s">
        <v>230</v>
      </c>
      <c r="B57" s="400">
        <v>2.9443000000000001</v>
      </c>
      <c r="C57" s="1187"/>
      <c r="D57" s="1187"/>
      <c r="G57" s="365"/>
    </row>
    <row r="58" spans="1:8" ht="14.25">
      <c r="A58" s="1188" t="s">
        <v>231</v>
      </c>
      <c r="B58" s="1189">
        <v>0</v>
      </c>
      <c r="C58" s="1187"/>
      <c r="D58" s="1187"/>
      <c r="G58" s="365"/>
    </row>
    <row r="59" spans="1:8">
      <c r="A59" s="399" t="s">
        <v>232</v>
      </c>
      <c r="B59" s="400">
        <v>3.5318000000000001</v>
      </c>
      <c r="C59" s="1187"/>
      <c r="D59" s="1187"/>
      <c r="G59" s="365"/>
    </row>
    <row r="60" spans="1:8">
      <c r="A60" s="399" t="s">
        <v>233</v>
      </c>
      <c r="B60" s="400">
        <v>3.4556999999999998</v>
      </c>
      <c r="C60" s="1187"/>
      <c r="D60" s="1187"/>
      <c r="G60" s="365"/>
    </row>
    <row r="61" spans="1:8">
      <c r="A61" s="399" t="s">
        <v>234</v>
      </c>
      <c r="B61" s="400">
        <v>3.1646999999999998</v>
      </c>
      <c r="C61" s="1187"/>
      <c r="D61" s="1187"/>
      <c r="G61" s="365"/>
    </row>
    <row r="62" spans="1:8">
      <c r="A62" s="399" t="s">
        <v>235</v>
      </c>
      <c r="B62" s="400">
        <v>2.9049999999999998</v>
      </c>
      <c r="C62" s="1187"/>
      <c r="D62" s="1187"/>
      <c r="G62" s="365"/>
    </row>
    <row r="63" spans="1:8">
      <c r="A63" s="399" t="s">
        <v>236</v>
      </c>
      <c r="B63" s="400">
        <v>3.1929000000000003</v>
      </c>
      <c r="C63" s="1187"/>
      <c r="D63" s="1187"/>
      <c r="G63" s="365"/>
    </row>
    <row r="64" spans="1:8">
      <c r="A64" s="399" t="s">
        <v>237</v>
      </c>
      <c r="B64" s="400">
        <v>2.3965000000000001</v>
      </c>
      <c r="C64" s="1187"/>
      <c r="D64" s="1187"/>
      <c r="G64" s="365"/>
    </row>
    <row r="65" spans="1:7">
      <c r="A65" s="399" t="s">
        <v>238</v>
      </c>
      <c r="B65" s="400">
        <v>3.3866000000000001</v>
      </c>
      <c r="C65" s="1187"/>
      <c r="D65" s="1187"/>
    </row>
    <row r="67" spans="1:7" ht="18">
      <c r="A67" s="401" t="s">
        <v>239</v>
      </c>
      <c r="B67" s="11" t="s">
        <v>142</v>
      </c>
      <c r="C67" s="1146" t="s">
        <v>240</v>
      </c>
      <c r="D67" s="1146"/>
      <c r="E67" s="1146"/>
      <c r="F67" s="1146"/>
      <c r="G67" s="24" t="s">
        <v>206</v>
      </c>
    </row>
    <row r="68" spans="1:7" ht="14.25">
      <c r="A68" s="1160" t="s">
        <v>241</v>
      </c>
      <c r="B68" s="1160"/>
      <c r="C68" s="1161" t="s">
        <v>242</v>
      </c>
      <c r="D68" s="1162"/>
      <c r="E68" s="1162"/>
      <c r="F68" s="1163"/>
      <c r="G68" s="1158" t="s">
        <v>243</v>
      </c>
    </row>
    <row r="69" spans="1:7">
      <c r="A69" s="399" t="s">
        <v>244</v>
      </c>
      <c r="B69" s="402">
        <v>11.16</v>
      </c>
      <c r="C69" s="1164"/>
      <c r="D69" s="1165"/>
      <c r="E69" s="1165"/>
      <c r="F69" s="1166"/>
      <c r="G69" s="1158"/>
    </row>
    <row r="70" spans="1:7">
      <c r="A70" s="399" t="s">
        <v>245</v>
      </c>
      <c r="B70" s="402">
        <v>11.45</v>
      </c>
      <c r="C70" s="1164"/>
      <c r="D70" s="1165"/>
      <c r="E70" s="1165"/>
      <c r="F70" s="1166"/>
      <c r="G70" s="1158"/>
    </row>
    <row r="71" spans="1:7">
      <c r="A71" s="399" t="s">
        <v>246</v>
      </c>
      <c r="B71" s="402">
        <v>5.16</v>
      </c>
      <c r="C71" s="1164"/>
      <c r="D71" s="1165"/>
      <c r="E71" s="1165"/>
      <c r="F71" s="1166"/>
      <c r="G71" s="1158"/>
    </row>
    <row r="72" spans="1:7">
      <c r="A72" s="399" t="s">
        <v>247</v>
      </c>
      <c r="B72" s="402">
        <v>7.94</v>
      </c>
      <c r="C72" s="1164"/>
      <c r="D72" s="1165"/>
      <c r="E72" s="1165"/>
      <c r="F72" s="1166"/>
      <c r="G72" s="1158"/>
    </row>
    <row r="73" spans="1:7">
      <c r="A73" s="399" t="s">
        <v>248</v>
      </c>
      <c r="B73" s="402">
        <v>3.92</v>
      </c>
      <c r="C73" s="1164"/>
      <c r="D73" s="1165"/>
      <c r="E73" s="1165"/>
      <c r="F73" s="1166"/>
      <c r="G73" s="1158"/>
    </row>
    <row r="74" spans="1:7">
      <c r="A74" s="399" t="s">
        <v>249</v>
      </c>
      <c r="B74" s="402">
        <v>3.92</v>
      </c>
      <c r="C74" s="1164"/>
      <c r="D74" s="1165"/>
      <c r="E74" s="1165"/>
      <c r="F74" s="1166"/>
      <c r="G74" s="1158"/>
    </row>
    <row r="75" spans="1:7">
      <c r="A75" s="399" t="s">
        <v>250</v>
      </c>
      <c r="B75" s="402" t="s">
        <v>251</v>
      </c>
      <c r="C75" s="1167"/>
      <c r="D75" s="1168"/>
      <c r="E75" s="1168"/>
      <c r="F75" s="1169"/>
      <c r="G75" s="1158"/>
    </row>
    <row r="76" spans="1:7" ht="14.25">
      <c r="A76" s="1160" t="s">
        <v>252</v>
      </c>
      <c r="B76" s="1160"/>
      <c r="C76" s="1192" t="s">
        <v>253</v>
      </c>
      <c r="D76" s="1193"/>
      <c r="E76" s="1193"/>
      <c r="F76" s="1193"/>
      <c r="G76" s="1158"/>
    </row>
    <row r="77" spans="1:7">
      <c r="A77" s="399" t="s">
        <v>254</v>
      </c>
      <c r="B77" s="402">
        <v>0.74</v>
      </c>
      <c r="C77" s="1193"/>
      <c r="D77" s="1193"/>
      <c r="E77" s="1193"/>
      <c r="F77" s="1193"/>
      <c r="G77" s="1158"/>
    </row>
    <row r="78" spans="1:7">
      <c r="A78" s="399" t="s">
        <v>255</v>
      </c>
      <c r="B78" s="402">
        <v>4.16</v>
      </c>
      <c r="C78" s="1193"/>
      <c r="D78" s="1193"/>
      <c r="E78" s="1193"/>
      <c r="F78" s="1193"/>
      <c r="G78" s="1158"/>
    </row>
    <row r="79" spans="1:7">
      <c r="A79" s="399" t="s">
        <v>256</v>
      </c>
      <c r="B79" s="402">
        <v>0</v>
      </c>
      <c r="C79" s="1193"/>
      <c r="D79" s="1193"/>
      <c r="E79" s="1193"/>
      <c r="F79" s="1193"/>
      <c r="G79" s="1158"/>
    </row>
    <row r="80" spans="1:7">
      <c r="A80" s="399" t="s">
        <v>248</v>
      </c>
      <c r="B80" s="402">
        <v>8.6300000000000008</v>
      </c>
      <c r="C80" s="1193"/>
      <c r="D80" s="1193"/>
      <c r="E80" s="1193"/>
      <c r="F80" s="1193"/>
      <c r="G80" s="1158"/>
    </row>
    <row r="81" spans="1:7">
      <c r="A81" s="399" t="s">
        <v>249</v>
      </c>
      <c r="B81" s="402">
        <v>8.6300000000000008</v>
      </c>
      <c r="C81" s="1193"/>
      <c r="D81" s="1193"/>
      <c r="E81" s="1193"/>
      <c r="F81" s="1193"/>
      <c r="G81" s="1158"/>
    </row>
    <row r="82" spans="1:7" ht="76.5">
      <c r="A82" s="403" t="s">
        <v>257</v>
      </c>
      <c r="B82" s="404" t="s">
        <v>258</v>
      </c>
      <c r="C82" s="1193"/>
      <c r="D82" s="1193"/>
      <c r="E82" s="1193"/>
      <c r="F82" s="1193"/>
      <c r="G82" s="1158"/>
    </row>
    <row r="83" spans="1:7">
      <c r="A83" s="399" t="s">
        <v>259</v>
      </c>
      <c r="B83" s="402">
        <v>0</v>
      </c>
      <c r="C83" s="1193"/>
      <c r="D83" s="1193"/>
      <c r="E83" s="1193"/>
      <c r="F83" s="1193"/>
      <c r="G83" s="1158"/>
    </row>
    <row r="84" spans="1:7">
      <c r="A84" s="399" t="s">
        <v>260</v>
      </c>
      <c r="B84" s="402">
        <v>9.58</v>
      </c>
      <c r="C84" s="1193"/>
      <c r="D84" s="1193"/>
      <c r="E84" s="1193"/>
      <c r="F84" s="1193"/>
      <c r="G84" s="1158"/>
    </row>
    <row r="85" spans="1:7" ht="14.25">
      <c r="A85" s="1160" t="s">
        <v>261</v>
      </c>
      <c r="B85" s="1160"/>
      <c r="C85" s="1192" t="s">
        <v>262</v>
      </c>
      <c r="D85" s="1193"/>
      <c r="E85" s="1193"/>
      <c r="F85" s="1193"/>
      <c r="G85" s="1158"/>
    </row>
    <row r="86" spans="1:7">
      <c r="A86" s="399" t="s">
        <v>254</v>
      </c>
      <c r="B86" s="402">
        <v>0.38</v>
      </c>
      <c r="C86" s="1193"/>
      <c r="D86" s="1193"/>
      <c r="E86" s="1193"/>
      <c r="F86" s="1193"/>
      <c r="G86" s="1158"/>
    </row>
    <row r="87" spans="1:7">
      <c r="A87" s="399" t="s">
        <v>255</v>
      </c>
      <c r="B87" s="402">
        <v>0.39</v>
      </c>
      <c r="C87" s="1193"/>
      <c r="D87" s="1193"/>
      <c r="E87" s="1193"/>
      <c r="F87" s="1193"/>
      <c r="G87" s="1158"/>
    </row>
    <row r="88" spans="1:7">
      <c r="A88" s="399" t="s">
        <v>256</v>
      </c>
      <c r="B88" s="402">
        <v>1.56</v>
      </c>
      <c r="C88" s="1193"/>
      <c r="D88" s="1193"/>
      <c r="E88" s="1193"/>
      <c r="F88" s="1193"/>
      <c r="G88" s="1158"/>
    </row>
    <row r="89" spans="1:7">
      <c r="A89" s="399" t="s">
        <v>248</v>
      </c>
      <c r="B89" s="402">
        <v>3.37</v>
      </c>
      <c r="C89" s="1193"/>
      <c r="D89" s="1193"/>
      <c r="E89" s="1193"/>
      <c r="F89" s="1193"/>
      <c r="G89" s="1158"/>
    </row>
    <row r="90" spans="1:7">
      <c r="A90" s="399" t="s">
        <v>249</v>
      </c>
      <c r="B90" s="402">
        <v>3.37</v>
      </c>
      <c r="C90" s="1193"/>
      <c r="D90" s="1193"/>
      <c r="E90" s="1193"/>
      <c r="F90" s="1193"/>
      <c r="G90" s="1158"/>
    </row>
    <row r="91" spans="1:7">
      <c r="A91" s="399" t="s">
        <v>250</v>
      </c>
      <c r="B91" s="402">
        <v>0.11</v>
      </c>
      <c r="C91" s="1193"/>
      <c r="D91" s="1193"/>
      <c r="E91" s="1193"/>
      <c r="F91" s="1193"/>
      <c r="G91" s="1158"/>
    </row>
    <row r="92" spans="1:7">
      <c r="A92" s="1002"/>
      <c r="B92" s="1003"/>
      <c r="C92" s="1004"/>
      <c r="D92" s="1004"/>
      <c r="E92" s="1004"/>
      <c r="F92" s="1004"/>
      <c r="G92" s="1005"/>
    </row>
    <row r="93" spans="1:7" ht="36.950000000000003" customHeight="1">
      <c r="A93" s="1138" t="s">
        <v>263</v>
      </c>
      <c r="B93" s="1139"/>
      <c r="C93" s="1139"/>
      <c r="D93" s="1139"/>
      <c r="E93" s="1140"/>
      <c r="F93" s="1004"/>
      <c r="G93" s="1005"/>
    </row>
    <row r="94" spans="1:7" ht="13.5" customHeight="1">
      <c r="A94" s="1002"/>
      <c r="B94" s="1003"/>
      <c r="C94" s="1004"/>
      <c r="D94" s="1004"/>
      <c r="E94" s="1004"/>
      <c r="F94" s="1004"/>
      <c r="G94" s="1005"/>
    </row>
    <row r="95" spans="1:7" ht="14.45" customHeight="1">
      <c r="A95" s="1006" t="s">
        <v>264</v>
      </c>
      <c r="B95" s="1006" t="s">
        <v>142</v>
      </c>
      <c r="C95" s="1007" t="s">
        <v>145</v>
      </c>
      <c r="D95" s="1004"/>
      <c r="E95" s="1004"/>
      <c r="F95" s="1004"/>
      <c r="G95" s="1005"/>
    </row>
    <row r="96" spans="1:7" ht="14.45" customHeight="1">
      <c r="A96" s="399" t="s">
        <v>265</v>
      </c>
      <c r="B96" s="1008">
        <v>1</v>
      </c>
      <c r="C96" s="1009" t="s">
        <v>266</v>
      </c>
      <c r="D96" s="1004"/>
      <c r="E96" s="1004"/>
      <c r="F96" s="1004"/>
      <c r="G96" s="1005"/>
    </row>
    <row r="97" spans="1:57" ht="14.45" customHeight="1">
      <c r="A97" s="399" t="s">
        <v>267</v>
      </c>
      <c r="B97" s="1008">
        <v>28</v>
      </c>
      <c r="C97" s="1009" t="s">
        <v>266</v>
      </c>
      <c r="D97" s="1004"/>
      <c r="E97" s="1004"/>
      <c r="F97" s="1004"/>
      <c r="G97" s="1005"/>
    </row>
    <row r="98" spans="1:57" ht="14.45" customHeight="1">
      <c r="A98" s="399" t="s">
        <v>268</v>
      </c>
      <c r="B98" s="1008">
        <v>265</v>
      </c>
      <c r="C98" s="1009" t="s">
        <v>266</v>
      </c>
      <c r="D98" s="1004"/>
      <c r="E98" s="1004"/>
      <c r="F98" s="1004"/>
      <c r="G98" s="1005"/>
    </row>
    <row r="99" spans="1:57" ht="14.45" customHeight="1">
      <c r="A99" s="399" t="s">
        <v>269</v>
      </c>
      <c r="B99" s="1008">
        <v>23500</v>
      </c>
      <c r="C99" s="1009" t="s">
        <v>266</v>
      </c>
      <c r="D99" s="1004"/>
      <c r="E99" s="1004"/>
      <c r="F99" s="1004"/>
      <c r="G99" s="1005"/>
    </row>
    <row r="100" spans="1:57" ht="14.45" customHeight="1">
      <c r="A100" s="399" t="s">
        <v>270</v>
      </c>
      <c r="B100" s="402">
        <v>11.6</v>
      </c>
      <c r="C100" s="1009" t="s">
        <v>271</v>
      </c>
      <c r="D100" s="1004"/>
      <c r="E100" s="1004"/>
      <c r="F100" s="1004"/>
      <c r="G100" s="1005"/>
    </row>
    <row r="101" spans="1:57" ht="14.45" customHeight="1">
      <c r="A101" s="403" t="s">
        <v>272</v>
      </c>
      <c r="B101" s="1137" t="s">
        <v>273</v>
      </c>
      <c r="C101" s="1137"/>
      <c r="D101" s="1004"/>
      <c r="E101" s="1004"/>
      <c r="F101" s="1004"/>
      <c r="G101" s="1005"/>
    </row>
    <row r="102" spans="1:57" ht="14.45" customHeight="1">
      <c r="D102" s="365"/>
      <c r="E102" s="25"/>
      <c r="F102" s="365"/>
      <c r="G102" s="398"/>
    </row>
    <row r="103" spans="1:57" s="391" customFormat="1" ht="65.45" customHeight="1">
      <c r="A103" s="1138" t="s">
        <v>274</v>
      </c>
      <c r="B103" s="1139"/>
      <c r="C103" s="1139"/>
      <c r="D103" s="1139"/>
      <c r="E103" s="1140"/>
      <c r="F103" s="396"/>
      <c r="G103" s="396"/>
      <c r="H103" s="396"/>
      <c r="I103" s="396"/>
      <c r="J103" s="396"/>
      <c r="K103" s="396"/>
      <c r="L103" s="396"/>
      <c r="M103" s="396"/>
      <c r="N103" s="396"/>
      <c r="O103" s="396"/>
      <c r="P103" s="396"/>
      <c r="Q103" s="396"/>
      <c r="R103" s="396"/>
      <c r="S103" s="396"/>
      <c r="T103" s="396"/>
      <c r="U103" s="396"/>
      <c r="V103" s="396"/>
      <c r="W103" s="396"/>
      <c r="X103" s="396"/>
      <c r="Y103" s="396"/>
      <c r="Z103" s="396"/>
      <c r="AA103" s="396"/>
      <c r="AB103" s="396"/>
      <c r="AC103" s="396"/>
      <c r="AD103" s="396"/>
      <c r="AE103" s="396"/>
      <c r="AF103" s="396"/>
      <c r="AG103" s="396"/>
      <c r="AH103" s="396"/>
      <c r="AI103" s="396"/>
      <c r="AJ103" s="396"/>
      <c r="AK103" s="396"/>
      <c r="AL103" s="396"/>
      <c r="AM103" s="396"/>
      <c r="AN103" s="396"/>
      <c r="AO103" s="396"/>
      <c r="AP103" s="396"/>
      <c r="AQ103" s="396"/>
      <c r="AR103" s="396"/>
      <c r="AS103" s="396"/>
      <c r="AT103" s="396"/>
      <c r="AU103" s="396"/>
      <c r="AV103" s="396"/>
      <c r="AW103" s="396"/>
      <c r="AX103" s="396"/>
      <c r="AY103" s="396"/>
      <c r="AZ103" s="396"/>
      <c r="BA103" s="396"/>
      <c r="BB103" s="396"/>
      <c r="BC103" s="396"/>
      <c r="BD103" s="396"/>
      <c r="BE103" s="396"/>
    </row>
    <row r="104" spans="1:57" ht="14.45" customHeight="1">
      <c r="D104" s="365"/>
      <c r="E104" s="25"/>
      <c r="F104" s="365"/>
      <c r="G104" s="398"/>
    </row>
    <row r="105" spans="1:57" ht="23.45" customHeight="1">
      <c r="A105" s="1144" t="s">
        <v>275</v>
      </c>
      <c r="B105" s="1144"/>
      <c r="C105" s="1144"/>
      <c r="D105" s="1144"/>
      <c r="E105" s="1144"/>
      <c r="F105" s="1144"/>
      <c r="G105" s="1144"/>
      <c r="H105" s="1144"/>
      <c r="I105" s="1144"/>
      <c r="J105" s="1144"/>
    </row>
    <row r="106" spans="1:57" customFormat="1" ht="14.45" customHeight="1">
      <c r="A106" s="598" t="s">
        <v>276</v>
      </c>
      <c r="B106" s="598" t="s">
        <v>277</v>
      </c>
      <c r="C106" s="599" t="s">
        <v>278</v>
      </c>
      <c r="D106" s="598" t="s">
        <v>143</v>
      </c>
      <c r="E106" s="599" t="s">
        <v>144</v>
      </c>
      <c r="F106" s="598" t="s">
        <v>279</v>
      </c>
      <c r="G106" s="598" t="s">
        <v>280</v>
      </c>
      <c r="H106" s="598" t="s">
        <v>281</v>
      </c>
      <c r="I106" s="521" t="s">
        <v>282</v>
      </c>
      <c r="J106" s="522" t="s">
        <v>206</v>
      </c>
    </row>
    <row r="107" spans="1:57" customFormat="1" ht="14.45" customHeight="1">
      <c r="A107" s="793" t="s">
        <v>283</v>
      </c>
      <c r="B107" s="1194" t="s">
        <v>284</v>
      </c>
      <c r="C107" s="600">
        <f t="shared" ref="C107:C138" si="9">D107*_xlfn.XLOOKUP($E107,$B$32:$Q$32,CPIH_conversion_factor_from_FY_to_2023_2024,,0)</f>
        <v>309.3437216208527</v>
      </c>
      <c r="D107" s="794">
        <v>242</v>
      </c>
      <c r="E107" s="795" t="s">
        <v>163</v>
      </c>
      <c r="F107" s="796" t="s">
        <v>285</v>
      </c>
      <c r="G107" s="796" t="s">
        <v>286</v>
      </c>
      <c r="H107" s="796" t="s">
        <v>287</v>
      </c>
      <c r="I107" s="797" t="s">
        <v>287</v>
      </c>
      <c r="J107" s="1141" t="s">
        <v>288</v>
      </c>
    </row>
    <row r="108" spans="1:57" customFormat="1" ht="15">
      <c r="A108" s="798" t="s">
        <v>289</v>
      </c>
      <c r="B108" s="1184"/>
      <c r="C108" s="600">
        <f t="shared" si="9"/>
        <v>212.19445367380803</v>
      </c>
      <c r="D108" s="799">
        <v>166</v>
      </c>
      <c r="E108" s="601" t="s">
        <v>163</v>
      </c>
      <c r="F108" s="797" t="s">
        <v>285</v>
      </c>
      <c r="G108" s="797" t="s">
        <v>286</v>
      </c>
      <c r="H108" s="797" t="s">
        <v>287</v>
      </c>
      <c r="I108" s="797" t="s">
        <v>287</v>
      </c>
      <c r="J108" s="1142"/>
    </row>
    <row r="109" spans="1:57" customFormat="1" ht="15">
      <c r="A109" s="798" t="s">
        <v>290</v>
      </c>
      <c r="B109" s="1184"/>
      <c r="C109" s="600">
        <f t="shared" si="9"/>
        <v>2425061.7572514322</v>
      </c>
      <c r="D109" s="799">
        <v>1897129</v>
      </c>
      <c r="E109" s="601" t="s">
        <v>163</v>
      </c>
      <c r="F109" s="797" t="s">
        <v>285</v>
      </c>
      <c r="G109" s="797" t="s">
        <v>286</v>
      </c>
      <c r="H109" s="797" t="s">
        <v>291</v>
      </c>
      <c r="I109" s="797" t="s">
        <v>292</v>
      </c>
      <c r="J109" s="1142"/>
    </row>
    <row r="110" spans="1:57" customFormat="1" ht="15">
      <c r="A110" s="798" t="s">
        <v>293</v>
      </c>
      <c r="B110" s="1184"/>
      <c r="C110" s="600">
        <f t="shared" si="9"/>
        <v>166.17637938310267</v>
      </c>
      <c r="D110" s="799">
        <v>130</v>
      </c>
      <c r="E110" s="601" t="s">
        <v>163</v>
      </c>
      <c r="F110" s="797" t="s">
        <v>294</v>
      </c>
      <c r="G110" s="797" t="s">
        <v>286</v>
      </c>
      <c r="H110" s="797" t="s">
        <v>287</v>
      </c>
      <c r="I110" s="797" t="s">
        <v>295</v>
      </c>
      <c r="J110" s="1142"/>
    </row>
    <row r="111" spans="1:57" customFormat="1" ht="15">
      <c r="A111" s="798" t="s">
        <v>296</v>
      </c>
      <c r="B111" s="1184"/>
      <c r="C111" s="600">
        <f t="shared" si="9"/>
        <v>2473.471493125413</v>
      </c>
      <c r="D111" s="799">
        <v>1935</v>
      </c>
      <c r="E111" s="601" t="s">
        <v>163</v>
      </c>
      <c r="F111" s="797" t="s">
        <v>285</v>
      </c>
      <c r="G111" s="797" t="s">
        <v>286</v>
      </c>
      <c r="H111" s="797" t="s">
        <v>287</v>
      </c>
      <c r="I111" s="797" t="s">
        <v>287</v>
      </c>
      <c r="J111" s="1142"/>
    </row>
    <row r="112" spans="1:57" customFormat="1" ht="15">
      <c r="A112" s="798" t="s">
        <v>297</v>
      </c>
      <c r="B112" s="1184"/>
      <c r="C112" s="600">
        <f t="shared" si="9"/>
        <v>166.17637938310267</v>
      </c>
      <c r="D112" s="799">
        <v>130</v>
      </c>
      <c r="E112" s="601" t="s">
        <v>163</v>
      </c>
      <c r="F112" s="797" t="s">
        <v>285</v>
      </c>
      <c r="G112" s="797" t="s">
        <v>286</v>
      </c>
      <c r="H112" s="797" t="s">
        <v>287</v>
      </c>
      <c r="I112" s="797" t="s">
        <v>287</v>
      </c>
      <c r="J112" s="1142"/>
    </row>
    <row r="113" spans="1:10" customFormat="1" ht="15">
      <c r="A113" s="798" t="s">
        <v>298</v>
      </c>
      <c r="B113" s="1184"/>
      <c r="C113" s="600">
        <f t="shared" si="9"/>
        <v>557.33001085409819</v>
      </c>
      <c r="D113" s="799">
        <v>436</v>
      </c>
      <c r="E113" s="601" t="s">
        <v>163</v>
      </c>
      <c r="F113" s="797" t="s">
        <v>299</v>
      </c>
      <c r="G113" s="797" t="s">
        <v>286</v>
      </c>
      <c r="H113" s="797" t="s">
        <v>287</v>
      </c>
      <c r="I113" s="797" t="s">
        <v>287</v>
      </c>
      <c r="J113" s="1142"/>
    </row>
    <row r="114" spans="1:10" customFormat="1" ht="15">
      <c r="A114" s="798" t="s">
        <v>300</v>
      </c>
      <c r="B114" s="1184"/>
      <c r="C114" s="600">
        <f t="shared" si="9"/>
        <v>1052.0243094791808</v>
      </c>
      <c r="D114" s="799">
        <v>823</v>
      </c>
      <c r="E114" s="601" t="s">
        <v>163</v>
      </c>
      <c r="F114" s="797" t="s">
        <v>301</v>
      </c>
      <c r="G114" s="797" t="s">
        <v>286</v>
      </c>
      <c r="H114" s="797" t="s">
        <v>302</v>
      </c>
      <c r="I114" s="797" t="s">
        <v>295</v>
      </c>
      <c r="J114" s="1142"/>
    </row>
    <row r="115" spans="1:10" customFormat="1" ht="30">
      <c r="A115" s="798" t="s">
        <v>303</v>
      </c>
      <c r="B115" s="1184"/>
      <c r="C115" s="600">
        <f t="shared" si="9"/>
        <v>7369.2832857199001</v>
      </c>
      <c r="D115" s="799">
        <v>5765</v>
      </c>
      <c r="E115" s="601" t="s">
        <v>163</v>
      </c>
      <c r="F115" s="797" t="s">
        <v>304</v>
      </c>
      <c r="G115" s="797" t="s">
        <v>286</v>
      </c>
      <c r="H115" s="797" t="s">
        <v>287</v>
      </c>
      <c r="I115" s="797" t="s">
        <v>305</v>
      </c>
      <c r="J115" s="1142"/>
    </row>
    <row r="116" spans="1:10" customFormat="1" ht="30">
      <c r="A116" s="798" t="s">
        <v>306</v>
      </c>
      <c r="B116" s="1184"/>
      <c r="C116" s="600">
        <f t="shared" si="9"/>
        <v>363.03147496000895</v>
      </c>
      <c r="D116" s="799">
        <v>284</v>
      </c>
      <c r="E116" s="601" t="s">
        <v>163</v>
      </c>
      <c r="F116" s="797" t="s">
        <v>304</v>
      </c>
      <c r="G116" s="797" t="s">
        <v>286</v>
      </c>
      <c r="H116" s="797" t="s">
        <v>287</v>
      </c>
      <c r="I116" s="797" t="s">
        <v>305</v>
      </c>
      <c r="J116" s="1142"/>
    </row>
    <row r="117" spans="1:10" customFormat="1" ht="15">
      <c r="A117" s="798" t="s">
        <v>307</v>
      </c>
      <c r="B117" s="1184"/>
      <c r="C117" s="600">
        <f t="shared" si="9"/>
        <v>157.22842049324331</v>
      </c>
      <c r="D117" s="799">
        <v>123</v>
      </c>
      <c r="E117" s="601" t="s">
        <v>163</v>
      </c>
      <c r="F117" s="797" t="s">
        <v>308</v>
      </c>
      <c r="G117" s="797" t="s">
        <v>286</v>
      </c>
      <c r="H117" s="797" t="s">
        <v>287</v>
      </c>
      <c r="I117" s="797" t="s">
        <v>309</v>
      </c>
      <c r="J117" s="1142"/>
    </row>
    <row r="118" spans="1:10" customFormat="1" ht="30">
      <c r="A118" s="798" t="s">
        <v>310</v>
      </c>
      <c r="B118" s="1184"/>
      <c r="C118" s="600">
        <f t="shared" si="9"/>
        <v>5371.3318935984416</v>
      </c>
      <c r="D118" s="799">
        <v>4202</v>
      </c>
      <c r="E118" s="601" t="s">
        <v>163</v>
      </c>
      <c r="F118" s="797" t="s">
        <v>311</v>
      </c>
      <c r="G118" s="797" t="s">
        <v>286</v>
      </c>
      <c r="H118" s="797" t="s">
        <v>287</v>
      </c>
      <c r="I118" s="797" t="s">
        <v>287</v>
      </c>
      <c r="J118" s="1142"/>
    </row>
    <row r="119" spans="1:10" customFormat="1" ht="15">
      <c r="A119" s="798" t="s">
        <v>312</v>
      </c>
      <c r="B119" s="1184"/>
      <c r="C119" s="600">
        <f t="shared" si="9"/>
        <v>10888.387689117451</v>
      </c>
      <c r="D119" s="799">
        <v>8518</v>
      </c>
      <c r="E119" s="601" t="s">
        <v>163</v>
      </c>
      <c r="F119" s="797" t="s">
        <v>311</v>
      </c>
      <c r="G119" s="797" t="s">
        <v>286</v>
      </c>
      <c r="H119" s="797" t="s">
        <v>287</v>
      </c>
      <c r="I119" s="797" t="s">
        <v>313</v>
      </c>
      <c r="J119" s="1142"/>
    </row>
    <row r="120" spans="1:10" customFormat="1" ht="15">
      <c r="A120" s="798" t="s">
        <v>314</v>
      </c>
      <c r="B120" s="1184"/>
      <c r="C120" s="600">
        <f t="shared" si="9"/>
        <v>4843.4023190967391</v>
      </c>
      <c r="D120" s="799">
        <v>3789</v>
      </c>
      <c r="E120" s="601" t="s">
        <v>163</v>
      </c>
      <c r="F120" s="797" t="s">
        <v>315</v>
      </c>
      <c r="G120" s="797" t="s">
        <v>286</v>
      </c>
      <c r="H120" s="797" t="s">
        <v>287</v>
      </c>
      <c r="I120" s="797" t="s">
        <v>316</v>
      </c>
      <c r="J120" s="1142"/>
    </row>
    <row r="121" spans="1:10" customFormat="1" ht="15">
      <c r="A121" s="798" t="s">
        <v>317</v>
      </c>
      <c r="B121" s="1184"/>
      <c r="C121" s="600">
        <f t="shared" si="9"/>
        <v>70.305391277466512</v>
      </c>
      <c r="D121" s="799">
        <v>55</v>
      </c>
      <c r="E121" s="601" t="s">
        <v>163</v>
      </c>
      <c r="F121" s="797" t="s">
        <v>294</v>
      </c>
      <c r="G121" s="797" t="s">
        <v>286</v>
      </c>
      <c r="H121" s="797" t="s">
        <v>287</v>
      </c>
      <c r="I121" s="797" t="s">
        <v>295</v>
      </c>
      <c r="J121" s="1142"/>
    </row>
    <row r="122" spans="1:10" customFormat="1" ht="15">
      <c r="A122" s="798" t="s">
        <v>318</v>
      </c>
      <c r="B122" s="1184"/>
      <c r="C122" s="600">
        <f t="shared" si="9"/>
        <v>2446.6276164558349</v>
      </c>
      <c r="D122" s="799">
        <v>1914</v>
      </c>
      <c r="E122" s="601" t="s">
        <v>163</v>
      </c>
      <c r="F122" s="797" t="s">
        <v>319</v>
      </c>
      <c r="G122" s="797" t="s">
        <v>286</v>
      </c>
      <c r="H122" s="797" t="s">
        <v>291</v>
      </c>
      <c r="I122" s="797" t="s">
        <v>320</v>
      </c>
      <c r="J122" s="1142"/>
    </row>
    <row r="123" spans="1:10" customFormat="1" ht="15">
      <c r="A123" s="798" t="s">
        <v>321</v>
      </c>
      <c r="B123" s="1184"/>
      <c r="C123" s="600">
        <f t="shared" si="9"/>
        <v>10538.139012571526</v>
      </c>
      <c r="D123" s="799">
        <v>8244</v>
      </c>
      <c r="E123" s="601" t="s">
        <v>163</v>
      </c>
      <c r="F123" s="797" t="s">
        <v>285</v>
      </c>
      <c r="G123" s="797" t="s">
        <v>286</v>
      </c>
      <c r="H123" s="797" t="s">
        <v>322</v>
      </c>
      <c r="I123" s="797" t="s">
        <v>323</v>
      </c>
      <c r="J123" s="1142"/>
    </row>
    <row r="124" spans="1:10" customFormat="1" ht="15">
      <c r="A124" s="798" t="s">
        <v>324</v>
      </c>
      <c r="B124" s="1184"/>
      <c r="C124" s="600">
        <f t="shared" si="9"/>
        <v>138.05422287211607</v>
      </c>
      <c r="D124" s="799">
        <v>108</v>
      </c>
      <c r="E124" s="601" t="s">
        <v>163</v>
      </c>
      <c r="F124" s="797" t="s">
        <v>294</v>
      </c>
      <c r="G124" s="797" t="s">
        <v>286</v>
      </c>
      <c r="H124" s="797" t="s">
        <v>287</v>
      </c>
      <c r="I124" s="797" t="s">
        <v>295</v>
      </c>
      <c r="J124" s="1142"/>
    </row>
    <row r="125" spans="1:10" customFormat="1" ht="15">
      <c r="A125" s="798" t="s">
        <v>325</v>
      </c>
      <c r="B125" s="1184"/>
      <c r="C125" s="600">
        <f t="shared" si="9"/>
        <v>258.65992590900635</v>
      </c>
      <c r="D125" s="799">
        <v>202.35</v>
      </c>
      <c r="E125" s="601" t="s">
        <v>163</v>
      </c>
      <c r="F125" s="797" t="s">
        <v>326</v>
      </c>
      <c r="G125" s="797" t="s">
        <v>327</v>
      </c>
      <c r="H125" s="797" t="s">
        <v>327</v>
      </c>
      <c r="I125" s="797" t="s">
        <v>328</v>
      </c>
      <c r="J125" s="1142"/>
    </row>
    <row r="126" spans="1:10" customFormat="1" ht="15">
      <c r="A126" s="798" t="s">
        <v>329</v>
      </c>
      <c r="B126" s="1184" t="s">
        <v>330</v>
      </c>
      <c r="C126" s="600">
        <f t="shared" si="9"/>
        <v>2527.1592464645692</v>
      </c>
      <c r="D126" s="799">
        <v>1977</v>
      </c>
      <c r="E126" s="601" t="s">
        <v>163</v>
      </c>
      <c r="F126" s="797" t="s">
        <v>304</v>
      </c>
      <c r="G126" s="797" t="s">
        <v>331</v>
      </c>
      <c r="H126" s="797" t="s">
        <v>332</v>
      </c>
      <c r="I126" s="797" t="s">
        <v>333</v>
      </c>
      <c r="J126" s="1142"/>
    </row>
    <row r="127" spans="1:10" s="52" customFormat="1" ht="15">
      <c r="A127" s="798" t="s">
        <v>334</v>
      </c>
      <c r="B127" s="1184"/>
      <c r="C127" s="600">
        <f t="shared" si="9"/>
        <v>129501.25245325192</v>
      </c>
      <c r="D127" s="799">
        <v>101309</v>
      </c>
      <c r="E127" s="800" t="s">
        <v>163</v>
      </c>
      <c r="F127" s="797" t="s">
        <v>335</v>
      </c>
      <c r="G127" s="797" t="s">
        <v>331</v>
      </c>
      <c r="H127" s="797" t="s">
        <v>332</v>
      </c>
      <c r="I127" s="797" t="s">
        <v>336</v>
      </c>
      <c r="J127" s="1142"/>
    </row>
    <row r="128" spans="1:10" customFormat="1" ht="15">
      <c r="A128" s="798" t="s">
        <v>337</v>
      </c>
      <c r="B128" s="1184"/>
      <c r="C128" s="600">
        <f t="shared" si="9"/>
        <v>109475.72045774663</v>
      </c>
      <c r="D128" s="799">
        <v>85643</v>
      </c>
      <c r="E128" s="601" t="s">
        <v>163</v>
      </c>
      <c r="F128" s="797" t="s">
        <v>335</v>
      </c>
      <c r="G128" s="797" t="s">
        <v>331</v>
      </c>
      <c r="H128" s="797" t="s">
        <v>332</v>
      </c>
      <c r="I128" s="797" t="s">
        <v>336</v>
      </c>
      <c r="J128" s="1142"/>
    </row>
    <row r="129" spans="1:10" customFormat="1" ht="30">
      <c r="A129" s="798" t="s">
        <v>338</v>
      </c>
      <c r="B129" s="1184"/>
      <c r="C129" s="600">
        <f t="shared" si="9"/>
        <v>62396.673898672241</v>
      </c>
      <c r="D129" s="799">
        <v>48813</v>
      </c>
      <c r="E129" s="601" t="s">
        <v>163</v>
      </c>
      <c r="F129" s="797" t="s">
        <v>311</v>
      </c>
      <c r="G129" s="797" t="s">
        <v>331</v>
      </c>
      <c r="H129" s="797" t="s">
        <v>302</v>
      </c>
      <c r="I129" s="797" t="s">
        <v>339</v>
      </c>
      <c r="J129" s="1142"/>
    </row>
    <row r="130" spans="1:10" customFormat="1" ht="15">
      <c r="A130" s="798" t="s">
        <v>340</v>
      </c>
      <c r="B130" s="1184"/>
      <c r="C130" s="600">
        <f t="shared" si="9"/>
        <v>5.6499968990254912</v>
      </c>
      <c r="D130" s="799">
        <v>4.42</v>
      </c>
      <c r="E130" s="601" t="s">
        <v>163</v>
      </c>
      <c r="F130" s="797" t="s">
        <v>341</v>
      </c>
      <c r="G130" s="797" t="s">
        <v>327</v>
      </c>
      <c r="H130" s="797" t="s">
        <v>327</v>
      </c>
      <c r="I130" s="797" t="s">
        <v>342</v>
      </c>
      <c r="J130" s="1142"/>
    </row>
    <row r="131" spans="1:10" customFormat="1" ht="15">
      <c r="A131" s="798" t="s">
        <v>343</v>
      </c>
      <c r="B131" s="1184"/>
      <c r="C131" s="600">
        <f t="shared" si="9"/>
        <v>338.74415797324775</v>
      </c>
      <c r="D131" s="799">
        <v>265</v>
      </c>
      <c r="E131" s="601" t="s">
        <v>163</v>
      </c>
      <c r="F131" s="797" t="s">
        <v>308</v>
      </c>
      <c r="G131" s="797" t="s">
        <v>327</v>
      </c>
      <c r="H131" s="797" t="s">
        <v>327</v>
      </c>
      <c r="I131" s="797" t="s">
        <v>344</v>
      </c>
      <c r="J131" s="1142"/>
    </row>
    <row r="132" spans="1:10" customFormat="1" ht="15">
      <c r="A132" s="798" t="s">
        <v>345</v>
      </c>
      <c r="B132" s="1184" t="s">
        <v>346</v>
      </c>
      <c r="C132" s="600">
        <f t="shared" si="9"/>
        <v>29928.365926896793</v>
      </c>
      <c r="D132" s="799">
        <v>23413</v>
      </c>
      <c r="E132" s="601" t="s">
        <v>163</v>
      </c>
      <c r="F132" s="797" t="s">
        <v>304</v>
      </c>
      <c r="G132" s="797" t="s">
        <v>327</v>
      </c>
      <c r="H132" s="797" t="s">
        <v>327</v>
      </c>
      <c r="I132" s="797" t="s">
        <v>347</v>
      </c>
      <c r="J132" s="1142"/>
    </row>
    <row r="133" spans="1:10" customFormat="1" ht="15">
      <c r="A133" s="798" t="s">
        <v>348</v>
      </c>
      <c r="B133" s="1184"/>
      <c r="C133" s="600">
        <f t="shared" si="9"/>
        <v>74.14023080169197</v>
      </c>
      <c r="D133" s="799">
        <v>58</v>
      </c>
      <c r="E133" s="601" t="s">
        <v>163</v>
      </c>
      <c r="F133" s="797" t="s">
        <v>304</v>
      </c>
      <c r="G133" s="797" t="s">
        <v>349</v>
      </c>
      <c r="H133" s="797" t="s">
        <v>350</v>
      </c>
      <c r="I133" s="797" t="s">
        <v>351</v>
      </c>
      <c r="J133" s="1142"/>
    </row>
    <row r="134" spans="1:10" customFormat="1" ht="15">
      <c r="A134" s="798" t="s">
        <v>352</v>
      </c>
      <c r="B134" s="1184"/>
      <c r="C134" s="600">
        <f t="shared" si="9"/>
        <v>1062.889688131153</v>
      </c>
      <c r="D134" s="799">
        <v>831.5</v>
      </c>
      <c r="E134" s="601" t="s">
        <v>163</v>
      </c>
      <c r="F134" s="797" t="s">
        <v>304</v>
      </c>
      <c r="G134" s="797" t="s">
        <v>349</v>
      </c>
      <c r="H134" s="797" t="s">
        <v>350</v>
      </c>
      <c r="I134" s="797" t="s">
        <v>295</v>
      </c>
      <c r="J134" s="1142"/>
    </row>
    <row r="135" spans="1:10" customFormat="1" ht="15">
      <c r="A135" s="798" t="s">
        <v>353</v>
      </c>
      <c r="B135" s="1184"/>
      <c r="C135" s="600">
        <f t="shared" si="9"/>
        <v>70.305391277466512</v>
      </c>
      <c r="D135" s="799">
        <v>55</v>
      </c>
      <c r="E135" s="601" t="s">
        <v>163</v>
      </c>
      <c r="F135" s="797" t="s">
        <v>294</v>
      </c>
      <c r="G135" s="797" t="s">
        <v>327</v>
      </c>
      <c r="H135" s="797" t="s">
        <v>327</v>
      </c>
      <c r="I135" s="797" t="s">
        <v>354</v>
      </c>
      <c r="J135" s="1142"/>
    </row>
    <row r="136" spans="1:10" customFormat="1" ht="15">
      <c r="A136" s="798" t="s">
        <v>355</v>
      </c>
      <c r="B136" s="1184"/>
      <c r="C136" s="600">
        <f t="shared" si="9"/>
        <v>44.739794449296873</v>
      </c>
      <c r="D136" s="799">
        <v>35</v>
      </c>
      <c r="E136" s="601" t="s">
        <v>163</v>
      </c>
      <c r="F136" s="797" t="s">
        <v>356</v>
      </c>
      <c r="G136" s="797" t="s">
        <v>327</v>
      </c>
      <c r="H136" s="797" t="s">
        <v>327</v>
      </c>
      <c r="I136" s="797" t="s">
        <v>357</v>
      </c>
      <c r="J136" s="1142"/>
    </row>
    <row r="137" spans="1:10" customFormat="1" ht="15">
      <c r="A137" s="798" t="s">
        <v>358</v>
      </c>
      <c r="B137" s="1184"/>
      <c r="C137" s="600">
        <f t="shared" si="9"/>
        <v>10.494677497963639</v>
      </c>
      <c r="D137" s="799">
        <v>8.2100000000000009</v>
      </c>
      <c r="E137" s="601" t="s">
        <v>163</v>
      </c>
      <c r="F137" s="797" t="s">
        <v>294</v>
      </c>
      <c r="G137" s="797" t="s">
        <v>327</v>
      </c>
      <c r="H137" s="797" t="s">
        <v>327</v>
      </c>
      <c r="I137" s="797" t="s">
        <v>339</v>
      </c>
      <c r="J137" s="1142"/>
    </row>
    <row r="138" spans="1:10" customFormat="1" ht="15">
      <c r="A138" s="798" t="s">
        <v>359</v>
      </c>
      <c r="B138" s="1184"/>
      <c r="C138" s="600">
        <f t="shared" si="9"/>
        <v>104.94677497963637</v>
      </c>
      <c r="D138" s="799">
        <v>82.1</v>
      </c>
      <c r="E138" s="601" t="s">
        <v>163</v>
      </c>
      <c r="F138" s="797" t="s">
        <v>341</v>
      </c>
      <c r="G138" s="797" t="s">
        <v>327</v>
      </c>
      <c r="H138" s="797" t="s">
        <v>327</v>
      </c>
      <c r="I138" s="797" t="s">
        <v>295</v>
      </c>
      <c r="J138" s="1142"/>
    </row>
    <row r="139" spans="1:10" customFormat="1" ht="15">
      <c r="A139" s="798" t="s">
        <v>360</v>
      </c>
      <c r="B139" s="1184"/>
      <c r="C139" s="600">
        <f t="shared" ref="C139:C170" si="10">D139*_xlfn.XLOOKUP($E139,$B$32:$Q$32,CPIH_conversion_factor_from_FY_to_2023_2024,,0)</f>
        <v>766.96790484508927</v>
      </c>
      <c r="D139" s="799">
        <v>600</v>
      </c>
      <c r="E139" s="601" t="s">
        <v>163</v>
      </c>
      <c r="F139" s="797" t="s">
        <v>341</v>
      </c>
      <c r="G139" s="797" t="s">
        <v>349</v>
      </c>
      <c r="H139" s="797" t="s">
        <v>350</v>
      </c>
      <c r="I139" s="797" t="s">
        <v>361</v>
      </c>
      <c r="J139" s="1142"/>
    </row>
    <row r="140" spans="1:10" customFormat="1" ht="15">
      <c r="A140" s="798" t="s">
        <v>362</v>
      </c>
      <c r="B140" s="1184"/>
      <c r="C140" s="600">
        <f t="shared" si="10"/>
        <v>5.1131193656339287</v>
      </c>
      <c r="D140" s="799">
        <v>4</v>
      </c>
      <c r="E140" s="601" t="s">
        <v>163</v>
      </c>
      <c r="F140" s="797" t="s">
        <v>285</v>
      </c>
      <c r="G140" s="797" t="s">
        <v>327</v>
      </c>
      <c r="H140" s="797" t="s">
        <v>327</v>
      </c>
      <c r="I140" s="797" t="s">
        <v>363</v>
      </c>
      <c r="J140" s="1142"/>
    </row>
    <row r="141" spans="1:10" customFormat="1" ht="15">
      <c r="A141" s="798" t="s">
        <v>364</v>
      </c>
      <c r="B141" s="1184"/>
      <c r="C141" s="600">
        <f t="shared" si="10"/>
        <v>3528.0523622874107</v>
      </c>
      <c r="D141" s="799">
        <v>2760</v>
      </c>
      <c r="E141" s="601" t="s">
        <v>163</v>
      </c>
      <c r="F141" s="797" t="s">
        <v>308</v>
      </c>
      <c r="G141" s="797" t="s">
        <v>327</v>
      </c>
      <c r="H141" s="797" t="s">
        <v>327</v>
      </c>
      <c r="I141" s="797" t="s">
        <v>365</v>
      </c>
      <c r="J141" s="1142"/>
    </row>
    <row r="142" spans="1:10" customFormat="1" ht="15">
      <c r="A142" s="798" t="s">
        <v>366</v>
      </c>
      <c r="B142" s="1184"/>
      <c r="C142" s="600">
        <f t="shared" si="10"/>
        <v>14828.046160338394</v>
      </c>
      <c r="D142" s="799">
        <v>11600</v>
      </c>
      <c r="E142" s="601" t="s">
        <v>163</v>
      </c>
      <c r="F142" s="797" t="s">
        <v>341</v>
      </c>
      <c r="G142" s="797" t="s">
        <v>349</v>
      </c>
      <c r="H142" s="797" t="s">
        <v>349</v>
      </c>
      <c r="I142" s="797" t="s">
        <v>367</v>
      </c>
      <c r="J142" s="1142"/>
    </row>
    <row r="143" spans="1:10" customFormat="1" ht="15">
      <c r="A143" s="798" t="s">
        <v>368</v>
      </c>
      <c r="B143" s="1184"/>
      <c r="C143" s="600">
        <f t="shared" si="10"/>
        <v>2428.7316986761161</v>
      </c>
      <c r="D143" s="799">
        <v>1900</v>
      </c>
      <c r="E143" s="601" t="s">
        <v>163</v>
      </c>
      <c r="F143" s="797" t="s">
        <v>308</v>
      </c>
      <c r="G143" s="797" t="s">
        <v>327</v>
      </c>
      <c r="H143" s="797" t="s">
        <v>369</v>
      </c>
      <c r="I143" s="797" t="s">
        <v>370</v>
      </c>
      <c r="J143" s="1142"/>
    </row>
    <row r="144" spans="1:10" customFormat="1" ht="15">
      <c r="A144" s="798" t="s">
        <v>371</v>
      </c>
      <c r="B144" s="1184" t="s">
        <v>372</v>
      </c>
      <c r="C144" s="600">
        <f t="shared" si="10"/>
        <v>9842.7547788453121</v>
      </c>
      <c r="D144" s="799">
        <v>7700</v>
      </c>
      <c r="E144" s="601" t="s">
        <v>163</v>
      </c>
      <c r="F144" s="797" t="s">
        <v>285</v>
      </c>
      <c r="G144" s="797" t="s">
        <v>373</v>
      </c>
      <c r="H144" s="797" t="s">
        <v>302</v>
      </c>
      <c r="I144" s="797" t="s">
        <v>372</v>
      </c>
      <c r="J144" s="1142"/>
    </row>
    <row r="145" spans="1:10" customFormat="1" ht="15">
      <c r="A145" s="798" t="s">
        <v>374</v>
      </c>
      <c r="B145" s="1184"/>
      <c r="C145" s="600">
        <f t="shared" si="10"/>
        <v>1026.4587126510112</v>
      </c>
      <c r="D145" s="799">
        <v>803</v>
      </c>
      <c r="E145" s="601" t="s">
        <v>163</v>
      </c>
      <c r="F145" s="797" t="s">
        <v>285</v>
      </c>
      <c r="G145" s="797" t="s">
        <v>373</v>
      </c>
      <c r="H145" s="797" t="s">
        <v>302</v>
      </c>
      <c r="I145" s="797" t="s">
        <v>372</v>
      </c>
      <c r="J145" s="1142"/>
    </row>
    <row r="146" spans="1:10" customFormat="1" ht="30">
      <c r="A146" s="798" t="s">
        <v>375</v>
      </c>
      <c r="B146" s="1184"/>
      <c r="C146" s="600">
        <f t="shared" si="10"/>
        <v>159.78498017606026</v>
      </c>
      <c r="D146" s="799">
        <v>125</v>
      </c>
      <c r="E146" s="601" t="s">
        <v>163</v>
      </c>
      <c r="F146" s="797" t="s">
        <v>301</v>
      </c>
      <c r="G146" s="797" t="s">
        <v>373</v>
      </c>
      <c r="H146" s="797" t="s">
        <v>302</v>
      </c>
      <c r="I146" s="797" t="s">
        <v>372</v>
      </c>
      <c r="J146" s="1142"/>
    </row>
    <row r="147" spans="1:10" customFormat="1" ht="15">
      <c r="A147" s="798" t="s">
        <v>376</v>
      </c>
      <c r="B147" s="1184" t="s">
        <v>377</v>
      </c>
      <c r="C147" s="600">
        <f t="shared" si="10"/>
        <v>8896.8276962030359</v>
      </c>
      <c r="D147" s="799">
        <v>6960</v>
      </c>
      <c r="E147" s="601" t="s">
        <v>163</v>
      </c>
      <c r="F147" s="797" t="s">
        <v>285</v>
      </c>
      <c r="G147" s="797" t="s">
        <v>373</v>
      </c>
      <c r="H147" s="797" t="s">
        <v>378</v>
      </c>
      <c r="I147" s="797" t="s">
        <v>379</v>
      </c>
      <c r="J147" s="1142"/>
    </row>
    <row r="148" spans="1:10" customFormat="1" ht="15">
      <c r="A148" s="798" t="s">
        <v>380</v>
      </c>
      <c r="B148" s="1184"/>
      <c r="C148" s="600">
        <f t="shared" si="10"/>
        <v>68385.414955670974</v>
      </c>
      <c r="D148" s="799">
        <v>53498</v>
      </c>
      <c r="E148" s="601" t="s">
        <v>163</v>
      </c>
      <c r="F148" s="797" t="s">
        <v>285</v>
      </c>
      <c r="G148" s="797" t="s">
        <v>373</v>
      </c>
      <c r="H148" s="797" t="s">
        <v>378</v>
      </c>
      <c r="I148" s="797" t="s">
        <v>379</v>
      </c>
      <c r="J148" s="1142"/>
    </row>
    <row r="149" spans="1:10" customFormat="1" ht="15">
      <c r="A149" s="798" t="s">
        <v>381</v>
      </c>
      <c r="B149" s="1184"/>
      <c r="C149" s="600">
        <f t="shared" si="10"/>
        <v>116549.72110010117</v>
      </c>
      <c r="D149" s="799">
        <v>91177</v>
      </c>
      <c r="E149" s="601" t="s">
        <v>163</v>
      </c>
      <c r="F149" s="797" t="s">
        <v>285</v>
      </c>
      <c r="G149" s="797" t="s">
        <v>373</v>
      </c>
      <c r="H149" s="797" t="s">
        <v>378</v>
      </c>
      <c r="I149" s="797" t="s">
        <v>379</v>
      </c>
      <c r="J149" s="1142"/>
    </row>
    <row r="150" spans="1:10" customFormat="1" ht="15">
      <c r="A150" s="798" t="s">
        <v>382</v>
      </c>
      <c r="B150" s="1184"/>
      <c r="C150" s="600">
        <f t="shared" si="10"/>
        <v>24.287316986761162</v>
      </c>
      <c r="D150" s="799">
        <v>19</v>
      </c>
      <c r="E150" s="601" t="s">
        <v>163</v>
      </c>
      <c r="F150" s="797" t="s">
        <v>294</v>
      </c>
      <c r="G150" s="797" t="s">
        <v>373</v>
      </c>
      <c r="H150" s="797" t="s">
        <v>383</v>
      </c>
      <c r="I150" s="797" t="s">
        <v>379</v>
      </c>
      <c r="J150" s="1142"/>
    </row>
    <row r="151" spans="1:10" customFormat="1" ht="15">
      <c r="A151" s="798" t="s">
        <v>384</v>
      </c>
      <c r="B151" s="1184"/>
      <c r="C151" s="600">
        <f t="shared" si="10"/>
        <v>291.44780384113392</v>
      </c>
      <c r="D151" s="799">
        <v>228</v>
      </c>
      <c r="E151" s="601" t="s">
        <v>163</v>
      </c>
      <c r="F151" s="797" t="s">
        <v>285</v>
      </c>
      <c r="G151" s="797" t="s">
        <v>286</v>
      </c>
      <c r="H151" s="797" t="s">
        <v>287</v>
      </c>
      <c r="I151" s="797" t="s">
        <v>287</v>
      </c>
      <c r="J151" s="1142"/>
    </row>
    <row r="152" spans="1:10" customFormat="1" ht="15">
      <c r="A152" s="798" t="s">
        <v>385</v>
      </c>
      <c r="B152" s="1184" t="s">
        <v>386</v>
      </c>
      <c r="C152" s="600">
        <f t="shared" si="10"/>
        <v>46.912870179691296</v>
      </c>
      <c r="D152" s="799">
        <v>36.700000000000003</v>
      </c>
      <c r="E152" s="601" t="s">
        <v>163</v>
      </c>
      <c r="F152" s="797" t="s">
        <v>387</v>
      </c>
      <c r="G152" s="797" t="s">
        <v>388</v>
      </c>
      <c r="H152" s="797" t="s">
        <v>388</v>
      </c>
      <c r="I152" s="797" t="s">
        <v>389</v>
      </c>
      <c r="J152" s="1142"/>
    </row>
    <row r="153" spans="1:10" customFormat="1" ht="15">
      <c r="A153" s="798" t="s">
        <v>390</v>
      </c>
      <c r="B153" s="1184"/>
      <c r="C153" s="600">
        <f t="shared" si="10"/>
        <v>86.194409706173957</v>
      </c>
      <c r="D153" s="799">
        <v>67.430000000000007</v>
      </c>
      <c r="E153" s="601" t="s">
        <v>163</v>
      </c>
      <c r="F153" s="797" t="s">
        <v>387</v>
      </c>
      <c r="G153" s="797" t="s">
        <v>388</v>
      </c>
      <c r="H153" s="797" t="s">
        <v>388</v>
      </c>
      <c r="I153" s="797" t="s">
        <v>389</v>
      </c>
      <c r="J153" s="1142"/>
    </row>
    <row r="154" spans="1:10" customFormat="1" ht="15">
      <c r="A154" s="798" t="s">
        <v>391</v>
      </c>
      <c r="B154" s="1184"/>
      <c r="C154" s="600">
        <f t="shared" si="10"/>
        <v>7924.0567368911807</v>
      </c>
      <c r="D154" s="799">
        <v>6199</v>
      </c>
      <c r="E154" s="601" t="s">
        <v>163</v>
      </c>
      <c r="F154" s="797" t="s">
        <v>392</v>
      </c>
      <c r="G154" s="797" t="s">
        <v>388</v>
      </c>
      <c r="H154" s="797" t="s">
        <v>388</v>
      </c>
      <c r="I154" s="797" t="s">
        <v>393</v>
      </c>
      <c r="J154" s="1142"/>
    </row>
    <row r="155" spans="1:10" customFormat="1" ht="15">
      <c r="A155" s="798" t="s">
        <v>394</v>
      </c>
      <c r="B155" s="1184"/>
      <c r="C155" s="600">
        <f t="shared" si="10"/>
        <v>8018.649445155409</v>
      </c>
      <c r="D155" s="799">
        <v>6273</v>
      </c>
      <c r="E155" s="601" t="s">
        <v>163</v>
      </c>
      <c r="F155" s="797" t="s">
        <v>392</v>
      </c>
      <c r="G155" s="797" t="s">
        <v>388</v>
      </c>
      <c r="H155" s="797" t="s">
        <v>388</v>
      </c>
      <c r="I155" s="797" t="s">
        <v>393</v>
      </c>
      <c r="J155" s="1142"/>
    </row>
    <row r="156" spans="1:10" customFormat="1" ht="15">
      <c r="A156" s="798" t="s">
        <v>395</v>
      </c>
      <c r="B156" s="1184"/>
      <c r="C156" s="600">
        <f t="shared" si="10"/>
        <v>7728.4799211556829</v>
      </c>
      <c r="D156" s="799">
        <v>6046</v>
      </c>
      <c r="E156" s="601" t="s">
        <v>163</v>
      </c>
      <c r="F156" s="797" t="s">
        <v>392</v>
      </c>
      <c r="G156" s="797" t="s">
        <v>388</v>
      </c>
      <c r="H156" s="797" t="s">
        <v>388</v>
      </c>
      <c r="I156" s="797" t="s">
        <v>393</v>
      </c>
      <c r="J156" s="1142"/>
    </row>
    <row r="157" spans="1:10" customFormat="1" ht="15">
      <c r="A157" s="798" t="s">
        <v>396</v>
      </c>
      <c r="B157" s="1184"/>
      <c r="C157" s="600">
        <f t="shared" si="10"/>
        <v>130.38454382366518</v>
      </c>
      <c r="D157" s="799">
        <v>102</v>
      </c>
      <c r="E157" s="601" t="s">
        <v>163</v>
      </c>
      <c r="F157" s="797" t="s">
        <v>392</v>
      </c>
      <c r="G157" s="797" t="s">
        <v>388</v>
      </c>
      <c r="H157" s="797" t="s">
        <v>388</v>
      </c>
      <c r="I157" s="797" t="s">
        <v>393</v>
      </c>
      <c r="J157" s="1142"/>
    </row>
    <row r="158" spans="1:10" customFormat="1" ht="15">
      <c r="A158" s="798" t="s">
        <v>397</v>
      </c>
      <c r="B158" s="1184"/>
      <c r="C158" s="600">
        <f t="shared" si="10"/>
        <v>135288.02529530812</v>
      </c>
      <c r="D158" s="799">
        <v>105836</v>
      </c>
      <c r="E158" s="601" t="s">
        <v>163</v>
      </c>
      <c r="F158" s="797" t="s">
        <v>392</v>
      </c>
      <c r="G158" s="797" t="s">
        <v>388</v>
      </c>
      <c r="H158" s="797" t="s">
        <v>388</v>
      </c>
      <c r="I158" s="797" t="s">
        <v>393</v>
      </c>
      <c r="J158" s="1142"/>
    </row>
    <row r="159" spans="1:10" customFormat="1" ht="15">
      <c r="A159" s="798" t="s">
        <v>398</v>
      </c>
      <c r="B159" s="1184"/>
      <c r="C159" s="600">
        <f t="shared" si="10"/>
        <v>447.39794449296875</v>
      </c>
      <c r="D159" s="799">
        <v>350</v>
      </c>
      <c r="E159" s="601" t="s">
        <v>163</v>
      </c>
      <c r="F159" s="797" t="s">
        <v>285</v>
      </c>
      <c r="G159" s="797" t="s">
        <v>327</v>
      </c>
      <c r="H159" s="797" t="s">
        <v>327</v>
      </c>
      <c r="I159" s="797" t="s">
        <v>399</v>
      </c>
      <c r="J159" s="1142"/>
    </row>
    <row r="160" spans="1:10" customFormat="1" ht="15">
      <c r="A160" s="798" t="s">
        <v>400</v>
      </c>
      <c r="B160" s="1184"/>
      <c r="C160" s="600">
        <f t="shared" si="10"/>
        <v>3042.3060225521876</v>
      </c>
      <c r="D160" s="799">
        <v>2380</v>
      </c>
      <c r="E160" s="601" t="s">
        <v>163</v>
      </c>
      <c r="F160" s="797" t="s">
        <v>401</v>
      </c>
      <c r="G160" s="797" t="s">
        <v>327</v>
      </c>
      <c r="H160" s="797" t="s">
        <v>327</v>
      </c>
      <c r="I160" s="797" t="s">
        <v>402</v>
      </c>
      <c r="J160" s="1142"/>
    </row>
    <row r="161" spans="1:10" customFormat="1" ht="15">
      <c r="A161" s="798" t="s">
        <v>403</v>
      </c>
      <c r="B161" s="1184"/>
      <c r="C161" s="600">
        <f t="shared" si="10"/>
        <v>1288.5060801397501</v>
      </c>
      <c r="D161" s="799">
        <v>1008</v>
      </c>
      <c r="E161" s="601" t="s">
        <v>163</v>
      </c>
      <c r="F161" s="797" t="s">
        <v>341</v>
      </c>
      <c r="G161" s="797" t="s">
        <v>327</v>
      </c>
      <c r="H161" s="797" t="s">
        <v>327</v>
      </c>
      <c r="I161" s="797" t="s">
        <v>404</v>
      </c>
      <c r="J161" s="1142"/>
    </row>
    <row r="162" spans="1:10" customFormat="1" ht="15">
      <c r="A162" s="798" t="s">
        <v>405</v>
      </c>
      <c r="B162" s="1184" t="s">
        <v>406</v>
      </c>
      <c r="C162" s="600">
        <f t="shared" si="10"/>
        <v>112.48862604394643</v>
      </c>
      <c r="D162" s="799">
        <v>88</v>
      </c>
      <c r="E162" s="601" t="s">
        <v>163</v>
      </c>
      <c r="F162" s="797" t="s">
        <v>407</v>
      </c>
      <c r="G162" s="797" t="s">
        <v>331</v>
      </c>
      <c r="H162" s="797" t="s">
        <v>408</v>
      </c>
      <c r="I162" s="797" t="s">
        <v>409</v>
      </c>
      <c r="J162" s="1142"/>
    </row>
    <row r="163" spans="1:10" customFormat="1" ht="15">
      <c r="A163" s="798" t="s">
        <v>410</v>
      </c>
      <c r="B163" s="1184"/>
      <c r="C163" s="600">
        <f t="shared" si="10"/>
        <v>39911.731488297039</v>
      </c>
      <c r="D163" s="799">
        <v>31223</v>
      </c>
      <c r="E163" s="601" t="s">
        <v>163</v>
      </c>
      <c r="F163" s="797" t="s">
        <v>411</v>
      </c>
      <c r="G163" s="797" t="s">
        <v>331</v>
      </c>
      <c r="H163" s="797" t="s">
        <v>320</v>
      </c>
      <c r="I163" s="797" t="s">
        <v>412</v>
      </c>
      <c r="J163" s="1142"/>
    </row>
    <row r="164" spans="1:10" customFormat="1" ht="15">
      <c r="A164" s="798" t="s">
        <v>410</v>
      </c>
      <c r="B164" s="1184"/>
      <c r="C164" s="600">
        <f t="shared" si="10"/>
        <v>20541.957051434307</v>
      </c>
      <c r="D164" s="799">
        <v>16070</v>
      </c>
      <c r="E164" s="601" t="s">
        <v>163</v>
      </c>
      <c r="F164" s="797" t="s">
        <v>411</v>
      </c>
      <c r="G164" s="797" t="s">
        <v>331</v>
      </c>
      <c r="H164" s="797" t="s">
        <v>320</v>
      </c>
      <c r="I164" s="797" t="s">
        <v>412</v>
      </c>
      <c r="J164" s="1142"/>
    </row>
    <row r="165" spans="1:10" customFormat="1" ht="15">
      <c r="A165" s="798" t="s">
        <v>413</v>
      </c>
      <c r="B165" s="1184"/>
      <c r="C165" s="600">
        <f t="shared" si="10"/>
        <v>109.93206636112947</v>
      </c>
      <c r="D165" s="799">
        <v>86</v>
      </c>
      <c r="E165" s="601" t="s">
        <v>163</v>
      </c>
      <c r="F165" s="797" t="s">
        <v>301</v>
      </c>
      <c r="G165" s="797" t="s">
        <v>373</v>
      </c>
      <c r="H165" s="797" t="s">
        <v>320</v>
      </c>
      <c r="I165" s="797" t="s">
        <v>339</v>
      </c>
      <c r="J165" s="1142"/>
    </row>
    <row r="166" spans="1:10" customFormat="1" ht="15">
      <c r="A166" s="798" t="s">
        <v>414</v>
      </c>
      <c r="B166" s="1184"/>
      <c r="C166" s="600">
        <f t="shared" si="10"/>
        <v>83.088189691551335</v>
      </c>
      <c r="D166" s="799">
        <v>65</v>
      </c>
      <c r="E166" s="601" t="s">
        <v>163</v>
      </c>
      <c r="F166" s="797" t="s">
        <v>415</v>
      </c>
      <c r="G166" s="797" t="s">
        <v>373</v>
      </c>
      <c r="H166" s="797" t="s">
        <v>320</v>
      </c>
      <c r="I166" s="797" t="s">
        <v>339</v>
      </c>
      <c r="J166" s="1142"/>
    </row>
    <row r="167" spans="1:10" customFormat="1" ht="15">
      <c r="A167" s="798" t="s">
        <v>416</v>
      </c>
      <c r="B167" s="1184"/>
      <c r="C167" s="600">
        <f t="shared" si="10"/>
        <v>46799.103273805944</v>
      </c>
      <c r="D167" s="799">
        <v>36611</v>
      </c>
      <c r="E167" s="601" t="s">
        <v>163</v>
      </c>
      <c r="F167" s="797" t="s">
        <v>417</v>
      </c>
      <c r="G167" s="797" t="s">
        <v>331</v>
      </c>
      <c r="H167" s="797" t="s">
        <v>327</v>
      </c>
      <c r="I167" s="797" t="s">
        <v>370</v>
      </c>
      <c r="J167" s="1142"/>
    </row>
    <row r="168" spans="1:10" customFormat="1" ht="15">
      <c r="A168" s="798" t="s">
        <v>418</v>
      </c>
      <c r="B168" s="1184"/>
      <c r="C168" s="600">
        <f t="shared" si="10"/>
        <v>121.87120007988469</v>
      </c>
      <c r="D168" s="799">
        <v>95.34</v>
      </c>
      <c r="E168" s="601" t="s">
        <v>163</v>
      </c>
      <c r="F168" s="797" t="s">
        <v>356</v>
      </c>
      <c r="G168" s="797" t="s">
        <v>373</v>
      </c>
      <c r="H168" s="797" t="s">
        <v>373</v>
      </c>
      <c r="I168" s="797" t="s">
        <v>370</v>
      </c>
      <c r="J168" s="1142"/>
    </row>
    <row r="169" spans="1:10" customFormat="1" ht="15">
      <c r="A169" s="798" t="s">
        <v>419</v>
      </c>
      <c r="B169" s="1184"/>
      <c r="C169" s="600">
        <f t="shared" si="10"/>
        <v>79.253350167325891</v>
      </c>
      <c r="D169" s="799">
        <v>62</v>
      </c>
      <c r="E169" s="601" t="s">
        <v>163</v>
      </c>
      <c r="F169" s="797" t="s">
        <v>294</v>
      </c>
      <c r="G169" s="797" t="s">
        <v>373</v>
      </c>
      <c r="H169" s="797" t="s">
        <v>302</v>
      </c>
      <c r="I169" s="797" t="s">
        <v>295</v>
      </c>
      <c r="J169" s="1142"/>
    </row>
    <row r="170" spans="1:10" customFormat="1" ht="15">
      <c r="A170" s="798" t="s">
        <v>420</v>
      </c>
      <c r="B170" s="1184" t="s">
        <v>421</v>
      </c>
      <c r="C170" s="600">
        <f t="shared" si="10"/>
        <v>49819.678539054185</v>
      </c>
      <c r="D170" s="799">
        <v>38974</v>
      </c>
      <c r="E170" s="601" t="s">
        <v>163</v>
      </c>
      <c r="F170" s="797" t="s">
        <v>311</v>
      </c>
      <c r="G170" s="797" t="s">
        <v>373</v>
      </c>
      <c r="H170" s="797" t="s">
        <v>422</v>
      </c>
      <c r="I170" s="797" t="s">
        <v>339</v>
      </c>
      <c r="J170" s="1142"/>
    </row>
    <row r="171" spans="1:10" customFormat="1" ht="15">
      <c r="A171" s="798" t="s">
        <v>423</v>
      </c>
      <c r="B171" s="1184"/>
      <c r="C171" s="600">
        <f t="shared" ref="C171:C175" si="11">D171*_xlfn.XLOOKUP($E171,$B$32:$Q$32,CPIH_conversion_factor_from_FY_to_2023_2024,,0)</f>
        <v>19530.8376968802</v>
      </c>
      <c r="D171" s="799">
        <v>15279</v>
      </c>
      <c r="E171" s="601" t="s">
        <v>163</v>
      </c>
      <c r="F171" s="797" t="s">
        <v>424</v>
      </c>
      <c r="G171" s="797" t="s">
        <v>373</v>
      </c>
      <c r="H171" s="797" t="s">
        <v>422</v>
      </c>
      <c r="I171" s="797" t="s">
        <v>425</v>
      </c>
      <c r="J171" s="1142"/>
    </row>
    <row r="172" spans="1:10" customFormat="1" ht="15">
      <c r="A172" s="798" t="s">
        <v>426</v>
      </c>
      <c r="B172" s="1184"/>
      <c r="C172" s="600">
        <f t="shared" si="11"/>
        <v>958.70988105636161</v>
      </c>
      <c r="D172" s="799">
        <v>750</v>
      </c>
      <c r="E172" s="601" t="s">
        <v>163</v>
      </c>
      <c r="F172" s="797" t="s">
        <v>285</v>
      </c>
      <c r="G172" s="797" t="s">
        <v>373</v>
      </c>
      <c r="H172" s="797" t="s">
        <v>427</v>
      </c>
      <c r="I172" s="797" t="s">
        <v>428</v>
      </c>
      <c r="J172" s="1142"/>
    </row>
    <row r="173" spans="1:10" customFormat="1" ht="15">
      <c r="A173" s="798" t="s">
        <v>429</v>
      </c>
      <c r="B173" s="1184"/>
      <c r="C173" s="600">
        <f t="shared" si="11"/>
        <v>16493.644793693646</v>
      </c>
      <c r="D173" s="799">
        <v>12903</v>
      </c>
      <c r="E173" s="601" t="s">
        <v>163</v>
      </c>
      <c r="F173" s="797" t="s">
        <v>285</v>
      </c>
      <c r="G173" s="797" t="s">
        <v>373</v>
      </c>
      <c r="H173" s="797" t="s">
        <v>322</v>
      </c>
      <c r="I173" s="797" t="s">
        <v>430</v>
      </c>
      <c r="J173" s="1142"/>
    </row>
    <row r="174" spans="1:10" customFormat="1" ht="15">
      <c r="A174" s="798" t="s">
        <v>431</v>
      </c>
      <c r="B174" s="1184" t="s">
        <v>432</v>
      </c>
      <c r="C174" s="600">
        <f t="shared" si="11"/>
        <v>2.9783920304817637</v>
      </c>
      <c r="D174" s="799">
        <v>2.33</v>
      </c>
      <c r="E174" s="601" t="s">
        <v>163</v>
      </c>
      <c r="F174" s="797" t="s">
        <v>433</v>
      </c>
      <c r="G174" s="797" t="s">
        <v>327</v>
      </c>
      <c r="H174" s="797" t="s">
        <v>327</v>
      </c>
      <c r="I174" s="797" t="s">
        <v>434</v>
      </c>
      <c r="J174" s="1142"/>
    </row>
    <row r="175" spans="1:10" customFormat="1" ht="15">
      <c r="A175" s="798" t="s">
        <v>435</v>
      </c>
      <c r="B175" s="1184"/>
      <c r="C175" s="600">
        <f t="shared" si="11"/>
        <v>142.7582926884993</v>
      </c>
      <c r="D175" s="799">
        <v>111.68</v>
      </c>
      <c r="E175" s="601" t="s">
        <v>163</v>
      </c>
      <c r="F175" s="797" t="s">
        <v>341</v>
      </c>
      <c r="G175" s="797" t="s">
        <v>327</v>
      </c>
      <c r="H175" s="797" t="s">
        <v>327</v>
      </c>
      <c r="I175" s="797" t="s">
        <v>436</v>
      </c>
      <c r="J175" s="1143"/>
    </row>
    <row r="176" spans="1:10" ht="14.1" customHeight="1">
      <c r="D176" s="365"/>
      <c r="E176" s="25"/>
      <c r="F176" s="365"/>
      <c r="G176" s="398"/>
    </row>
    <row r="177" spans="1:74" ht="14.45" customHeight="1">
      <c r="D177" s="365"/>
      <c r="E177" s="25"/>
      <c r="F177" s="365"/>
      <c r="G177" s="398"/>
    </row>
    <row r="178" spans="1:74" ht="13.5" thickBot="1"/>
    <row r="179" spans="1:74" ht="14.25">
      <c r="A179" s="329" t="s">
        <v>437</v>
      </c>
      <c r="B179" s="325">
        <v>2024</v>
      </c>
      <c r="C179" s="326">
        <v>2025</v>
      </c>
      <c r="D179" s="326">
        <v>2026</v>
      </c>
      <c r="E179" s="326">
        <v>2027</v>
      </c>
      <c r="F179" s="326">
        <v>2028</v>
      </c>
      <c r="G179" s="326">
        <v>2029</v>
      </c>
      <c r="H179" s="326">
        <v>2030</v>
      </c>
      <c r="I179" s="326">
        <v>2031</v>
      </c>
      <c r="J179" s="326">
        <v>2032</v>
      </c>
      <c r="K179" s="326">
        <v>2033</v>
      </c>
      <c r="L179" s="326">
        <v>2034</v>
      </c>
      <c r="M179" s="326">
        <v>2035</v>
      </c>
      <c r="N179" s="326">
        <v>2036</v>
      </c>
      <c r="O179" s="326">
        <v>2037</v>
      </c>
      <c r="P179" s="326">
        <v>2038</v>
      </c>
      <c r="Q179" s="326">
        <v>2039</v>
      </c>
      <c r="R179" s="326">
        <v>2040</v>
      </c>
      <c r="S179" s="326">
        <v>2041</v>
      </c>
      <c r="T179" s="326">
        <v>2042</v>
      </c>
      <c r="U179" s="326">
        <v>2043</v>
      </c>
      <c r="V179" s="326">
        <v>2044</v>
      </c>
      <c r="W179" s="326">
        <v>2045</v>
      </c>
      <c r="X179" s="326">
        <v>2046</v>
      </c>
      <c r="Y179" s="326">
        <v>2047</v>
      </c>
      <c r="Z179" s="326">
        <v>2048</v>
      </c>
      <c r="AA179" s="326">
        <v>2049</v>
      </c>
      <c r="AB179" s="326">
        <v>2050</v>
      </c>
      <c r="AC179" s="326">
        <v>2051</v>
      </c>
      <c r="AD179" s="326">
        <v>2052</v>
      </c>
      <c r="AE179" s="326">
        <v>2053</v>
      </c>
      <c r="AF179" s="326">
        <v>2054</v>
      </c>
      <c r="AG179" s="326">
        <v>2055</v>
      </c>
      <c r="AH179" s="326">
        <v>2056</v>
      </c>
      <c r="AI179" s="326">
        <v>2057</v>
      </c>
      <c r="AJ179" s="326">
        <v>2058</v>
      </c>
      <c r="AK179" s="326">
        <v>2059</v>
      </c>
      <c r="AL179" s="326">
        <v>2060</v>
      </c>
      <c r="AM179" s="326">
        <v>2061</v>
      </c>
      <c r="AN179" s="326">
        <v>2062</v>
      </c>
      <c r="AO179" s="326">
        <v>2063</v>
      </c>
      <c r="AP179" s="326">
        <v>2064</v>
      </c>
      <c r="AQ179" s="326">
        <v>2065</v>
      </c>
      <c r="AR179" s="326">
        <v>2066</v>
      </c>
      <c r="AS179" s="326">
        <v>2067</v>
      </c>
      <c r="AT179" s="326">
        <v>2068</v>
      </c>
      <c r="AU179" s="326">
        <v>2069</v>
      </c>
      <c r="AV179" s="326">
        <v>2070</v>
      </c>
      <c r="AW179" s="326">
        <v>2071</v>
      </c>
      <c r="AX179" s="326">
        <v>2072</v>
      </c>
      <c r="AY179" s="326">
        <v>2073</v>
      </c>
      <c r="AZ179" s="326">
        <v>2074</v>
      </c>
      <c r="BA179" s="326">
        <v>2075</v>
      </c>
      <c r="BB179" s="326">
        <v>2076</v>
      </c>
      <c r="BC179" s="326">
        <v>2077</v>
      </c>
      <c r="BD179" s="326">
        <v>2078</v>
      </c>
      <c r="BE179" s="326">
        <v>2079</v>
      </c>
      <c r="BF179" s="327">
        <v>2080</v>
      </c>
    </row>
    <row r="180" spans="1:74" ht="13.5" thickBot="1">
      <c r="B180" s="411">
        <v>1</v>
      </c>
      <c r="C180" s="412">
        <v>2</v>
      </c>
      <c r="D180" s="328">
        <v>3</v>
      </c>
      <c r="E180" s="412">
        <v>4</v>
      </c>
      <c r="F180" s="412">
        <v>5</v>
      </c>
      <c r="G180" s="328">
        <v>6</v>
      </c>
      <c r="H180" s="412">
        <v>7</v>
      </c>
      <c r="I180" s="412">
        <v>8</v>
      </c>
      <c r="J180" s="328">
        <v>9</v>
      </c>
      <c r="K180" s="412">
        <v>10</v>
      </c>
      <c r="L180" s="412">
        <v>11</v>
      </c>
      <c r="M180" s="328">
        <v>12</v>
      </c>
      <c r="N180" s="412">
        <v>13</v>
      </c>
      <c r="O180" s="412">
        <v>14</v>
      </c>
      <c r="P180" s="328">
        <v>15</v>
      </c>
      <c r="Q180" s="412">
        <v>16</v>
      </c>
      <c r="R180" s="412">
        <v>17</v>
      </c>
      <c r="S180" s="328">
        <v>18</v>
      </c>
      <c r="T180" s="412">
        <v>19</v>
      </c>
      <c r="U180" s="412">
        <v>20</v>
      </c>
      <c r="V180" s="328">
        <v>21</v>
      </c>
      <c r="W180" s="412">
        <v>22</v>
      </c>
      <c r="X180" s="412">
        <v>23</v>
      </c>
      <c r="Y180" s="328">
        <v>24</v>
      </c>
      <c r="Z180" s="412">
        <v>25</v>
      </c>
      <c r="AA180" s="412">
        <v>26</v>
      </c>
      <c r="AB180" s="328">
        <v>27</v>
      </c>
      <c r="AC180" s="412">
        <v>28</v>
      </c>
      <c r="AD180" s="412">
        <v>29</v>
      </c>
      <c r="AE180" s="328">
        <v>30</v>
      </c>
      <c r="AF180" s="412">
        <v>31</v>
      </c>
      <c r="AG180" s="412">
        <v>32</v>
      </c>
      <c r="AH180" s="328">
        <v>33</v>
      </c>
      <c r="AI180" s="412">
        <v>34</v>
      </c>
      <c r="AJ180" s="412">
        <v>35</v>
      </c>
      <c r="AK180" s="328">
        <v>36</v>
      </c>
      <c r="AL180" s="412">
        <v>37</v>
      </c>
      <c r="AM180" s="412">
        <v>38</v>
      </c>
      <c r="AN180" s="328">
        <v>39</v>
      </c>
      <c r="AO180" s="412">
        <v>40</v>
      </c>
      <c r="AP180" s="412">
        <v>41</v>
      </c>
      <c r="AQ180" s="328">
        <v>42</v>
      </c>
      <c r="AR180" s="412">
        <v>43</v>
      </c>
      <c r="AS180" s="412">
        <v>44</v>
      </c>
      <c r="AT180" s="328">
        <v>45</v>
      </c>
      <c r="AU180" s="412">
        <v>46</v>
      </c>
      <c r="AV180" s="412">
        <v>47</v>
      </c>
      <c r="AW180" s="328">
        <v>48</v>
      </c>
      <c r="AX180" s="412">
        <v>49</v>
      </c>
      <c r="AY180" s="412">
        <v>50</v>
      </c>
      <c r="AZ180" s="328">
        <v>51</v>
      </c>
      <c r="BA180" s="412">
        <v>52</v>
      </c>
      <c r="BB180" s="412">
        <v>53</v>
      </c>
      <c r="BC180" s="412">
        <v>54</v>
      </c>
      <c r="BD180" s="328">
        <v>55</v>
      </c>
      <c r="BE180" s="412">
        <v>56</v>
      </c>
      <c r="BF180" s="413">
        <v>57</v>
      </c>
    </row>
    <row r="181" spans="1:74" s="25" customFormat="1">
      <c r="A181" s="29">
        <v>2024</v>
      </c>
      <c r="B181" s="31">
        <f t="shared" ref="B181:K190" si="12">IF(AND($A181+$B$17&gt;=B$179,B$179&gt;$A181),1,0)</f>
        <v>0</v>
      </c>
      <c r="C181" s="30">
        <f t="shared" si="12"/>
        <v>1</v>
      </c>
      <c r="D181" s="30">
        <f t="shared" si="12"/>
        <v>1</v>
      </c>
      <c r="E181" s="30">
        <f t="shared" si="12"/>
        <v>1</v>
      </c>
      <c r="F181" s="30">
        <f t="shared" si="12"/>
        <v>1</v>
      </c>
      <c r="G181" s="30">
        <f t="shared" si="12"/>
        <v>1</v>
      </c>
      <c r="H181" s="30">
        <f t="shared" si="12"/>
        <v>1</v>
      </c>
      <c r="I181" s="30">
        <f t="shared" si="12"/>
        <v>1</v>
      </c>
      <c r="J181" s="30">
        <f t="shared" si="12"/>
        <v>1</v>
      </c>
      <c r="K181" s="30">
        <f t="shared" si="12"/>
        <v>1</v>
      </c>
      <c r="L181" s="30">
        <f t="shared" ref="L181:U190" si="13">IF(AND($A181+$B$17&gt;=L$179,L$179&gt;$A181),1,0)</f>
        <v>1</v>
      </c>
      <c r="M181" s="30">
        <f t="shared" si="13"/>
        <v>1</v>
      </c>
      <c r="N181" s="30">
        <f t="shared" si="13"/>
        <v>1</v>
      </c>
      <c r="O181" s="30">
        <f t="shared" si="13"/>
        <v>1</v>
      </c>
      <c r="P181" s="30">
        <f t="shared" si="13"/>
        <v>1</v>
      </c>
      <c r="Q181" s="30">
        <f t="shared" si="13"/>
        <v>1</v>
      </c>
      <c r="R181" s="30">
        <f t="shared" si="13"/>
        <v>1</v>
      </c>
      <c r="S181" s="30">
        <f t="shared" si="13"/>
        <v>1</v>
      </c>
      <c r="T181" s="30">
        <f t="shared" si="13"/>
        <v>1</v>
      </c>
      <c r="U181" s="30">
        <f t="shared" si="13"/>
        <v>1</v>
      </c>
      <c r="V181" s="30">
        <f t="shared" ref="V181:AE190" si="14">IF(AND($A181+$B$17&gt;=V$179,V$179&gt;$A181),1,0)</f>
        <v>1</v>
      </c>
      <c r="W181" s="30">
        <f t="shared" si="14"/>
        <v>1</v>
      </c>
      <c r="X181" s="30">
        <f t="shared" si="14"/>
        <v>1</v>
      </c>
      <c r="Y181" s="30">
        <f t="shared" si="14"/>
        <v>1</v>
      </c>
      <c r="Z181" s="30">
        <f t="shared" si="14"/>
        <v>1</v>
      </c>
      <c r="AA181" s="30">
        <f t="shared" si="14"/>
        <v>1</v>
      </c>
      <c r="AB181" s="30">
        <f t="shared" si="14"/>
        <v>1</v>
      </c>
      <c r="AC181" s="30">
        <f t="shared" si="14"/>
        <v>1</v>
      </c>
      <c r="AD181" s="30">
        <f t="shared" si="14"/>
        <v>1</v>
      </c>
      <c r="AE181" s="30">
        <f t="shared" si="14"/>
        <v>1</v>
      </c>
      <c r="AF181" s="30">
        <f t="shared" ref="AF181:AO190" si="15">IF(AND($A181+$B$17&gt;=AF$179,AF$179&gt;$A181),1,0)</f>
        <v>1</v>
      </c>
      <c r="AG181" s="30">
        <f t="shared" si="15"/>
        <v>1</v>
      </c>
      <c r="AH181" s="30">
        <f t="shared" si="15"/>
        <v>1</v>
      </c>
      <c r="AI181" s="30">
        <f t="shared" si="15"/>
        <v>1</v>
      </c>
      <c r="AJ181" s="30">
        <f t="shared" si="15"/>
        <v>1</v>
      </c>
      <c r="AK181" s="30">
        <f t="shared" si="15"/>
        <v>1</v>
      </c>
      <c r="AL181" s="30">
        <f t="shared" si="15"/>
        <v>1</v>
      </c>
      <c r="AM181" s="30">
        <f t="shared" si="15"/>
        <v>1</v>
      </c>
      <c r="AN181" s="30">
        <f t="shared" si="15"/>
        <v>1</v>
      </c>
      <c r="AO181" s="30">
        <f t="shared" si="15"/>
        <v>1</v>
      </c>
      <c r="AP181" s="30">
        <f t="shared" ref="AP181:AY190" si="16">IF(AND($A181+$B$17&gt;=AP$179,AP$179&gt;$A181),1,0)</f>
        <v>1</v>
      </c>
      <c r="AQ181" s="30">
        <f t="shared" si="16"/>
        <v>1</v>
      </c>
      <c r="AR181" s="30">
        <f t="shared" si="16"/>
        <v>1</v>
      </c>
      <c r="AS181" s="30">
        <f t="shared" si="16"/>
        <v>1</v>
      </c>
      <c r="AT181" s="30">
        <f t="shared" si="16"/>
        <v>1</v>
      </c>
      <c r="AU181" s="30">
        <f t="shared" si="16"/>
        <v>1</v>
      </c>
      <c r="AV181" s="30">
        <f t="shared" si="16"/>
        <v>0</v>
      </c>
      <c r="AW181" s="30">
        <f t="shared" si="16"/>
        <v>0</v>
      </c>
      <c r="AX181" s="30">
        <f t="shared" si="16"/>
        <v>0</v>
      </c>
      <c r="AY181" s="30">
        <f t="shared" si="16"/>
        <v>0</v>
      </c>
      <c r="AZ181" s="30">
        <f t="shared" ref="AZ181:BF190" si="17">IF(AND($A181+$B$17&gt;=AZ$179,AZ$179&gt;$A181),1,0)</f>
        <v>0</v>
      </c>
      <c r="BA181" s="30">
        <f t="shared" si="17"/>
        <v>0</v>
      </c>
      <c r="BB181" s="30">
        <f t="shared" si="17"/>
        <v>0</v>
      </c>
      <c r="BC181" s="30">
        <f t="shared" si="17"/>
        <v>0</v>
      </c>
      <c r="BD181" s="30">
        <f t="shared" si="17"/>
        <v>0</v>
      </c>
      <c r="BE181" s="30">
        <f t="shared" si="17"/>
        <v>0</v>
      </c>
      <c r="BF181" s="32">
        <f t="shared" si="17"/>
        <v>0</v>
      </c>
    </row>
    <row r="182" spans="1:74" s="25" customFormat="1">
      <c r="A182" s="29">
        <v>2025</v>
      </c>
      <c r="B182" s="31">
        <f t="shared" si="12"/>
        <v>0</v>
      </c>
      <c r="C182" s="30">
        <f t="shared" si="12"/>
        <v>0</v>
      </c>
      <c r="D182" s="30">
        <f t="shared" si="12"/>
        <v>1</v>
      </c>
      <c r="E182" s="30">
        <f t="shared" si="12"/>
        <v>1</v>
      </c>
      <c r="F182" s="30">
        <f t="shared" si="12"/>
        <v>1</v>
      </c>
      <c r="G182" s="30">
        <f t="shared" si="12"/>
        <v>1</v>
      </c>
      <c r="H182" s="30">
        <f t="shared" si="12"/>
        <v>1</v>
      </c>
      <c r="I182" s="30">
        <f t="shared" si="12"/>
        <v>1</v>
      </c>
      <c r="J182" s="30">
        <f t="shared" si="12"/>
        <v>1</v>
      </c>
      <c r="K182" s="30">
        <f t="shared" si="12"/>
        <v>1</v>
      </c>
      <c r="L182" s="30">
        <f t="shared" si="13"/>
        <v>1</v>
      </c>
      <c r="M182" s="30">
        <f t="shared" si="13"/>
        <v>1</v>
      </c>
      <c r="N182" s="30">
        <f t="shared" si="13"/>
        <v>1</v>
      </c>
      <c r="O182" s="30">
        <f t="shared" si="13"/>
        <v>1</v>
      </c>
      <c r="P182" s="30">
        <f t="shared" si="13"/>
        <v>1</v>
      </c>
      <c r="Q182" s="30">
        <f t="shared" si="13"/>
        <v>1</v>
      </c>
      <c r="R182" s="30">
        <f t="shared" si="13"/>
        <v>1</v>
      </c>
      <c r="S182" s="30">
        <f t="shared" si="13"/>
        <v>1</v>
      </c>
      <c r="T182" s="30">
        <f t="shared" si="13"/>
        <v>1</v>
      </c>
      <c r="U182" s="30">
        <f t="shared" si="13"/>
        <v>1</v>
      </c>
      <c r="V182" s="30">
        <f t="shared" si="14"/>
        <v>1</v>
      </c>
      <c r="W182" s="30">
        <f t="shared" si="14"/>
        <v>1</v>
      </c>
      <c r="X182" s="30">
        <f t="shared" si="14"/>
        <v>1</v>
      </c>
      <c r="Y182" s="30">
        <f t="shared" si="14"/>
        <v>1</v>
      </c>
      <c r="Z182" s="30">
        <f t="shared" si="14"/>
        <v>1</v>
      </c>
      <c r="AA182" s="30">
        <f t="shared" si="14"/>
        <v>1</v>
      </c>
      <c r="AB182" s="30">
        <f t="shared" si="14"/>
        <v>1</v>
      </c>
      <c r="AC182" s="30">
        <f t="shared" si="14"/>
        <v>1</v>
      </c>
      <c r="AD182" s="30">
        <f t="shared" si="14"/>
        <v>1</v>
      </c>
      <c r="AE182" s="30">
        <f t="shared" si="14"/>
        <v>1</v>
      </c>
      <c r="AF182" s="30">
        <f t="shared" si="15"/>
        <v>1</v>
      </c>
      <c r="AG182" s="30">
        <f t="shared" si="15"/>
        <v>1</v>
      </c>
      <c r="AH182" s="30">
        <f t="shared" si="15"/>
        <v>1</v>
      </c>
      <c r="AI182" s="30">
        <f t="shared" si="15"/>
        <v>1</v>
      </c>
      <c r="AJ182" s="30">
        <f t="shared" si="15"/>
        <v>1</v>
      </c>
      <c r="AK182" s="30">
        <f t="shared" si="15"/>
        <v>1</v>
      </c>
      <c r="AL182" s="30">
        <f t="shared" si="15"/>
        <v>1</v>
      </c>
      <c r="AM182" s="30">
        <f t="shared" si="15"/>
        <v>1</v>
      </c>
      <c r="AN182" s="30">
        <f t="shared" si="15"/>
        <v>1</v>
      </c>
      <c r="AO182" s="30">
        <f t="shared" si="15"/>
        <v>1</v>
      </c>
      <c r="AP182" s="30">
        <f t="shared" si="16"/>
        <v>1</v>
      </c>
      <c r="AQ182" s="30">
        <f t="shared" si="16"/>
        <v>1</v>
      </c>
      <c r="AR182" s="30">
        <f t="shared" si="16"/>
        <v>1</v>
      </c>
      <c r="AS182" s="30">
        <f t="shared" si="16"/>
        <v>1</v>
      </c>
      <c r="AT182" s="30">
        <f t="shared" si="16"/>
        <v>1</v>
      </c>
      <c r="AU182" s="30">
        <f t="shared" si="16"/>
        <v>1</v>
      </c>
      <c r="AV182" s="30">
        <f t="shared" si="16"/>
        <v>1</v>
      </c>
      <c r="AW182" s="30">
        <f t="shared" si="16"/>
        <v>0</v>
      </c>
      <c r="AX182" s="30">
        <f t="shared" si="16"/>
        <v>0</v>
      </c>
      <c r="AY182" s="30">
        <f t="shared" si="16"/>
        <v>0</v>
      </c>
      <c r="AZ182" s="30">
        <f t="shared" si="17"/>
        <v>0</v>
      </c>
      <c r="BA182" s="30">
        <f t="shared" si="17"/>
        <v>0</v>
      </c>
      <c r="BB182" s="30">
        <f t="shared" si="17"/>
        <v>0</v>
      </c>
      <c r="BC182" s="30">
        <f t="shared" si="17"/>
        <v>0</v>
      </c>
      <c r="BD182" s="30">
        <f t="shared" si="17"/>
        <v>0</v>
      </c>
      <c r="BE182" s="30">
        <f t="shared" si="17"/>
        <v>0</v>
      </c>
      <c r="BF182" s="32">
        <f t="shared" si="17"/>
        <v>0</v>
      </c>
    </row>
    <row r="183" spans="1:74" s="25" customFormat="1">
      <c r="A183" s="29">
        <v>2026</v>
      </c>
      <c r="B183" s="31">
        <f t="shared" si="12"/>
        <v>0</v>
      </c>
      <c r="C183" s="30">
        <f t="shared" si="12"/>
        <v>0</v>
      </c>
      <c r="D183" s="30">
        <f t="shared" si="12"/>
        <v>0</v>
      </c>
      <c r="E183" s="30">
        <f t="shared" si="12"/>
        <v>1</v>
      </c>
      <c r="F183" s="30">
        <f t="shared" si="12"/>
        <v>1</v>
      </c>
      <c r="G183" s="30">
        <f t="shared" si="12"/>
        <v>1</v>
      </c>
      <c r="H183" s="30">
        <f t="shared" si="12"/>
        <v>1</v>
      </c>
      <c r="I183" s="30">
        <f t="shared" si="12"/>
        <v>1</v>
      </c>
      <c r="J183" s="30">
        <f t="shared" si="12"/>
        <v>1</v>
      </c>
      <c r="K183" s="30">
        <f t="shared" si="12"/>
        <v>1</v>
      </c>
      <c r="L183" s="30">
        <f t="shared" si="13"/>
        <v>1</v>
      </c>
      <c r="M183" s="30">
        <f t="shared" si="13"/>
        <v>1</v>
      </c>
      <c r="N183" s="30">
        <f t="shared" si="13"/>
        <v>1</v>
      </c>
      <c r="O183" s="30">
        <f t="shared" si="13"/>
        <v>1</v>
      </c>
      <c r="P183" s="30">
        <f t="shared" si="13"/>
        <v>1</v>
      </c>
      <c r="Q183" s="30">
        <f t="shared" si="13"/>
        <v>1</v>
      </c>
      <c r="R183" s="30">
        <f t="shared" si="13"/>
        <v>1</v>
      </c>
      <c r="S183" s="30">
        <f t="shared" si="13"/>
        <v>1</v>
      </c>
      <c r="T183" s="30">
        <f t="shared" si="13"/>
        <v>1</v>
      </c>
      <c r="U183" s="30">
        <f t="shared" si="13"/>
        <v>1</v>
      </c>
      <c r="V183" s="30">
        <f t="shared" si="14"/>
        <v>1</v>
      </c>
      <c r="W183" s="30">
        <f t="shared" si="14"/>
        <v>1</v>
      </c>
      <c r="X183" s="30">
        <f t="shared" si="14"/>
        <v>1</v>
      </c>
      <c r="Y183" s="30">
        <f t="shared" si="14"/>
        <v>1</v>
      </c>
      <c r="Z183" s="30">
        <f t="shared" si="14"/>
        <v>1</v>
      </c>
      <c r="AA183" s="30">
        <f t="shared" si="14"/>
        <v>1</v>
      </c>
      <c r="AB183" s="30">
        <f t="shared" si="14"/>
        <v>1</v>
      </c>
      <c r="AC183" s="30">
        <f t="shared" si="14"/>
        <v>1</v>
      </c>
      <c r="AD183" s="30">
        <f t="shared" si="14"/>
        <v>1</v>
      </c>
      <c r="AE183" s="30">
        <f t="shared" si="14"/>
        <v>1</v>
      </c>
      <c r="AF183" s="30">
        <f t="shared" si="15"/>
        <v>1</v>
      </c>
      <c r="AG183" s="30">
        <f t="shared" si="15"/>
        <v>1</v>
      </c>
      <c r="AH183" s="30">
        <f t="shared" si="15"/>
        <v>1</v>
      </c>
      <c r="AI183" s="30">
        <f t="shared" si="15"/>
        <v>1</v>
      </c>
      <c r="AJ183" s="30">
        <f t="shared" si="15"/>
        <v>1</v>
      </c>
      <c r="AK183" s="30">
        <f t="shared" si="15"/>
        <v>1</v>
      </c>
      <c r="AL183" s="30">
        <f t="shared" si="15"/>
        <v>1</v>
      </c>
      <c r="AM183" s="30">
        <f t="shared" si="15"/>
        <v>1</v>
      </c>
      <c r="AN183" s="30">
        <f t="shared" si="15"/>
        <v>1</v>
      </c>
      <c r="AO183" s="30">
        <f t="shared" si="15"/>
        <v>1</v>
      </c>
      <c r="AP183" s="30">
        <f t="shared" si="16"/>
        <v>1</v>
      </c>
      <c r="AQ183" s="30">
        <f t="shared" si="16"/>
        <v>1</v>
      </c>
      <c r="AR183" s="30">
        <f t="shared" si="16"/>
        <v>1</v>
      </c>
      <c r="AS183" s="30">
        <f t="shared" si="16"/>
        <v>1</v>
      </c>
      <c r="AT183" s="30">
        <f t="shared" si="16"/>
        <v>1</v>
      </c>
      <c r="AU183" s="30">
        <f t="shared" si="16"/>
        <v>1</v>
      </c>
      <c r="AV183" s="30">
        <f t="shared" si="16"/>
        <v>1</v>
      </c>
      <c r="AW183" s="30">
        <f t="shared" si="16"/>
        <v>1</v>
      </c>
      <c r="AX183" s="30">
        <f t="shared" si="16"/>
        <v>0</v>
      </c>
      <c r="AY183" s="30">
        <f t="shared" si="16"/>
        <v>0</v>
      </c>
      <c r="AZ183" s="30">
        <f t="shared" si="17"/>
        <v>0</v>
      </c>
      <c r="BA183" s="30">
        <f t="shared" si="17"/>
        <v>0</v>
      </c>
      <c r="BB183" s="30">
        <f t="shared" si="17"/>
        <v>0</v>
      </c>
      <c r="BC183" s="30">
        <f t="shared" si="17"/>
        <v>0</v>
      </c>
      <c r="BD183" s="30">
        <f t="shared" si="17"/>
        <v>0</v>
      </c>
      <c r="BE183" s="30">
        <f t="shared" si="17"/>
        <v>0</v>
      </c>
      <c r="BF183" s="32">
        <f t="shared" si="17"/>
        <v>0</v>
      </c>
    </row>
    <row r="184" spans="1:74" s="25" customFormat="1">
      <c r="A184" s="29">
        <v>2027</v>
      </c>
      <c r="B184" s="31">
        <f t="shared" si="12"/>
        <v>0</v>
      </c>
      <c r="C184" s="30">
        <f t="shared" si="12"/>
        <v>0</v>
      </c>
      <c r="D184" s="30">
        <f t="shared" si="12"/>
        <v>0</v>
      </c>
      <c r="E184" s="30">
        <f t="shared" si="12"/>
        <v>0</v>
      </c>
      <c r="F184" s="30">
        <f t="shared" si="12"/>
        <v>1</v>
      </c>
      <c r="G184" s="30">
        <f t="shared" si="12"/>
        <v>1</v>
      </c>
      <c r="H184" s="30">
        <f t="shared" si="12"/>
        <v>1</v>
      </c>
      <c r="I184" s="30">
        <f t="shared" si="12"/>
        <v>1</v>
      </c>
      <c r="J184" s="30">
        <f t="shared" si="12"/>
        <v>1</v>
      </c>
      <c r="K184" s="30">
        <f t="shared" si="12"/>
        <v>1</v>
      </c>
      <c r="L184" s="30">
        <f t="shared" si="13"/>
        <v>1</v>
      </c>
      <c r="M184" s="30">
        <f t="shared" si="13"/>
        <v>1</v>
      </c>
      <c r="N184" s="30">
        <f t="shared" si="13"/>
        <v>1</v>
      </c>
      <c r="O184" s="30">
        <f t="shared" si="13"/>
        <v>1</v>
      </c>
      <c r="P184" s="30">
        <f t="shared" si="13"/>
        <v>1</v>
      </c>
      <c r="Q184" s="30">
        <f t="shared" si="13"/>
        <v>1</v>
      </c>
      <c r="R184" s="30">
        <f t="shared" si="13"/>
        <v>1</v>
      </c>
      <c r="S184" s="30">
        <f t="shared" si="13"/>
        <v>1</v>
      </c>
      <c r="T184" s="30">
        <f t="shared" si="13"/>
        <v>1</v>
      </c>
      <c r="U184" s="30">
        <f t="shared" si="13"/>
        <v>1</v>
      </c>
      <c r="V184" s="30">
        <f t="shared" si="14"/>
        <v>1</v>
      </c>
      <c r="W184" s="30">
        <f t="shared" si="14"/>
        <v>1</v>
      </c>
      <c r="X184" s="30">
        <f t="shared" si="14"/>
        <v>1</v>
      </c>
      <c r="Y184" s="30">
        <f t="shared" si="14"/>
        <v>1</v>
      </c>
      <c r="Z184" s="30">
        <f t="shared" si="14"/>
        <v>1</v>
      </c>
      <c r="AA184" s="30">
        <f t="shared" si="14"/>
        <v>1</v>
      </c>
      <c r="AB184" s="30">
        <f t="shared" si="14"/>
        <v>1</v>
      </c>
      <c r="AC184" s="30">
        <f t="shared" si="14"/>
        <v>1</v>
      </c>
      <c r="AD184" s="30">
        <f t="shared" si="14"/>
        <v>1</v>
      </c>
      <c r="AE184" s="30">
        <f t="shared" si="14"/>
        <v>1</v>
      </c>
      <c r="AF184" s="30">
        <f t="shared" si="15"/>
        <v>1</v>
      </c>
      <c r="AG184" s="30">
        <f t="shared" si="15"/>
        <v>1</v>
      </c>
      <c r="AH184" s="30">
        <f t="shared" si="15"/>
        <v>1</v>
      </c>
      <c r="AI184" s="30">
        <f t="shared" si="15"/>
        <v>1</v>
      </c>
      <c r="AJ184" s="30">
        <f t="shared" si="15"/>
        <v>1</v>
      </c>
      <c r="AK184" s="30">
        <f t="shared" si="15"/>
        <v>1</v>
      </c>
      <c r="AL184" s="30">
        <f t="shared" si="15"/>
        <v>1</v>
      </c>
      <c r="AM184" s="30">
        <f t="shared" si="15"/>
        <v>1</v>
      </c>
      <c r="AN184" s="30">
        <f t="shared" si="15"/>
        <v>1</v>
      </c>
      <c r="AO184" s="30">
        <f t="shared" si="15"/>
        <v>1</v>
      </c>
      <c r="AP184" s="30">
        <f t="shared" si="16"/>
        <v>1</v>
      </c>
      <c r="AQ184" s="30">
        <f t="shared" si="16"/>
        <v>1</v>
      </c>
      <c r="AR184" s="30">
        <f t="shared" si="16"/>
        <v>1</v>
      </c>
      <c r="AS184" s="30">
        <f t="shared" si="16"/>
        <v>1</v>
      </c>
      <c r="AT184" s="30">
        <f t="shared" si="16"/>
        <v>1</v>
      </c>
      <c r="AU184" s="30">
        <f t="shared" si="16"/>
        <v>1</v>
      </c>
      <c r="AV184" s="30">
        <f t="shared" si="16"/>
        <v>1</v>
      </c>
      <c r="AW184" s="30">
        <f t="shared" si="16"/>
        <v>1</v>
      </c>
      <c r="AX184" s="30">
        <f t="shared" si="16"/>
        <v>1</v>
      </c>
      <c r="AY184" s="30">
        <f t="shared" si="16"/>
        <v>0</v>
      </c>
      <c r="AZ184" s="30">
        <f t="shared" si="17"/>
        <v>0</v>
      </c>
      <c r="BA184" s="30">
        <f t="shared" si="17"/>
        <v>0</v>
      </c>
      <c r="BB184" s="30">
        <f t="shared" si="17"/>
        <v>0</v>
      </c>
      <c r="BC184" s="30">
        <f t="shared" si="17"/>
        <v>0</v>
      </c>
      <c r="BD184" s="30">
        <f t="shared" si="17"/>
        <v>0</v>
      </c>
      <c r="BE184" s="30">
        <f t="shared" si="17"/>
        <v>0</v>
      </c>
      <c r="BF184" s="32">
        <f t="shared" si="17"/>
        <v>0</v>
      </c>
      <c r="BJ184" s="30"/>
      <c r="BK184" s="30"/>
      <c r="BL184" s="30"/>
      <c r="BM184" s="30"/>
      <c r="BN184" s="30"/>
      <c r="BO184" s="30"/>
      <c r="BP184" s="30"/>
      <c r="BQ184" s="30"/>
      <c r="BR184" s="30"/>
      <c r="BS184" s="30"/>
      <c r="BT184" s="30"/>
      <c r="BU184" s="30"/>
      <c r="BV184" s="30"/>
    </row>
    <row r="185" spans="1:74" s="25" customFormat="1">
      <c r="A185" s="29">
        <v>2028</v>
      </c>
      <c r="B185" s="31">
        <f t="shared" si="12"/>
        <v>0</v>
      </c>
      <c r="C185" s="30">
        <f t="shared" si="12"/>
        <v>0</v>
      </c>
      <c r="D185" s="30">
        <f t="shared" si="12"/>
        <v>0</v>
      </c>
      <c r="E185" s="30">
        <f t="shared" si="12"/>
        <v>0</v>
      </c>
      <c r="F185" s="30">
        <f t="shared" si="12"/>
        <v>0</v>
      </c>
      <c r="G185" s="30">
        <f t="shared" si="12"/>
        <v>1</v>
      </c>
      <c r="H185" s="30">
        <f t="shared" si="12"/>
        <v>1</v>
      </c>
      <c r="I185" s="30">
        <f t="shared" si="12"/>
        <v>1</v>
      </c>
      <c r="J185" s="30">
        <f t="shared" si="12"/>
        <v>1</v>
      </c>
      <c r="K185" s="30">
        <f t="shared" si="12"/>
        <v>1</v>
      </c>
      <c r="L185" s="30">
        <f t="shared" si="13"/>
        <v>1</v>
      </c>
      <c r="M185" s="30">
        <f t="shared" si="13"/>
        <v>1</v>
      </c>
      <c r="N185" s="30">
        <f t="shared" si="13"/>
        <v>1</v>
      </c>
      <c r="O185" s="30">
        <f t="shared" si="13"/>
        <v>1</v>
      </c>
      <c r="P185" s="30">
        <f t="shared" si="13"/>
        <v>1</v>
      </c>
      <c r="Q185" s="30">
        <f t="shared" si="13"/>
        <v>1</v>
      </c>
      <c r="R185" s="30">
        <f t="shared" si="13"/>
        <v>1</v>
      </c>
      <c r="S185" s="30">
        <f t="shared" si="13"/>
        <v>1</v>
      </c>
      <c r="T185" s="30">
        <f t="shared" si="13"/>
        <v>1</v>
      </c>
      <c r="U185" s="30">
        <f t="shared" si="13"/>
        <v>1</v>
      </c>
      <c r="V185" s="30">
        <f t="shared" si="14"/>
        <v>1</v>
      </c>
      <c r="W185" s="30">
        <f t="shared" si="14"/>
        <v>1</v>
      </c>
      <c r="X185" s="30">
        <f t="shared" si="14"/>
        <v>1</v>
      </c>
      <c r="Y185" s="30">
        <f t="shared" si="14"/>
        <v>1</v>
      </c>
      <c r="Z185" s="30">
        <f t="shared" si="14"/>
        <v>1</v>
      </c>
      <c r="AA185" s="30">
        <f t="shared" si="14"/>
        <v>1</v>
      </c>
      <c r="AB185" s="30">
        <f t="shared" si="14"/>
        <v>1</v>
      </c>
      <c r="AC185" s="30">
        <f t="shared" si="14"/>
        <v>1</v>
      </c>
      <c r="AD185" s="30">
        <f t="shared" si="14"/>
        <v>1</v>
      </c>
      <c r="AE185" s="30">
        <f t="shared" si="14"/>
        <v>1</v>
      </c>
      <c r="AF185" s="30">
        <f t="shared" si="15"/>
        <v>1</v>
      </c>
      <c r="AG185" s="30">
        <f t="shared" si="15"/>
        <v>1</v>
      </c>
      <c r="AH185" s="30">
        <f t="shared" si="15"/>
        <v>1</v>
      </c>
      <c r="AI185" s="30">
        <f t="shared" si="15"/>
        <v>1</v>
      </c>
      <c r="AJ185" s="30">
        <f t="shared" si="15"/>
        <v>1</v>
      </c>
      <c r="AK185" s="30">
        <f t="shared" si="15"/>
        <v>1</v>
      </c>
      <c r="AL185" s="30">
        <f t="shared" si="15"/>
        <v>1</v>
      </c>
      <c r="AM185" s="30">
        <f t="shared" si="15"/>
        <v>1</v>
      </c>
      <c r="AN185" s="30">
        <f t="shared" si="15"/>
        <v>1</v>
      </c>
      <c r="AO185" s="30">
        <f t="shared" si="15"/>
        <v>1</v>
      </c>
      <c r="AP185" s="30">
        <f t="shared" si="16"/>
        <v>1</v>
      </c>
      <c r="AQ185" s="30">
        <f t="shared" si="16"/>
        <v>1</v>
      </c>
      <c r="AR185" s="30">
        <f t="shared" si="16"/>
        <v>1</v>
      </c>
      <c r="AS185" s="30">
        <f t="shared" si="16"/>
        <v>1</v>
      </c>
      <c r="AT185" s="30">
        <f t="shared" si="16"/>
        <v>1</v>
      </c>
      <c r="AU185" s="30">
        <f t="shared" si="16"/>
        <v>1</v>
      </c>
      <c r="AV185" s="30">
        <f t="shared" si="16"/>
        <v>1</v>
      </c>
      <c r="AW185" s="30">
        <f t="shared" si="16"/>
        <v>1</v>
      </c>
      <c r="AX185" s="30">
        <f t="shared" si="16"/>
        <v>1</v>
      </c>
      <c r="AY185" s="30">
        <f t="shared" si="16"/>
        <v>1</v>
      </c>
      <c r="AZ185" s="30">
        <f t="shared" si="17"/>
        <v>0</v>
      </c>
      <c r="BA185" s="30">
        <f t="shared" si="17"/>
        <v>0</v>
      </c>
      <c r="BB185" s="30">
        <f t="shared" si="17"/>
        <v>0</v>
      </c>
      <c r="BC185" s="30">
        <f t="shared" si="17"/>
        <v>0</v>
      </c>
      <c r="BD185" s="30">
        <f t="shared" si="17"/>
        <v>0</v>
      </c>
      <c r="BE185" s="30">
        <f t="shared" si="17"/>
        <v>0</v>
      </c>
      <c r="BF185" s="32">
        <f t="shared" si="17"/>
        <v>0</v>
      </c>
      <c r="BJ185" s="30"/>
      <c r="BK185" s="30"/>
      <c r="BL185" s="30"/>
      <c r="BM185" s="30"/>
      <c r="BN185" s="30"/>
      <c r="BO185" s="30"/>
      <c r="BP185" s="30"/>
      <c r="BQ185" s="30"/>
      <c r="BR185" s="30"/>
      <c r="BS185" s="30"/>
      <c r="BT185" s="30"/>
      <c r="BU185" s="30"/>
      <c r="BV185" s="30"/>
    </row>
    <row r="186" spans="1:74" s="25" customFormat="1">
      <c r="A186" s="29">
        <v>2029</v>
      </c>
      <c r="B186" s="31">
        <f t="shared" si="12"/>
        <v>0</v>
      </c>
      <c r="C186" s="30">
        <f t="shared" si="12"/>
        <v>0</v>
      </c>
      <c r="D186" s="30">
        <f t="shared" si="12"/>
        <v>0</v>
      </c>
      <c r="E186" s="30">
        <f t="shared" si="12"/>
        <v>0</v>
      </c>
      <c r="F186" s="30">
        <f t="shared" si="12"/>
        <v>0</v>
      </c>
      <c r="G186" s="30">
        <f t="shared" si="12"/>
        <v>0</v>
      </c>
      <c r="H186" s="30">
        <f t="shared" si="12"/>
        <v>1</v>
      </c>
      <c r="I186" s="30">
        <f t="shared" si="12"/>
        <v>1</v>
      </c>
      <c r="J186" s="30">
        <f t="shared" si="12"/>
        <v>1</v>
      </c>
      <c r="K186" s="30">
        <f t="shared" si="12"/>
        <v>1</v>
      </c>
      <c r="L186" s="30">
        <f t="shared" si="13"/>
        <v>1</v>
      </c>
      <c r="M186" s="30">
        <f t="shared" si="13"/>
        <v>1</v>
      </c>
      <c r="N186" s="30">
        <f t="shared" si="13"/>
        <v>1</v>
      </c>
      <c r="O186" s="30">
        <f t="shared" si="13"/>
        <v>1</v>
      </c>
      <c r="P186" s="30">
        <f t="shared" si="13"/>
        <v>1</v>
      </c>
      <c r="Q186" s="30">
        <f t="shared" si="13"/>
        <v>1</v>
      </c>
      <c r="R186" s="30">
        <f t="shared" si="13"/>
        <v>1</v>
      </c>
      <c r="S186" s="30">
        <f t="shared" si="13"/>
        <v>1</v>
      </c>
      <c r="T186" s="30">
        <f t="shared" si="13"/>
        <v>1</v>
      </c>
      <c r="U186" s="30">
        <f t="shared" si="13"/>
        <v>1</v>
      </c>
      <c r="V186" s="30">
        <f t="shared" si="14"/>
        <v>1</v>
      </c>
      <c r="W186" s="30">
        <f t="shared" si="14"/>
        <v>1</v>
      </c>
      <c r="X186" s="30">
        <f t="shared" si="14"/>
        <v>1</v>
      </c>
      <c r="Y186" s="30">
        <f t="shared" si="14"/>
        <v>1</v>
      </c>
      <c r="Z186" s="30">
        <f t="shared" si="14"/>
        <v>1</v>
      </c>
      <c r="AA186" s="30">
        <f t="shared" si="14"/>
        <v>1</v>
      </c>
      <c r="AB186" s="30">
        <f t="shared" si="14"/>
        <v>1</v>
      </c>
      <c r="AC186" s="30">
        <f t="shared" si="14"/>
        <v>1</v>
      </c>
      <c r="AD186" s="30">
        <f t="shared" si="14"/>
        <v>1</v>
      </c>
      <c r="AE186" s="30">
        <f t="shared" si="14"/>
        <v>1</v>
      </c>
      <c r="AF186" s="30">
        <f t="shared" si="15"/>
        <v>1</v>
      </c>
      <c r="AG186" s="30">
        <f t="shared" si="15"/>
        <v>1</v>
      </c>
      <c r="AH186" s="30">
        <f t="shared" si="15"/>
        <v>1</v>
      </c>
      <c r="AI186" s="30">
        <f t="shared" si="15"/>
        <v>1</v>
      </c>
      <c r="AJ186" s="30">
        <f t="shared" si="15"/>
        <v>1</v>
      </c>
      <c r="AK186" s="30">
        <f t="shared" si="15"/>
        <v>1</v>
      </c>
      <c r="AL186" s="30">
        <f t="shared" si="15"/>
        <v>1</v>
      </c>
      <c r="AM186" s="30">
        <f t="shared" si="15"/>
        <v>1</v>
      </c>
      <c r="AN186" s="30">
        <f t="shared" si="15"/>
        <v>1</v>
      </c>
      <c r="AO186" s="30">
        <f t="shared" si="15"/>
        <v>1</v>
      </c>
      <c r="AP186" s="30">
        <f t="shared" si="16"/>
        <v>1</v>
      </c>
      <c r="AQ186" s="30">
        <f t="shared" si="16"/>
        <v>1</v>
      </c>
      <c r="AR186" s="30">
        <f t="shared" si="16"/>
        <v>1</v>
      </c>
      <c r="AS186" s="30">
        <f t="shared" si="16"/>
        <v>1</v>
      </c>
      <c r="AT186" s="30">
        <f t="shared" si="16"/>
        <v>1</v>
      </c>
      <c r="AU186" s="30">
        <f t="shared" si="16"/>
        <v>1</v>
      </c>
      <c r="AV186" s="30">
        <f t="shared" si="16"/>
        <v>1</v>
      </c>
      <c r="AW186" s="30">
        <f t="shared" si="16"/>
        <v>1</v>
      </c>
      <c r="AX186" s="30">
        <f t="shared" si="16"/>
        <v>1</v>
      </c>
      <c r="AY186" s="30">
        <f t="shared" si="16"/>
        <v>1</v>
      </c>
      <c r="AZ186" s="30">
        <f t="shared" si="17"/>
        <v>1</v>
      </c>
      <c r="BA186" s="30">
        <f t="shared" si="17"/>
        <v>0</v>
      </c>
      <c r="BB186" s="30">
        <f t="shared" si="17"/>
        <v>0</v>
      </c>
      <c r="BC186" s="30">
        <f t="shared" si="17"/>
        <v>0</v>
      </c>
      <c r="BD186" s="30">
        <f t="shared" si="17"/>
        <v>0</v>
      </c>
      <c r="BE186" s="30">
        <f t="shared" si="17"/>
        <v>0</v>
      </c>
      <c r="BF186" s="32">
        <f t="shared" si="17"/>
        <v>0</v>
      </c>
      <c r="BJ186" s="30"/>
      <c r="BK186" s="30"/>
      <c r="BL186" s="30"/>
      <c r="BM186" s="30"/>
      <c r="BN186" s="30"/>
      <c r="BO186" s="30"/>
      <c r="BP186" s="30"/>
      <c r="BQ186" s="30"/>
      <c r="BR186" s="30"/>
      <c r="BS186" s="30"/>
      <c r="BT186" s="30"/>
      <c r="BU186" s="30"/>
      <c r="BV186" s="30"/>
    </row>
    <row r="187" spans="1:74" s="25" customFormat="1">
      <c r="A187" s="29">
        <v>2030</v>
      </c>
      <c r="B187" s="31">
        <f t="shared" si="12"/>
        <v>0</v>
      </c>
      <c r="C187" s="30">
        <f t="shared" si="12"/>
        <v>0</v>
      </c>
      <c r="D187" s="30">
        <f t="shared" si="12"/>
        <v>0</v>
      </c>
      <c r="E187" s="30">
        <f t="shared" si="12"/>
        <v>0</v>
      </c>
      <c r="F187" s="30">
        <f t="shared" si="12"/>
        <v>0</v>
      </c>
      <c r="G187" s="30">
        <f t="shared" si="12"/>
        <v>0</v>
      </c>
      <c r="H187" s="30">
        <f t="shared" si="12"/>
        <v>0</v>
      </c>
      <c r="I187" s="30">
        <f t="shared" si="12"/>
        <v>1</v>
      </c>
      <c r="J187" s="30">
        <f t="shared" si="12"/>
        <v>1</v>
      </c>
      <c r="K187" s="30">
        <f t="shared" si="12"/>
        <v>1</v>
      </c>
      <c r="L187" s="30">
        <f t="shared" si="13"/>
        <v>1</v>
      </c>
      <c r="M187" s="30">
        <f t="shared" si="13"/>
        <v>1</v>
      </c>
      <c r="N187" s="30">
        <f t="shared" si="13"/>
        <v>1</v>
      </c>
      <c r="O187" s="30">
        <f t="shared" si="13"/>
        <v>1</v>
      </c>
      <c r="P187" s="30">
        <f t="shared" si="13"/>
        <v>1</v>
      </c>
      <c r="Q187" s="30">
        <f t="shared" si="13"/>
        <v>1</v>
      </c>
      <c r="R187" s="30">
        <f t="shared" si="13"/>
        <v>1</v>
      </c>
      <c r="S187" s="30">
        <f t="shared" si="13"/>
        <v>1</v>
      </c>
      <c r="T187" s="30">
        <f t="shared" si="13"/>
        <v>1</v>
      </c>
      <c r="U187" s="30">
        <f t="shared" si="13"/>
        <v>1</v>
      </c>
      <c r="V187" s="30">
        <f t="shared" si="14"/>
        <v>1</v>
      </c>
      <c r="W187" s="30">
        <f t="shared" si="14"/>
        <v>1</v>
      </c>
      <c r="X187" s="30">
        <f t="shared" si="14"/>
        <v>1</v>
      </c>
      <c r="Y187" s="30">
        <f t="shared" si="14"/>
        <v>1</v>
      </c>
      <c r="Z187" s="30">
        <f t="shared" si="14"/>
        <v>1</v>
      </c>
      <c r="AA187" s="30">
        <f t="shared" si="14"/>
        <v>1</v>
      </c>
      <c r="AB187" s="30">
        <f t="shared" si="14"/>
        <v>1</v>
      </c>
      <c r="AC187" s="30">
        <f t="shared" si="14"/>
        <v>1</v>
      </c>
      <c r="AD187" s="30">
        <f t="shared" si="14"/>
        <v>1</v>
      </c>
      <c r="AE187" s="30">
        <f t="shared" si="14"/>
        <v>1</v>
      </c>
      <c r="AF187" s="30">
        <f t="shared" si="15"/>
        <v>1</v>
      </c>
      <c r="AG187" s="30">
        <f t="shared" si="15"/>
        <v>1</v>
      </c>
      <c r="AH187" s="30">
        <f t="shared" si="15"/>
        <v>1</v>
      </c>
      <c r="AI187" s="30">
        <f t="shared" si="15"/>
        <v>1</v>
      </c>
      <c r="AJ187" s="30">
        <f t="shared" si="15"/>
        <v>1</v>
      </c>
      <c r="AK187" s="30">
        <f t="shared" si="15"/>
        <v>1</v>
      </c>
      <c r="AL187" s="30">
        <f t="shared" si="15"/>
        <v>1</v>
      </c>
      <c r="AM187" s="30">
        <f t="shared" si="15"/>
        <v>1</v>
      </c>
      <c r="AN187" s="30">
        <f t="shared" si="15"/>
        <v>1</v>
      </c>
      <c r="AO187" s="30">
        <f t="shared" si="15"/>
        <v>1</v>
      </c>
      <c r="AP187" s="30">
        <f t="shared" si="16"/>
        <v>1</v>
      </c>
      <c r="AQ187" s="30">
        <f t="shared" si="16"/>
        <v>1</v>
      </c>
      <c r="AR187" s="30">
        <f t="shared" si="16"/>
        <v>1</v>
      </c>
      <c r="AS187" s="30">
        <f t="shared" si="16"/>
        <v>1</v>
      </c>
      <c r="AT187" s="30">
        <f t="shared" si="16"/>
        <v>1</v>
      </c>
      <c r="AU187" s="30">
        <f t="shared" si="16"/>
        <v>1</v>
      </c>
      <c r="AV187" s="30">
        <f t="shared" si="16"/>
        <v>1</v>
      </c>
      <c r="AW187" s="30">
        <f t="shared" si="16"/>
        <v>1</v>
      </c>
      <c r="AX187" s="30">
        <f t="shared" si="16"/>
        <v>1</v>
      </c>
      <c r="AY187" s="30">
        <f t="shared" si="16"/>
        <v>1</v>
      </c>
      <c r="AZ187" s="30">
        <f t="shared" si="17"/>
        <v>1</v>
      </c>
      <c r="BA187" s="30">
        <f t="shared" si="17"/>
        <v>1</v>
      </c>
      <c r="BB187" s="30">
        <f t="shared" si="17"/>
        <v>0</v>
      </c>
      <c r="BC187" s="30">
        <f t="shared" si="17"/>
        <v>0</v>
      </c>
      <c r="BD187" s="30">
        <f t="shared" si="17"/>
        <v>0</v>
      </c>
      <c r="BE187" s="30">
        <f t="shared" si="17"/>
        <v>0</v>
      </c>
      <c r="BF187" s="32">
        <f t="shared" si="17"/>
        <v>0</v>
      </c>
      <c r="BJ187" s="30"/>
      <c r="BK187" s="30"/>
      <c r="BL187" s="30"/>
      <c r="BM187" s="30"/>
      <c r="BN187" s="30"/>
      <c r="BO187" s="30"/>
      <c r="BP187" s="30"/>
      <c r="BQ187" s="30"/>
      <c r="BR187" s="30"/>
      <c r="BS187" s="30"/>
      <c r="BT187" s="30"/>
      <c r="BU187" s="30"/>
      <c r="BV187" s="30"/>
    </row>
    <row r="188" spans="1:74" s="25" customFormat="1">
      <c r="A188" s="29">
        <v>2031</v>
      </c>
      <c r="B188" s="31">
        <f t="shared" si="12"/>
        <v>0</v>
      </c>
      <c r="C188" s="30">
        <f t="shared" si="12"/>
        <v>0</v>
      </c>
      <c r="D188" s="30">
        <f t="shared" si="12"/>
        <v>0</v>
      </c>
      <c r="E188" s="30">
        <f t="shared" si="12"/>
        <v>0</v>
      </c>
      <c r="F188" s="30">
        <f t="shared" si="12"/>
        <v>0</v>
      </c>
      <c r="G188" s="30">
        <f t="shared" si="12"/>
        <v>0</v>
      </c>
      <c r="H188" s="30">
        <f t="shared" si="12"/>
        <v>0</v>
      </c>
      <c r="I188" s="30">
        <f t="shared" si="12"/>
        <v>0</v>
      </c>
      <c r="J188" s="30">
        <f t="shared" si="12"/>
        <v>1</v>
      </c>
      <c r="K188" s="30">
        <f t="shared" si="12"/>
        <v>1</v>
      </c>
      <c r="L188" s="30">
        <f t="shared" si="13"/>
        <v>1</v>
      </c>
      <c r="M188" s="30">
        <f t="shared" si="13"/>
        <v>1</v>
      </c>
      <c r="N188" s="30">
        <f t="shared" si="13"/>
        <v>1</v>
      </c>
      <c r="O188" s="30">
        <f t="shared" si="13"/>
        <v>1</v>
      </c>
      <c r="P188" s="30">
        <f t="shared" si="13"/>
        <v>1</v>
      </c>
      <c r="Q188" s="30">
        <f t="shared" si="13"/>
        <v>1</v>
      </c>
      <c r="R188" s="30">
        <f t="shared" si="13"/>
        <v>1</v>
      </c>
      <c r="S188" s="30">
        <f t="shared" si="13"/>
        <v>1</v>
      </c>
      <c r="T188" s="30">
        <f t="shared" si="13"/>
        <v>1</v>
      </c>
      <c r="U188" s="30">
        <f t="shared" si="13"/>
        <v>1</v>
      </c>
      <c r="V188" s="30">
        <f t="shared" si="14"/>
        <v>1</v>
      </c>
      <c r="W188" s="30">
        <f t="shared" si="14"/>
        <v>1</v>
      </c>
      <c r="X188" s="30">
        <f t="shared" si="14"/>
        <v>1</v>
      </c>
      <c r="Y188" s="30">
        <f t="shared" si="14"/>
        <v>1</v>
      </c>
      <c r="Z188" s="30">
        <f t="shared" si="14"/>
        <v>1</v>
      </c>
      <c r="AA188" s="30">
        <f t="shared" si="14"/>
        <v>1</v>
      </c>
      <c r="AB188" s="30">
        <f t="shared" si="14"/>
        <v>1</v>
      </c>
      <c r="AC188" s="30">
        <f t="shared" si="14"/>
        <v>1</v>
      </c>
      <c r="AD188" s="30">
        <f t="shared" si="14"/>
        <v>1</v>
      </c>
      <c r="AE188" s="30">
        <f t="shared" si="14"/>
        <v>1</v>
      </c>
      <c r="AF188" s="30">
        <f t="shared" si="15"/>
        <v>1</v>
      </c>
      <c r="AG188" s="30">
        <f t="shared" si="15"/>
        <v>1</v>
      </c>
      <c r="AH188" s="30">
        <f t="shared" si="15"/>
        <v>1</v>
      </c>
      <c r="AI188" s="30">
        <f t="shared" si="15"/>
        <v>1</v>
      </c>
      <c r="AJ188" s="30">
        <f t="shared" si="15"/>
        <v>1</v>
      </c>
      <c r="AK188" s="30">
        <f t="shared" si="15"/>
        <v>1</v>
      </c>
      <c r="AL188" s="30">
        <f t="shared" si="15"/>
        <v>1</v>
      </c>
      <c r="AM188" s="30">
        <f t="shared" si="15"/>
        <v>1</v>
      </c>
      <c r="AN188" s="30">
        <f t="shared" si="15"/>
        <v>1</v>
      </c>
      <c r="AO188" s="30">
        <f t="shared" si="15"/>
        <v>1</v>
      </c>
      <c r="AP188" s="30">
        <f t="shared" si="16"/>
        <v>1</v>
      </c>
      <c r="AQ188" s="30">
        <f t="shared" si="16"/>
        <v>1</v>
      </c>
      <c r="AR188" s="30">
        <f t="shared" si="16"/>
        <v>1</v>
      </c>
      <c r="AS188" s="30">
        <f t="shared" si="16"/>
        <v>1</v>
      </c>
      <c r="AT188" s="30">
        <f t="shared" si="16"/>
        <v>1</v>
      </c>
      <c r="AU188" s="30">
        <f t="shared" si="16"/>
        <v>1</v>
      </c>
      <c r="AV188" s="30">
        <f t="shared" si="16"/>
        <v>1</v>
      </c>
      <c r="AW188" s="30">
        <f t="shared" si="16"/>
        <v>1</v>
      </c>
      <c r="AX188" s="30">
        <f t="shared" si="16"/>
        <v>1</v>
      </c>
      <c r="AY188" s="30">
        <f t="shared" si="16"/>
        <v>1</v>
      </c>
      <c r="AZ188" s="30">
        <f t="shared" si="17"/>
        <v>1</v>
      </c>
      <c r="BA188" s="30">
        <f t="shared" si="17"/>
        <v>1</v>
      </c>
      <c r="BB188" s="30">
        <f t="shared" si="17"/>
        <v>1</v>
      </c>
      <c r="BC188" s="30">
        <f t="shared" si="17"/>
        <v>0</v>
      </c>
      <c r="BD188" s="30">
        <f t="shared" si="17"/>
        <v>0</v>
      </c>
      <c r="BE188" s="30">
        <f t="shared" si="17"/>
        <v>0</v>
      </c>
      <c r="BF188" s="32">
        <f t="shared" si="17"/>
        <v>0</v>
      </c>
      <c r="BJ188" s="30"/>
      <c r="BK188" s="30"/>
      <c r="BL188" s="30"/>
      <c r="BM188" s="30"/>
      <c r="BN188" s="30"/>
      <c r="BO188" s="30"/>
      <c r="BP188" s="30"/>
      <c r="BQ188" s="30"/>
      <c r="BR188" s="30"/>
      <c r="BS188" s="30"/>
      <c r="BT188" s="30"/>
      <c r="BU188" s="30"/>
      <c r="BV188" s="30"/>
    </row>
    <row r="189" spans="1:74" s="25" customFormat="1">
      <c r="A189" s="29">
        <v>2032</v>
      </c>
      <c r="B189" s="31">
        <f t="shared" si="12"/>
        <v>0</v>
      </c>
      <c r="C189" s="30">
        <f t="shared" si="12"/>
        <v>0</v>
      </c>
      <c r="D189" s="30">
        <f t="shared" si="12"/>
        <v>0</v>
      </c>
      <c r="E189" s="30">
        <f t="shared" si="12"/>
        <v>0</v>
      </c>
      <c r="F189" s="30">
        <f t="shared" si="12"/>
        <v>0</v>
      </c>
      <c r="G189" s="30">
        <f t="shared" si="12"/>
        <v>0</v>
      </c>
      <c r="H189" s="30">
        <f t="shared" si="12"/>
        <v>0</v>
      </c>
      <c r="I189" s="30">
        <f t="shared" si="12"/>
        <v>0</v>
      </c>
      <c r="J189" s="30">
        <f t="shared" si="12"/>
        <v>0</v>
      </c>
      <c r="K189" s="30">
        <f t="shared" si="12"/>
        <v>1</v>
      </c>
      <c r="L189" s="30">
        <f t="shared" si="13"/>
        <v>1</v>
      </c>
      <c r="M189" s="30">
        <f t="shared" si="13"/>
        <v>1</v>
      </c>
      <c r="N189" s="30">
        <f t="shared" si="13"/>
        <v>1</v>
      </c>
      <c r="O189" s="30">
        <f t="shared" si="13"/>
        <v>1</v>
      </c>
      <c r="P189" s="30">
        <f t="shared" si="13"/>
        <v>1</v>
      </c>
      <c r="Q189" s="30">
        <f t="shared" si="13"/>
        <v>1</v>
      </c>
      <c r="R189" s="30">
        <f t="shared" si="13"/>
        <v>1</v>
      </c>
      <c r="S189" s="30">
        <f t="shared" si="13"/>
        <v>1</v>
      </c>
      <c r="T189" s="30">
        <f t="shared" si="13"/>
        <v>1</v>
      </c>
      <c r="U189" s="30">
        <f t="shared" si="13"/>
        <v>1</v>
      </c>
      <c r="V189" s="30">
        <f t="shared" si="14"/>
        <v>1</v>
      </c>
      <c r="W189" s="30">
        <f t="shared" si="14"/>
        <v>1</v>
      </c>
      <c r="X189" s="30">
        <f t="shared" si="14"/>
        <v>1</v>
      </c>
      <c r="Y189" s="30">
        <f t="shared" si="14"/>
        <v>1</v>
      </c>
      <c r="Z189" s="30">
        <f t="shared" si="14"/>
        <v>1</v>
      </c>
      <c r="AA189" s="30">
        <f t="shared" si="14"/>
        <v>1</v>
      </c>
      <c r="AB189" s="30">
        <f t="shared" si="14"/>
        <v>1</v>
      </c>
      <c r="AC189" s="30">
        <f t="shared" si="14"/>
        <v>1</v>
      </c>
      <c r="AD189" s="30">
        <f t="shared" si="14"/>
        <v>1</v>
      </c>
      <c r="AE189" s="30">
        <f t="shared" si="14"/>
        <v>1</v>
      </c>
      <c r="AF189" s="30">
        <f t="shared" si="15"/>
        <v>1</v>
      </c>
      <c r="AG189" s="30">
        <f t="shared" si="15"/>
        <v>1</v>
      </c>
      <c r="AH189" s="30">
        <f t="shared" si="15"/>
        <v>1</v>
      </c>
      <c r="AI189" s="30">
        <f t="shared" si="15"/>
        <v>1</v>
      </c>
      <c r="AJ189" s="30">
        <f t="shared" si="15"/>
        <v>1</v>
      </c>
      <c r="AK189" s="30">
        <f t="shared" si="15"/>
        <v>1</v>
      </c>
      <c r="AL189" s="30">
        <f t="shared" si="15"/>
        <v>1</v>
      </c>
      <c r="AM189" s="30">
        <f t="shared" si="15"/>
        <v>1</v>
      </c>
      <c r="AN189" s="30">
        <f t="shared" si="15"/>
        <v>1</v>
      </c>
      <c r="AO189" s="30">
        <f t="shared" si="15"/>
        <v>1</v>
      </c>
      <c r="AP189" s="30">
        <f t="shared" si="16"/>
        <v>1</v>
      </c>
      <c r="AQ189" s="30">
        <f t="shared" si="16"/>
        <v>1</v>
      </c>
      <c r="AR189" s="30">
        <f t="shared" si="16"/>
        <v>1</v>
      </c>
      <c r="AS189" s="30">
        <f t="shared" si="16"/>
        <v>1</v>
      </c>
      <c r="AT189" s="30">
        <f t="shared" si="16"/>
        <v>1</v>
      </c>
      <c r="AU189" s="30">
        <f t="shared" si="16"/>
        <v>1</v>
      </c>
      <c r="AV189" s="30">
        <f t="shared" si="16"/>
        <v>1</v>
      </c>
      <c r="AW189" s="30">
        <f t="shared" si="16"/>
        <v>1</v>
      </c>
      <c r="AX189" s="30">
        <f t="shared" si="16"/>
        <v>1</v>
      </c>
      <c r="AY189" s="30">
        <f t="shared" si="16"/>
        <v>1</v>
      </c>
      <c r="AZ189" s="30">
        <f t="shared" si="17"/>
        <v>1</v>
      </c>
      <c r="BA189" s="30">
        <f t="shared" si="17"/>
        <v>1</v>
      </c>
      <c r="BB189" s="30">
        <f t="shared" si="17"/>
        <v>1</v>
      </c>
      <c r="BC189" s="30">
        <f t="shared" si="17"/>
        <v>1</v>
      </c>
      <c r="BD189" s="30">
        <f t="shared" si="17"/>
        <v>0</v>
      </c>
      <c r="BE189" s="30">
        <f t="shared" si="17"/>
        <v>0</v>
      </c>
      <c r="BF189" s="32">
        <f t="shared" si="17"/>
        <v>0</v>
      </c>
      <c r="BJ189" s="30"/>
      <c r="BK189" s="30"/>
      <c r="BL189" s="30"/>
      <c r="BM189" s="30"/>
      <c r="BN189" s="30"/>
      <c r="BO189" s="30"/>
      <c r="BP189" s="30"/>
      <c r="BQ189" s="30"/>
      <c r="BR189" s="30"/>
      <c r="BS189" s="30"/>
      <c r="BT189" s="30"/>
      <c r="BU189" s="30"/>
      <c r="BV189" s="30"/>
    </row>
    <row r="190" spans="1:74" s="25" customFormat="1">
      <c r="A190" s="29">
        <v>2033</v>
      </c>
      <c r="B190" s="31">
        <f t="shared" si="12"/>
        <v>0</v>
      </c>
      <c r="C190" s="30">
        <f t="shared" si="12"/>
        <v>0</v>
      </c>
      <c r="D190" s="30">
        <f t="shared" si="12"/>
        <v>0</v>
      </c>
      <c r="E190" s="30">
        <f t="shared" si="12"/>
        <v>0</v>
      </c>
      <c r="F190" s="30">
        <f t="shared" si="12"/>
        <v>0</v>
      </c>
      <c r="G190" s="30">
        <f t="shared" si="12"/>
        <v>0</v>
      </c>
      <c r="H190" s="30">
        <f t="shared" si="12"/>
        <v>0</v>
      </c>
      <c r="I190" s="30">
        <f t="shared" si="12"/>
        <v>0</v>
      </c>
      <c r="J190" s="30">
        <f t="shared" si="12"/>
        <v>0</v>
      </c>
      <c r="K190" s="30">
        <f t="shared" si="12"/>
        <v>0</v>
      </c>
      <c r="L190" s="30">
        <f t="shared" si="13"/>
        <v>1</v>
      </c>
      <c r="M190" s="30">
        <f t="shared" si="13"/>
        <v>1</v>
      </c>
      <c r="N190" s="30">
        <f t="shared" si="13"/>
        <v>1</v>
      </c>
      <c r="O190" s="30">
        <f t="shared" si="13"/>
        <v>1</v>
      </c>
      <c r="P190" s="30">
        <f t="shared" si="13"/>
        <v>1</v>
      </c>
      <c r="Q190" s="30">
        <f t="shared" si="13"/>
        <v>1</v>
      </c>
      <c r="R190" s="30">
        <f t="shared" si="13"/>
        <v>1</v>
      </c>
      <c r="S190" s="30">
        <f t="shared" si="13"/>
        <v>1</v>
      </c>
      <c r="T190" s="30">
        <f t="shared" si="13"/>
        <v>1</v>
      </c>
      <c r="U190" s="30">
        <f t="shared" si="13"/>
        <v>1</v>
      </c>
      <c r="V190" s="30">
        <f t="shared" si="14"/>
        <v>1</v>
      </c>
      <c r="W190" s="30">
        <f t="shared" si="14"/>
        <v>1</v>
      </c>
      <c r="X190" s="30">
        <f t="shared" si="14"/>
        <v>1</v>
      </c>
      <c r="Y190" s="30">
        <f t="shared" si="14"/>
        <v>1</v>
      </c>
      <c r="Z190" s="30">
        <f t="shared" si="14"/>
        <v>1</v>
      </c>
      <c r="AA190" s="30">
        <f t="shared" si="14"/>
        <v>1</v>
      </c>
      <c r="AB190" s="30">
        <f t="shared" si="14"/>
        <v>1</v>
      </c>
      <c r="AC190" s="30">
        <f t="shared" si="14"/>
        <v>1</v>
      </c>
      <c r="AD190" s="30">
        <f t="shared" si="14"/>
        <v>1</v>
      </c>
      <c r="AE190" s="30">
        <f t="shared" si="14"/>
        <v>1</v>
      </c>
      <c r="AF190" s="30">
        <f t="shared" si="15"/>
        <v>1</v>
      </c>
      <c r="AG190" s="30">
        <f t="shared" si="15"/>
        <v>1</v>
      </c>
      <c r="AH190" s="30">
        <f t="shared" si="15"/>
        <v>1</v>
      </c>
      <c r="AI190" s="30">
        <f t="shared" si="15"/>
        <v>1</v>
      </c>
      <c r="AJ190" s="30">
        <f t="shared" si="15"/>
        <v>1</v>
      </c>
      <c r="AK190" s="30">
        <f t="shared" si="15"/>
        <v>1</v>
      </c>
      <c r="AL190" s="30">
        <f t="shared" si="15"/>
        <v>1</v>
      </c>
      <c r="AM190" s="30">
        <f t="shared" si="15"/>
        <v>1</v>
      </c>
      <c r="AN190" s="30">
        <f t="shared" si="15"/>
        <v>1</v>
      </c>
      <c r="AO190" s="30">
        <f t="shared" si="15"/>
        <v>1</v>
      </c>
      <c r="AP190" s="30">
        <f t="shared" si="16"/>
        <v>1</v>
      </c>
      <c r="AQ190" s="30">
        <f t="shared" si="16"/>
        <v>1</v>
      </c>
      <c r="AR190" s="30">
        <f t="shared" si="16"/>
        <v>1</v>
      </c>
      <c r="AS190" s="30">
        <f t="shared" si="16"/>
        <v>1</v>
      </c>
      <c r="AT190" s="30">
        <f t="shared" si="16"/>
        <v>1</v>
      </c>
      <c r="AU190" s="30">
        <f t="shared" si="16"/>
        <v>1</v>
      </c>
      <c r="AV190" s="30">
        <f t="shared" si="16"/>
        <v>1</v>
      </c>
      <c r="AW190" s="30">
        <f t="shared" si="16"/>
        <v>1</v>
      </c>
      <c r="AX190" s="30">
        <f t="shared" si="16"/>
        <v>1</v>
      </c>
      <c r="AY190" s="30">
        <f t="shared" si="16"/>
        <v>1</v>
      </c>
      <c r="AZ190" s="30">
        <f t="shared" si="17"/>
        <v>1</v>
      </c>
      <c r="BA190" s="30">
        <f t="shared" si="17"/>
        <v>1</v>
      </c>
      <c r="BB190" s="30">
        <f t="shared" si="17"/>
        <v>1</v>
      </c>
      <c r="BC190" s="30">
        <f t="shared" si="17"/>
        <v>1</v>
      </c>
      <c r="BD190" s="30">
        <f t="shared" si="17"/>
        <v>1</v>
      </c>
      <c r="BE190" s="30">
        <f t="shared" si="17"/>
        <v>0</v>
      </c>
      <c r="BF190" s="32">
        <f t="shared" si="17"/>
        <v>0</v>
      </c>
      <c r="BJ190" s="30"/>
      <c r="BK190" s="30"/>
      <c r="BL190" s="30"/>
      <c r="BM190" s="30"/>
      <c r="BN190" s="30"/>
      <c r="BO190" s="30"/>
      <c r="BP190" s="30"/>
      <c r="BQ190" s="30"/>
      <c r="BR190" s="30"/>
      <c r="BS190" s="30"/>
      <c r="BT190" s="30"/>
      <c r="BU190" s="30"/>
      <c r="BV190" s="30"/>
    </row>
    <row r="191" spans="1:74" s="25" customFormat="1">
      <c r="A191" s="29">
        <v>2034</v>
      </c>
      <c r="B191" s="31">
        <f t="shared" ref="B191:K200" si="18">IF(AND($A191+$B$17&gt;=B$179,B$179&gt;$A191),1,0)</f>
        <v>0</v>
      </c>
      <c r="C191" s="30">
        <f t="shared" si="18"/>
        <v>0</v>
      </c>
      <c r="D191" s="30">
        <f t="shared" si="18"/>
        <v>0</v>
      </c>
      <c r="E191" s="30">
        <f t="shared" si="18"/>
        <v>0</v>
      </c>
      <c r="F191" s="30">
        <f t="shared" si="18"/>
        <v>0</v>
      </c>
      <c r="G191" s="30">
        <f t="shared" si="18"/>
        <v>0</v>
      </c>
      <c r="H191" s="30">
        <f t="shared" si="18"/>
        <v>0</v>
      </c>
      <c r="I191" s="30">
        <f t="shared" si="18"/>
        <v>0</v>
      </c>
      <c r="J191" s="30">
        <f t="shared" si="18"/>
        <v>0</v>
      </c>
      <c r="K191" s="30">
        <f t="shared" si="18"/>
        <v>0</v>
      </c>
      <c r="L191" s="30">
        <f t="shared" ref="L191:U200" si="19">IF(AND($A191+$B$17&gt;=L$179,L$179&gt;$A191),1,0)</f>
        <v>0</v>
      </c>
      <c r="M191" s="30">
        <f t="shared" si="19"/>
        <v>1</v>
      </c>
      <c r="N191" s="30">
        <f t="shared" si="19"/>
        <v>1</v>
      </c>
      <c r="O191" s="30">
        <f t="shared" si="19"/>
        <v>1</v>
      </c>
      <c r="P191" s="30">
        <f t="shared" si="19"/>
        <v>1</v>
      </c>
      <c r="Q191" s="30">
        <f t="shared" si="19"/>
        <v>1</v>
      </c>
      <c r="R191" s="30">
        <f t="shared" si="19"/>
        <v>1</v>
      </c>
      <c r="S191" s="30">
        <f t="shared" si="19"/>
        <v>1</v>
      </c>
      <c r="T191" s="30">
        <f t="shared" si="19"/>
        <v>1</v>
      </c>
      <c r="U191" s="30">
        <f t="shared" si="19"/>
        <v>1</v>
      </c>
      <c r="V191" s="30">
        <f t="shared" ref="V191:AE200" si="20">IF(AND($A191+$B$17&gt;=V$179,V$179&gt;$A191),1,0)</f>
        <v>1</v>
      </c>
      <c r="W191" s="30">
        <f t="shared" si="20"/>
        <v>1</v>
      </c>
      <c r="X191" s="30">
        <f t="shared" si="20"/>
        <v>1</v>
      </c>
      <c r="Y191" s="30">
        <f t="shared" si="20"/>
        <v>1</v>
      </c>
      <c r="Z191" s="30">
        <f t="shared" si="20"/>
        <v>1</v>
      </c>
      <c r="AA191" s="30">
        <f t="shared" si="20"/>
        <v>1</v>
      </c>
      <c r="AB191" s="30">
        <f t="shared" si="20"/>
        <v>1</v>
      </c>
      <c r="AC191" s="30">
        <f t="shared" si="20"/>
        <v>1</v>
      </c>
      <c r="AD191" s="30">
        <f t="shared" si="20"/>
        <v>1</v>
      </c>
      <c r="AE191" s="30">
        <f t="shared" si="20"/>
        <v>1</v>
      </c>
      <c r="AF191" s="30">
        <f t="shared" ref="AF191:AO200" si="21">IF(AND($A191+$B$17&gt;=AF$179,AF$179&gt;$A191),1,0)</f>
        <v>1</v>
      </c>
      <c r="AG191" s="30">
        <f t="shared" si="21"/>
        <v>1</v>
      </c>
      <c r="AH191" s="30">
        <f t="shared" si="21"/>
        <v>1</v>
      </c>
      <c r="AI191" s="30">
        <f t="shared" si="21"/>
        <v>1</v>
      </c>
      <c r="AJ191" s="30">
        <f t="shared" si="21"/>
        <v>1</v>
      </c>
      <c r="AK191" s="30">
        <f t="shared" si="21"/>
        <v>1</v>
      </c>
      <c r="AL191" s="30">
        <f t="shared" si="21"/>
        <v>1</v>
      </c>
      <c r="AM191" s="30">
        <f t="shared" si="21"/>
        <v>1</v>
      </c>
      <c r="AN191" s="30">
        <f t="shared" si="21"/>
        <v>1</v>
      </c>
      <c r="AO191" s="30">
        <f t="shared" si="21"/>
        <v>1</v>
      </c>
      <c r="AP191" s="30">
        <f t="shared" ref="AP191:AY200" si="22">IF(AND($A191+$B$17&gt;=AP$179,AP$179&gt;$A191),1,0)</f>
        <v>1</v>
      </c>
      <c r="AQ191" s="30">
        <f t="shared" si="22"/>
        <v>1</v>
      </c>
      <c r="AR191" s="30">
        <f t="shared" si="22"/>
        <v>1</v>
      </c>
      <c r="AS191" s="30">
        <f t="shared" si="22"/>
        <v>1</v>
      </c>
      <c r="AT191" s="30">
        <f t="shared" si="22"/>
        <v>1</v>
      </c>
      <c r="AU191" s="30">
        <f t="shared" si="22"/>
        <v>1</v>
      </c>
      <c r="AV191" s="30">
        <f t="shared" si="22"/>
        <v>1</v>
      </c>
      <c r="AW191" s="30">
        <f t="shared" si="22"/>
        <v>1</v>
      </c>
      <c r="AX191" s="30">
        <f t="shared" si="22"/>
        <v>1</v>
      </c>
      <c r="AY191" s="30">
        <f t="shared" si="22"/>
        <v>1</v>
      </c>
      <c r="AZ191" s="30">
        <f t="shared" ref="AZ191:BF200" si="23">IF(AND($A191+$B$17&gt;=AZ$179,AZ$179&gt;$A191),1,0)</f>
        <v>1</v>
      </c>
      <c r="BA191" s="30">
        <f t="shared" si="23"/>
        <v>1</v>
      </c>
      <c r="BB191" s="30">
        <f t="shared" si="23"/>
        <v>1</v>
      </c>
      <c r="BC191" s="30">
        <f t="shared" si="23"/>
        <v>1</v>
      </c>
      <c r="BD191" s="30">
        <f t="shared" si="23"/>
        <v>1</v>
      </c>
      <c r="BE191" s="30">
        <f t="shared" si="23"/>
        <v>1</v>
      </c>
      <c r="BF191" s="32">
        <f t="shared" si="23"/>
        <v>0</v>
      </c>
      <c r="BJ191" s="30"/>
      <c r="BK191" s="30"/>
      <c r="BL191" s="30"/>
      <c r="BM191" s="30"/>
      <c r="BN191" s="30"/>
      <c r="BO191" s="30"/>
      <c r="BP191" s="30"/>
      <c r="BQ191" s="30"/>
      <c r="BR191" s="30"/>
      <c r="BS191" s="30"/>
      <c r="BT191" s="30"/>
      <c r="BU191" s="30"/>
      <c r="BV191" s="30"/>
    </row>
    <row r="192" spans="1:74" s="25" customFormat="1">
      <c r="A192" s="29">
        <v>2035</v>
      </c>
      <c r="B192" s="31">
        <f t="shared" si="18"/>
        <v>0</v>
      </c>
      <c r="C192" s="30">
        <f t="shared" si="18"/>
        <v>0</v>
      </c>
      <c r="D192" s="30">
        <f t="shared" si="18"/>
        <v>0</v>
      </c>
      <c r="E192" s="30">
        <f t="shared" si="18"/>
        <v>0</v>
      </c>
      <c r="F192" s="30">
        <f t="shared" si="18"/>
        <v>0</v>
      </c>
      <c r="G192" s="30">
        <f t="shared" si="18"/>
        <v>0</v>
      </c>
      <c r="H192" s="30">
        <f t="shared" si="18"/>
        <v>0</v>
      </c>
      <c r="I192" s="30">
        <f t="shared" si="18"/>
        <v>0</v>
      </c>
      <c r="J192" s="30">
        <f t="shared" si="18"/>
        <v>0</v>
      </c>
      <c r="K192" s="30">
        <f t="shared" si="18"/>
        <v>0</v>
      </c>
      <c r="L192" s="30">
        <f t="shared" si="19"/>
        <v>0</v>
      </c>
      <c r="M192" s="30">
        <f t="shared" si="19"/>
        <v>0</v>
      </c>
      <c r="N192" s="30">
        <f t="shared" si="19"/>
        <v>1</v>
      </c>
      <c r="O192" s="30">
        <f t="shared" si="19"/>
        <v>1</v>
      </c>
      <c r="P192" s="30">
        <f t="shared" si="19"/>
        <v>1</v>
      </c>
      <c r="Q192" s="30">
        <f t="shared" si="19"/>
        <v>1</v>
      </c>
      <c r="R192" s="30">
        <f t="shared" si="19"/>
        <v>1</v>
      </c>
      <c r="S192" s="30">
        <f t="shared" si="19"/>
        <v>1</v>
      </c>
      <c r="T192" s="30">
        <f t="shared" si="19"/>
        <v>1</v>
      </c>
      <c r="U192" s="30">
        <f t="shared" si="19"/>
        <v>1</v>
      </c>
      <c r="V192" s="30">
        <f t="shared" si="20"/>
        <v>1</v>
      </c>
      <c r="W192" s="30">
        <f t="shared" si="20"/>
        <v>1</v>
      </c>
      <c r="X192" s="30">
        <f t="shared" si="20"/>
        <v>1</v>
      </c>
      <c r="Y192" s="30">
        <f t="shared" si="20"/>
        <v>1</v>
      </c>
      <c r="Z192" s="30">
        <f t="shared" si="20"/>
        <v>1</v>
      </c>
      <c r="AA192" s="30">
        <f t="shared" si="20"/>
        <v>1</v>
      </c>
      <c r="AB192" s="30">
        <f t="shared" si="20"/>
        <v>1</v>
      </c>
      <c r="AC192" s="30">
        <f t="shared" si="20"/>
        <v>1</v>
      </c>
      <c r="AD192" s="30">
        <f t="shared" si="20"/>
        <v>1</v>
      </c>
      <c r="AE192" s="30">
        <f t="shared" si="20"/>
        <v>1</v>
      </c>
      <c r="AF192" s="30">
        <f t="shared" si="21"/>
        <v>1</v>
      </c>
      <c r="AG192" s="30">
        <f t="shared" si="21"/>
        <v>1</v>
      </c>
      <c r="AH192" s="30">
        <f t="shared" si="21"/>
        <v>1</v>
      </c>
      <c r="AI192" s="30">
        <f t="shared" si="21"/>
        <v>1</v>
      </c>
      <c r="AJ192" s="30">
        <f t="shared" si="21"/>
        <v>1</v>
      </c>
      <c r="AK192" s="30">
        <f t="shared" si="21"/>
        <v>1</v>
      </c>
      <c r="AL192" s="30">
        <f t="shared" si="21"/>
        <v>1</v>
      </c>
      <c r="AM192" s="30">
        <f t="shared" si="21"/>
        <v>1</v>
      </c>
      <c r="AN192" s="30">
        <f t="shared" si="21"/>
        <v>1</v>
      </c>
      <c r="AO192" s="30">
        <f t="shared" si="21"/>
        <v>1</v>
      </c>
      <c r="AP192" s="30">
        <f t="shared" si="22"/>
        <v>1</v>
      </c>
      <c r="AQ192" s="30">
        <f t="shared" si="22"/>
        <v>1</v>
      </c>
      <c r="AR192" s="30">
        <f t="shared" si="22"/>
        <v>1</v>
      </c>
      <c r="AS192" s="30">
        <f t="shared" si="22"/>
        <v>1</v>
      </c>
      <c r="AT192" s="30">
        <f t="shared" si="22"/>
        <v>1</v>
      </c>
      <c r="AU192" s="30">
        <f t="shared" si="22"/>
        <v>1</v>
      </c>
      <c r="AV192" s="30">
        <f t="shared" si="22"/>
        <v>1</v>
      </c>
      <c r="AW192" s="30">
        <f t="shared" si="22"/>
        <v>1</v>
      </c>
      <c r="AX192" s="30">
        <f t="shared" si="22"/>
        <v>1</v>
      </c>
      <c r="AY192" s="30">
        <f t="shared" si="22"/>
        <v>1</v>
      </c>
      <c r="AZ192" s="30">
        <f t="shared" si="23"/>
        <v>1</v>
      </c>
      <c r="BA192" s="30">
        <f t="shared" si="23"/>
        <v>1</v>
      </c>
      <c r="BB192" s="30">
        <f t="shared" si="23"/>
        <v>1</v>
      </c>
      <c r="BC192" s="30">
        <f t="shared" si="23"/>
        <v>1</v>
      </c>
      <c r="BD192" s="30">
        <f t="shared" si="23"/>
        <v>1</v>
      </c>
      <c r="BE192" s="30">
        <f t="shared" si="23"/>
        <v>1</v>
      </c>
      <c r="BF192" s="32">
        <f t="shared" si="23"/>
        <v>1</v>
      </c>
      <c r="BJ192" s="30"/>
      <c r="BK192" s="30"/>
      <c r="BL192" s="30"/>
      <c r="BM192" s="30"/>
      <c r="BN192" s="30"/>
      <c r="BO192" s="30"/>
      <c r="BP192" s="30"/>
      <c r="BQ192" s="30"/>
      <c r="BR192" s="30"/>
      <c r="BS192" s="30"/>
      <c r="BT192" s="30"/>
      <c r="BU192" s="30"/>
      <c r="BV192" s="30"/>
    </row>
    <row r="193" spans="1:74" s="25" customFormat="1">
      <c r="A193" s="29">
        <v>2036</v>
      </c>
      <c r="B193" s="31">
        <f t="shared" si="18"/>
        <v>0</v>
      </c>
      <c r="C193" s="30">
        <f t="shared" si="18"/>
        <v>0</v>
      </c>
      <c r="D193" s="30">
        <f t="shared" si="18"/>
        <v>0</v>
      </c>
      <c r="E193" s="30">
        <f t="shared" si="18"/>
        <v>0</v>
      </c>
      <c r="F193" s="30">
        <f t="shared" si="18"/>
        <v>0</v>
      </c>
      <c r="G193" s="30">
        <f t="shared" si="18"/>
        <v>0</v>
      </c>
      <c r="H193" s="30">
        <f t="shared" si="18"/>
        <v>0</v>
      </c>
      <c r="I193" s="30">
        <f t="shared" si="18"/>
        <v>0</v>
      </c>
      <c r="J193" s="30">
        <f t="shared" si="18"/>
        <v>0</v>
      </c>
      <c r="K193" s="30">
        <f t="shared" si="18"/>
        <v>0</v>
      </c>
      <c r="L193" s="30">
        <f t="shared" si="19"/>
        <v>0</v>
      </c>
      <c r="M193" s="30">
        <f t="shared" si="19"/>
        <v>0</v>
      </c>
      <c r="N193" s="30">
        <f t="shared" si="19"/>
        <v>0</v>
      </c>
      <c r="O193" s="30">
        <f t="shared" si="19"/>
        <v>1</v>
      </c>
      <c r="P193" s="30">
        <f t="shared" si="19"/>
        <v>1</v>
      </c>
      <c r="Q193" s="30">
        <f t="shared" si="19"/>
        <v>1</v>
      </c>
      <c r="R193" s="30">
        <f t="shared" si="19"/>
        <v>1</v>
      </c>
      <c r="S193" s="30">
        <f t="shared" si="19"/>
        <v>1</v>
      </c>
      <c r="T193" s="30">
        <f t="shared" si="19"/>
        <v>1</v>
      </c>
      <c r="U193" s="30">
        <f t="shared" si="19"/>
        <v>1</v>
      </c>
      <c r="V193" s="30">
        <f t="shared" si="20"/>
        <v>1</v>
      </c>
      <c r="W193" s="30">
        <f t="shared" si="20"/>
        <v>1</v>
      </c>
      <c r="X193" s="30">
        <f t="shared" si="20"/>
        <v>1</v>
      </c>
      <c r="Y193" s="30">
        <f t="shared" si="20"/>
        <v>1</v>
      </c>
      <c r="Z193" s="30">
        <f t="shared" si="20"/>
        <v>1</v>
      </c>
      <c r="AA193" s="30">
        <f t="shared" si="20"/>
        <v>1</v>
      </c>
      <c r="AB193" s="30">
        <f t="shared" si="20"/>
        <v>1</v>
      </c>
      <c r="AC193" s="30">
        <f t="shared" si="20"/>
        <v>1</v>
      </c>
      <c r="AD193" s="30">
        <f t="shared" si="20"/>
        <v>1</v>
      </c>
      <c r="AE193" s="30">
        <f t="shared" si="20"/>
        <v>1</v>
      </c>
      <c r="AF193" s="30">
        <f t="shared" si="21"/>
        <v>1</v>
      </c>
      <c r="AG193" s="30">
        <f t="shared" si="21"/>
        <v>1</v>
      </c>
      <c r="AH193" s="30">
        <f t="shared" si="21"/>
        <v>1</v>
      </c>
      <c r="AI193" s="30">
        <f t="shared" si="21"/>
        <v>1</v>
      </c>
      <c r="AJ193" s="30">
        <f t="shared" si="21"/>
        <v>1</v>
      </c>
      <c r="AK193" s="30">
        <f t="shared" si="21"/>
        <v>1</v>
      </c>
      <c r="AL193" s="30">
        <f t="shared" si="21"/>
        <v>1</v>
      </c>
      <c r="AM193" s="30">
        <f t="shared" si="21"/>
        <v>1</v>
      </c>
      <c r="AN193" s="30">
        <f t="shared" si="21"/>
        <v>1</v>
      </c>
      <c r="AO193" s="30">
        <f t="shared" si="21"/>
        <v>1</v>
      </c>
      <c r="AP193" s="30">
        <f t="shared" si="22"/>
        <v>1</v>
      </c>
      <c r="AQ193" s="30">
        <f t="shared" si="22"/>
        <v>1</v>
      </c>
      <c r="AR193" s="30">
        <f t="shared" si="22"/>
        <v>1</v>
      </c>
      <c r="AS193" s="30">
        <f t="shared" si="22"/>
        <v>1</v>
      </c>
      <c r="AT193" s="30">
        <f t="shared" si="22"/>
        <v>1</v>
      </c>
      <c r="AU193" s="30">
        <f t="shared" si="22"/>
        <v>1</v>
      </c>
      <c r="AV193" s="30">
        <f t="shared" si="22"/>
        <v>1</v>
      </c>
      <c r="AW193" s="30">
        <f t="shared" si="22"/>
        <v>1</v>
      </c>
      <c r="AX193" s="30">
        <f t="shared" si="22"/>
        <v>1</v>
      </c>
      <c r="AY193" s="30">
        <f t="shared" si="22"/>
        <v>1</v>
      </c>
      <c r="AZ193" s="30">
        <f t="shared" si="23"/>
        <v>1</v>
      </c>
      <c r="BA193" s="30">
        <f t="shared" si="23"/>
        <v>1</v>
      </c>
      <c r="BB193" s="30">
        <f t="shared" si="23"/>
        <v>1</v>
      </c>
      <c r="BC193" s="30">
        <f t="shared" si="23"/>
        <v>1</v>
      </c>
      <c r="BD193" s="30">
        <f t="shared" si="23"/>
        <v>1</v>
      </c>
      <c r="BE193" s="30">
        <f t="shared" si="23"/>
        <v>1</v>
      </c>
      <c r="BF193" s="32">
        <f t="shared" si="23"/>
        <v>1</v>
      </c>
      <c r="BJ193" s="30"/>
      <c r="BK193" s="30"/>
      <c r="BL193" s="30"/>
      <c r="BM193" s="30"/>
      <c r="BN193" s="30"/>
      <c r="BO193" s="30"/>
      <c r="BP193" s="30"/>
      <c r="BQ193" s="30"/>
      <c r="BR193" s="30"/>
      <c r="BS193" s="30"/>
      <c r="BT193" s="30"/>
      <c r="BU193" s="30"/>
      <c r="BV193" s="30"/>
    </row>
    <row r="194" spans="1:74" s="25" customFormat="1">
      <c r="A194" s="29">
        <v>2037</v>
      </c>
      <c r="B194" s="31">
        <f t="shared" si="18"/>
        <v>0</v>
      </c>
      <c r="C194" s="30">
        <f t="shared" si="18"/>
        <v>0</v>
      </c>
      <c r="D194" s="30">
        <f t="shared" si="18"/>
        <v>0</v>
      </c>
      <c r="E194" s="30">
        <f t="shared" si="18"/>
        <v>0</v>
      </c>
      <c r="F194" s="30">
        <f t="shared" si="18"/>
        <v>0</v>
      </c>
      <c r="G194" s="30">
        <f t="shared" si="18"/>
        <v>0</v>
      </c>
      <c r="H194" s="30">
        <f t="shared" si="18"/>
        <v>0</v>
      </c>
      <c r="I194" s="30">
        <f t="shared" si="18"/>
        <v>0</v>
      </c>
      <c r="J194" s="30">
        <f t="shared" si="18"/>
        <v>0</v>
      </c>
      <c r="K194" s="30">
        <f t="shared" si="18"/>
        <v>0</v>
      </c>
      <c r="L194" s="30">
        <f t="shared" si="19"/>
        <v>0</v>
      </c>
      <c r="M194" s="30">
        <f t="shared" si="19"/>
        <v>0</v>
      </c>
      <c r="N194" s="30">
        <f t="shared" si="19"/>
        <v>0</v>
      </c>
      <c r="O194" s="30">
        <f t="shared" si="19"/>
        <v>0</v>
      </c>
      <c r="P194" s="30">
        <f t="shared" si="19"/>
        <v>1</v>
      </c>
      <c r="Q194" s="30">
        <f t="shared" si="19"/>
        <v>1</v>
      </c>
      <c r="R194" s="30">
        <f t="shared" si="19"/>
        <v>1</v>
      </c>
      <c r="S194" s="30">
        <f t="shared" si="19"/>
        <v>1</v>
      </c>
      <c r="T194" s="30">
        <f t="shared" si="19"/>
        <v>1</v>
      </c>
      <c r="U194" s="30">
        <f t="shared" si="19"/>
        <v>1</v>
      </c>
      <c r="V194" s="30">
        <f t="shared" si="20"/>
        <v>1</v>
      </c>
      <c r="W194" s="30">
        <f t="shared" si="20"/>
        <v>1</v>
      </c>
      <c r="X194" s="30">
        <f t="shared" si="20"/>
        <v>1</v>
      </c>
      <c r="Y194" s="30">
        <f t="shared" si="20"/>
        <v>1</v>
      </c>
      <c r="Z194" s="30">
        <f t="shared" si="20"/>
        <v>1</v>
      </c>
      <c r="AA194" s="30">
        <f t="shared" si="20"/>
        <v>1</v>
      </c>
      <c r="AB194" s="30">
        <f t="shared" si="20"/>
        <v>1</v>
      </c>
      <c r="AC194" s="30">
        <f t="shared" si="20"/>
        <v>1</v>
      </c>
      <c r="AD194" s="30">
        <f t="shared" si="20"/>
        <v>1</v>
      </c>
      <c r="AE194" s="30">
        <f t="shared" si="20"/>
        <v>1</v>
      </c>
      <c r="AF194" s="30">
        <f t="shared" si="21"/>
        <v>1</v>
      </c>
      <c r="AG194" s="30">
        <f t="shared" si="21"/>
        <v>1</v>
      </c>
      <c r="AH194" s="30">
        <f t="shared" si="21"/>
        <v>1</v>
      </c>
      <c r="AI194" s="30">
        <f t="shared" si="21"/>
        <v>1</v>
      </c>
      <c r="AJ194" s="30">
        <f t="shared" si="21"/>
        <v>1</v>
      </c>
      <c r="AK194" s="30">
        <f t="shared" si="21"/>
        <v>1</v>
      </c>
      <c r="AL194" s="30">
        <f t="shared" si="21"/>
        <v>1</v>
      </c>
      <c r="AM194" s="30">
        <f t="shared" si="21"/>
        <v>1</v>
      </c>
      <c r="AN194" s="30">
        <f t="shared" si="21"/>
        <v>1</v>
      </c>
      <c r="AO194" s="30">
        <f t="shared" si="21"/>
        <v>1</v>
      </c>
      <c r="AP194" s="30">
        <f t="shared" si="22"/>
        <v>1</v>
      </c>
      <c r="AQ194" s="30">
        <f t="shared" si="22"/>
        <v>1</v>
      </c>
      <c r="AR194" s="30">
        <f t="shared" si="22"/>
        <v>1</v>
      </c>
      <c r="AS194" s="30">
        <f t="shared" si="22"/>
        <v>1</v>
      </c>
      <c r="AT194" s="30">
        <f t="shared" si="22"/>
        <v>1</v>
      </c>
      <c r="AU194" s="30">
        <f t="shared" si="22"/>
        <v>1</v>
      </c>
      <c r="AV194" s="30">
        <f t="shared" si="22"/>
        <v>1</v>
      </c>
      <c r="AW194" s="30">
        <f t="shared" si="22"/>
        <v>1</v>
      </c>
      <c r="AX194" s="30">
        <f t="shared" si="22"/>
        <v>1</v>
      </c>
      <c r="AY194" s="30">
        <f t="shared" si="22"/>
        <v>1</v>
      </c>
      <c r="AZ194" s="30">
        <f t="shared" si="23"/>
        <v>1</v>
      </c>
      <c r="BA194" s="30">
        <f t="shared" si="23"/>
        <v>1</v>
      </c>
      <c r="BB194" s="30">
        <f t="shared" si="23"/>
        <v>1</v>
      </c>
      <c r="BC194" s="30">
        <f t="shared" si="23"/>
        <v>1</v>
      </c>
      <c r="BD194" s="30">
        <f t="shared" si="23"/>
        <v>1</v>
      </c>
      <c r="BE194" s="30">
        <f t="shared" si="23"/>
        <v>1</v>
      </c>
      <c r="BF194" s="32">
        <f t="shared" si="23"/>
        <v>1</v>
      </c>
      <c r="BJ194" s="30"/>
      <c r="BK194" s="30"/>
      <c r="BL194" s="30"/>
      <c r="BM194" s="30"/>
      <c r="BN194" s="30"/>
      <c r="BO194" s="30"/>
      <c r="BP194" s="30"/>
      <c r="BQ194" s="30"/>
      <c r="BR194" s="30"/>
      <c r="BS194" s="30"/>
      <c r="BT194" s="30"/>
      <c r="BU194" s="30"/>
      <c r="BV194" s="30"/>
    </row>
    <row r="195" spans="1:74" s="25" customFormat="1">
      <c r="A195" s="29">
        <v>2038</v>
      </c>
      <c r="B195" s="31">
        <f t="shared" si="18"/>
        <v>0</v>
      </c>
      <c r="C195" s="30">
        <f t="shared" si="18"/>
        <v>0</v>
      </c>
      <c r="D195" s="30">
        <f t="shared" si="18"/>
        <v>0</v>
      </c>
      <c r="E195" s="30">
        <f t="shared" si="18"/>
        <v>0</v>
      </c>
      <c r="F195" s="30">
        <f t="shared" si="18"/>
        <v>0</v>
      </c>
      <c r="G195" s="30">
        <f t="shared" si="18"/>
        <v>0</v>
      </c>
      <c r="H195" s="30">
        <f t="shared" si="18"/>
        <v>0</v>
      </c>
      <c r="I195" s="30">
        <f t="shared" si="18"/>
        <v>0</v>
      </c>
      <c r="J195" s="30">
        <f t="shared" si="18"/>
        <v>0</v>
      </c>
      <c r="K195" s="30">
        <f t="shared" si="18"/>
        <v>0</v>
      </c>
      <c r="L195" s="30">
        <f t="shared" si="19"/>
        <v>0</v>
      </c>
      <c r="M195" s="30">
        <f t="shared" si="19"/>
        <v>0</v>
      </c>
      <c r="N195" s="30">
        <f t="shared" si="19"/>
        <v>0</v>
      </c>
      <c r="O195" s="30">
        <f t="shared" si="19"/>
        <v>0</v>
      </c>
      <c r="P195" s="30">
        <f t="shared" si="19"/>
        <v>0</v>
      </c>
      <c r="Q195" s="30">
        <f t="shared" si="19"/>
        <v>1</v>
      </c>
      <c r="R195" s="30">
        <f t="shared" si="19"/>
        <v>1</v>
      </c>
      <c r="S195" s="30">
        <f t="shared" si="19"/>
        <v>1</v>
      </c>
      <c r="T195" s="30">
        <f t="shared" si="19"/>
        <v>1</v>
      </c>
      <c r="U195" s="30">
        <f t="shared" si="19"/>
        <v>1</v>
      </c>
      <c r="V195" s="30">
        <f t="shared" si="20"/>
        <v>1</v>
      </c>
      <c r="W195" s="30">
        <f t="shared" si="20"/>
        <v>1</v>
      </c>
      <c r="X195" s="30">
        <f t="shared" si="20"/>
        <v>1</v>
      </c>
      <c r="Y195" s="30">
        <f t="shared" si="20"/>
        <v>1</v>
      </c>
      <c r="Z195" s="30">
        <f t="shared" si="20"/>
        <v>1</v>
      </c>
      <c r="AA195" s="30">
        <f t="shared" si="20"/>
        <v>1</v>
      </c>
      <c r="AB195" s="30">
        <f t="shared" si="20"/>
        <v>1</v>
      </c>
      <c r="AC195" s="30">
        <f t="shared" si="20"/>
        <v>1</v>
      </c>
      <c r="AD195" s="30">
        <f t="shared" si="20"/>
        <v>1</v>
      </c>
      <c r="AE195" s="30">
        <f t="shared" si="20"/>
        <v>1</v>
      </c>
      <c r="AF195" s="30">
        <f t="shared" si="21"/>
        <v>1</v>
      </c>
      <c r="AG195" s="30">
        <f t="shared" si="21"/>
        <v>1</v>
      </c>
      <c r="AH195" s="30">
        <f t="shared" si="21"/>
        <v>1</v>
      </c>
      <c r="AI195" s="30">
        <f t="shared" si="21"/>
        <v>1</v>
      </c>
      <c r="AJ195" s="30">
        <f t="shared" si="21"/>
        <v>1</v>
      </c>
      <c r="AK195" s="30">
        <f t="shared" si="21"/>
        <v>1</v>
      </c>
      <c r="AL195" s="30">
        <f t="shared" si="21"/>
        <v>1</v>
      </c>
      <c r="AM195" s="30">
        <f t="shared" si="21"/>
        <v>1</v>
      </c>
      <c r="AN195" s="30">
        <f t="shared" si="21"/>
        <v>1</v>
      </c>
      <c r="AO195" s="30">
        <f t="shared" si="21"/>
        <v>1</v>
      </c>
      <c r="AP195" s="30">
        <f t="shared" si="22"/>
        <v>1</v>
      </c>
      <c r="AQ195" s="30">
        <f t="shared" si="22"/>
        <v>1</v>
      </c>
      <c r="AR195" s="30">
        <f t="shared" si="22"/>
        <v>1</v>
      </c>
      <c r="AS195" s="30">
        <f t="shared" si="22"/>
        <v>1</v>
      </c>
      <c r="AT195" s="30">
        <f t="shared" si="22"/>
        <v>1</v>
      </c>
      <c r="AU195" s="30">
        <f t="shared" si="22"/>
        <v>1</v>
      </c>
      <c r="AV195" s="30">
        <f t="shared" si="22"/>
        <v>1</v>
      </c>
      <c r="AW195" s="30">
        <f t="shared" si="22"/>
        <v>1</v>
      </c>
      <c r="AX195" s="30">
        <f t="shared" si="22"/>
        <v>1</v>
      </c>
      <c r="AY195" s="30">
        <f t="shared" si="22"/>
        <v>1</v>
      </c>
      <c r="AZ195" s="30">
        <f t="shared" si="23"/>
        <v>1</v>
      </c>
      <c r="BA195" s="30">
        <f t="shared" si="23"/>
        <v>1</v>
      </c>
      <c r="BB195" s="30">
        <f t="shared" si="23"/>
        <v>1</v>
      </c>
      <c r="BC195" s="30">
        <f t="shared" si="23"/>
        <v>1</v>
      </c>
      <c r="BD195" s="30">
        <f t="shared" si="23"/>
        <v>1</v>
      </c>
      <c r="BE195" s="30">
        <f t="shared" si="23"/>
        <v>1</v>
      </c>
      <c r="BF195" s="32">
        <f t="shared" si="23"/>
        <v>1</v>
      </c>
      <c r="BJ195" s="30"/>
      <c r="BK195" s="30"/>
      <c r="BL195" s="30"/>
      <c r="BM195" s="30"/>
      <c r="BN195" s="30"/>
      <c r="BO195" s="30"/>
      <c r="BP195" s="30"/>
      <c r="BQ195" s="30"/>
      <c r="BR195" s="30"/>
      <c r="BS195" s="30"/>
      <c r="BT195" s="30"/>
      <c r="BU195" s="30"/>
      <c r="BV195" s="30"/>
    </row>
    <row r="196" spans="1:74" s="25" customFormat="1">
      <c r="A196" s="29">
        <v>2039</v>
      </c>
      <c r="B196" s="31">
        <f t="shared" si="18"/>
        <v>0</v>
      </c>
      <c r="C196" s="30">
        <f t="shared" si="18"/>
        <v>0</v>
      </c>
      <c r="D196" s="30">
        <f t="shared" si="18"/>
        <v>0</v>
      </c>
      <c r="E196" s="30">
        <f t="shared" si="18"/>
        <v>0</v>
      </c>
      <c r="F196" s="30">
        <f t="shared" si="18"/>
        <v>0</v>
      </c>
      <c r="G196" s="30">
        <f t="shared" si="18"/>
        <v>0</v>
      </c>
      <c r="H196" s="30">
        <f t="shared" si="18"/>
        <v>0</v>
      </c>
      <c r="I196" s="30">
        <f t="shared" si="18"/>
        <v>0</v>
      </c>
      <c r="J196" s="30">
        <f t="shared" si="18"/>
        <v>0</v>
      </c>
      <c r="K196" s="30">
        <f t="shared" si="18"/>
        <v>0</v>
      </c>
      <c r="L196" s="30">
        <f t="shared" si="19"/>
        <v>0</v>
      </c>
      <c r="M196" s="30">
        <f t="shared" si="19"/>
        <v>0</v>
      </c>
      <c r="N196" s="30">
        <f t="shared" si="19"/>
        <v>0</v>
      </c>
      <c r="O196" s="30">
        <f t="shared" si="19"/>
        <v>0</v>
      </c>
      <c r="P196" s="30">
        <f t="shared" si="19"/>
        <v>0</v>
      </c>
      <c r="Q196" s="30">
        <f t="shared" si="19"/>
        <v>0</v>
      </c>
      <c r="R196" s="30">
        <f t="shared" si="19"/>
        <v>1</v>
      </c>
      <c r="S196" s="30">
        <f t="shared" si="19"/>
        <v>1</v>
      </c>
      <c r="T196" s="30">
        <f t="shared" si="19"/>
        <v>1</v>
      </c>
      <c r="U196" s="30">
        <f t="shared" si="19"/>
        <v>1</v>
      </c>
      <c r="V196" s="30">
        <f t="shared" si="20"/>
        <v>1</v>
      </c>
      <c r="W196" s="30">
        <f t="shared" si="20"/>
        <v>1</v>
      </c>
      <c r="X196" s="30">
        <f t="shared" si="20"/>
        <v>1</v>
      </c>
      <c r="Y196" s="30">
        <f t="shared" si="20"/>
        <v>1</v>
      </c>
      <c r="Z196" s="30">
        <f t="shared" si="20"/>
        <v>1</v>
      </c>
      <c r="AA196" s="30">
        <f t="shared" si="20"/>
        <v>1</v>
      </c>
      <c r="AB196" s="30">
        <f t="shared" si="20"/>
        <v>1</v>
      </c>
      <c r="AC196" s="30">
        <f t="shared" si="20"/>
        <v>1</v>
      </c>
      <c r="AD196" s="30">
        <f t="shared" si="20"/>
        <v>1</v>
      </c>
      <c r="AE196" s="30">
        <f t="shared" si="20"/>
        <v>1</v>
      </c>
      <c r="AF196" s="30">
        <f t="shared" si="21"/>
        <v>1</v>
      </c>
      <c r="AG196" s="30">
        <f t="shared" si="21"/>
        <v>1</v>
      </c>
      <c r="AH196" s="30">
        <f t="shared" si="21"/>
        <v>1</v>
      </c>
      <c r="AI196" s="30">
        <f t="shared" si="21"/>
        <v>1</v>
      </c>
      <c r="AJ196" s="30">
        <f t="shared" si="21"/>
        <v>1</v>
      </c>
      <c r="AK196" s="30">
        <f t="shared" si="21"/>
        <v>1</v>
      </c>
      <c r="AL196" s="30">
        <f t="shared" si="21"/>
        <v>1</v>
      </c>
      <c r="AM196" s="30">
        <f t="shared" si="21"/>
        <v>1</v>
      </c>
      <c r="AN196" s="30">
        <f t="shared" si="21"/>
        <v>1</v>
      </c>
      <c r="AO196" s="30">
        <f t="shared" si="21"/>
        <v>1</v>
      </c>
      <c r="AP196" s="30">
        <f t="shared" si="22"/>
        <v>1</v>
      </c>
      <c r="AQ196" s="30">
        <f t="shared" si="22"/>
        <v>1</v>
      </c>
      <c r="AR196" s="30">
        <f t="shared" si="22"/>
        <v>1</v>
      </c>
      <c r="AS196" s="30">
        <f t="shared" si="22"/>
        <v>1</v>
      </c>
      <c r="AT196" s="30">
        <f t="shared" si="22"/>
        <v>1</v>
      </c>
      <c r="AU196" s="30">
        <f t="shared" si="22"/>
        <v>1</v>
      </c>
      <c r="AV196" s="30">
        <f t="shared" si="22"/>
        <v>1</v>
      </c>
      <c r="AW196" s="30">
        <f t="shared" si="22"/>
        <v>1</v>
      </c>
      <c r="AX196" s="30">
        <f t="shared" si="22"/>
        <v>1</v>
      </c>
      <c r="AY196" s="30">
        <f t="shared" si="22"/>
        <v>1</v>
      </c>
      <c r="AZ196" s="30">
        <f t="shared" si="23"/>
        <v>1</v>
      </c>
      <c r="BA196" s="30">
        <f t="shared" si="23"/>
        <v>1</v>
      </c>
      <c r="BB196" s="30">
        <f t="shared" si="23"/>
        <v>1</v>
      </c>
      <c r="BC196" s="30">
        <f t="shared" si="23"/>
        <v>1</v>
      </c>
      <c r="BD196" s="30">
        <f t="shared" si="23"/>
        <v>1</v>
      </c>
      <c r="BE196" s="30">
        <f t="shared" si="23"/>
        <v>1</v>
      </c>
      <c r="BF196" s="32">
        <f t="shared" si="23"/>
        <v>1</v>
      </c>
      <c r="BJ196" s="30"/>
      <c r="BK196" s="30"/>
      <c r="BL196" s="30"/>
      <c r="BM196" s="30"/>
      <c r="BN196" s="30"/>
      <c r="BO196" s="30"/>
      <c r="BP196" s="30"/>
      <c r="BQ196" s="30"/>
      <c r="BR196" s="30"/>
      <c r="BS196" s="30"/>
      <c r="BT196" s="30"/>
      <c r="BU196" s="30"/>
      <c r="BV196" s="30"/>
    </row>
    <row r="197" spans="1:74" s="25" customFormat="1">
      <c r="A197" s="29">
        <v>2040</v>
      </c>
      <c r="B197" s="31">
        <f t="shared" si="18"/>
        <v>0</v>
      </c>
      <c r="C197" s="30">
        <f t="shared" si="18"/>
        <v>0</v>
      </c>
      <c r="D197" s="30">
        <f t="shared" si="18"/>
        <v>0</v>
      </c>
      <c r="E197" s="30">
        <f t="shared" si="18"/>
        <v>0</v>
      </c>
      <c r="F197" s="30">
        <f t="shared" si="18"/>
        <v>0</v>
      </c>
      <c r="G197" s="30">
        <f t="shared" si="18"/>
        <v>0</v>
      </c>
      <c r="H197" s="30">
        <f t="shared" si="18"/>
        <v>0</v>
      </c>
      <c r="I197" s="30">
        <f t="shared" si="18"/>
        <v>0</v>
      </c>
      <c r="J197" s="30">
        <f t="shared" si="18"/>
        <v>0</v>
      </c>
      <c r="K197" s="30">
        <f t="shared" si="18"/>
        <v>0</v>
      </c>
      <c r="L197" s="30">
        <f t="shared" si="19"/>
        <v>0</v>
      </c>
      <c r="M197" s="30">
        <f t="shared" si="19"/>
        <v>0</v>
      </c>
      <c r="N197" s="30">
        <f t="shared" si="19"/>
        <v>0</v>
      </c>
      <c r="O197" s="30">
        <f t="shared" si="19"/>
        <v>0</v>
      </c>
      <c r="P197" s="30">
        <f t="shared" si="19"/>
        <v>0</v>
      </c>
      <c r="Q197" s="30">
        <f t="shared" si="19"/>
        <v>0</v>
      </c>
      <c r="R197" s="30">
        <f t="shared" si="19"/>
        <v>0</v>
      </c>
      <c r="S197" s="30">
        <f t="shared" si="19"/>
        <v>1</v>
      </c>
      <c r="T197" s="30">
        <f t="shared" si="19"/>
        <v>1</v>
      </c>
      <c r="U197" s="30">
        <f t="shared" si="19"/>
        <v>1</v>
      </c>
      <c r="V197" s="30">
        <f t="shared" si="20"/>
        <v>1</v>
      </c>
      <c r="W197" s="30">
        <f t="shared" si="20"/>
        <v>1</v>
      </c>
      <c r="X197" s="30">
        <f t="shared" si="20"/>
        <v>1</v>
      </c>
      <c r="Y197" s="30">
        <f t="shared" si="20"/>
        <v>1</v>
      </c>
      <c r="Z197" s="30">
        <f t="shared" si="20"/>
        <v>1</v>
      </c>
      <c r="AA197" s="30">
        <f t="shared" si="20"/>
        <v>1</v>
      </c>
      <c r="AB197" s="30">
        <f t="shared" si="20"/>
        <v>1</v>
      </c>
      <c r="AC197" s="30">
        <f t="shared" si="20"/>
        <v>1</v>
      </c>
      <c r="AD197" s="30">
        <f t="shared" si="20"/>
        <v>1</v>
      </c>
      <c r="AE197" s="30">
        <f t="shared" si="20"/>
        <v>1</v>
      </c>
      <c r="AF197" s="30">
        <f t="shared" si="21"/>
        <v>1</v>
      </c>
      <c r="AG197" s="30">
        <f t="shared" si="21"/>
        <v>1</v>
      </c>
      <c r="AH197" s="30">
        <f t="shared" si="21"/>
        <v>1</v>
      </c>
      <c r="AI197" s="30">
        <f t="shared" si="21"/>
        <v>1</v>
      </c>
      <c r="AJ197" s="30">
        <f t="shared" si="21"/>
        <v>1</v>
      </c>
      <c r="AK197" s="30">
        <f t="shared" si="21"/>
        <v>1</v>
      </c>
      <c r="AL197" s="30">
        <f t="shared" si="21"/>
        <v>1</v>
      </c>
      <c r="AM197" s="30">
        <f t="shared" si="21"/>
        <v>1</v>
      </c>
      <c r="AN197" s="30">
        <f t="shared" si="21"/>
        <v>1</v>
      </c>
      <c r="AO197" s="30">
        <f t="shared" si="21"/>
        <v>1</v>
      </c>
      <c r="AP197" s="30">
        <f t="shared" si="22"/>
        <v>1</v>
      </c>
      <c r="AQ197" s="30">
        <f t="shared" si="22"/>
        <v>1</v>
      </c>
      <c r="AR197" s="30">
        <f t="shared" si="22"/>
        <v>1</v>
      </c>
      <c r="AS197" s="30">
        <f t="shared" si="22"/>
        <v>1</v>
      </c>
      <c r="AT197" s="30">
        <f t="shared" si="22"/>
        <v>1</v>
      </c>
      <c r="AU197" s="30">
        <f t="shared" si="22"/>
        <v>1</v>
      </c>
      <c r="AV197" s="30">
        <f t="shared" si="22"/>
        <v>1</v>
      </c>
      <c r="AW197" s="30">
        <f t="shared" si="22"/>
        <v>1</v>
      </c>
      <c r="AX197" s="30">
        <f t="shared" si="22"/>
        <v>1</v>
      </c>
      <c r="AY197" s="30">
        <f t="shared" si="22"/>
        <v>1</v>
      </c>
      <c r="AZ197" s="30">
        <f t="shared" si="23"/>
        <v>1</v>
      </c>
      <c r="BA197" s="30">
        <f t="shared" si="23"/>
        <v>1</v>
      </c>
      <c r="BB197" s="30">
        <f t="shared" si="23"/>
        <v>1</v>
      </c>
      <c r="BC197" s="30">
        <f t="shared" si="23"/>
        <v>1</v>
      </c>
      <c r="BD197" s="30">
        <f t="shared" si="23"/>
        <v>1</v>
      </c>
      <c r="BE197" s="30">
        <f t="shared" si="23"/>
        <v>1</v>
      </c>
      <c r="BF197" s="32">
        <f t="shared" si="23"/>
        <v>1</v>
      </c>
      <c r="BJ197" s="30"/>
      <c r="BK197" s="30"/>
      <c r="BL197" s="30"/>
      <c r="BM197" s="30"/>
      <c r="BN197" s="30"/>
      <c r="BO197" s="30"/>
      <c r="BP197" s="30"/>
      <c r="BQ197" s="30"/>
      <c r="BR197" s="30"/>
      <c r="BS197" s="30"/>
      <c r="BT197" s="30"/>
      <c r="BU197" s="30"/>
      <c r="BV197" s="30"/>
    </row>
    <row r="198" spans="1:74" s="25" customFormat="1">
      <c r="A198" s="29">
        <v>2041</v>
      </c>
      <c r="B198" s="31">
        <f t="shared" si="18"/>
        <v>0</v>
      </c>
      <c r="C198" s="30">
        <f t="shared" si="18"/>
        <v>0</v>
      </c>
      <c r="D198" s="30">
        <f t="shared" si="18"/>
        <v>0</v>
      </c>
      <c r="E198" s="30">
        <f t="shared" si="18"/>
        <v>0</v>
      </c>
      <c r="F198" s="30">
        <f t="shared" si="18"/>
        <v>0</v>
      </c>
      <c r="G198" s="30">
        <f t="shared" si="18"/>
        <v>0</v>
      </c>
      <c r="H198" s="30">
        <f t="shared" si="18"/>
        <v>0</v>
      </c>
      <c r="I198" s="30">
        <f t="shared" si="18"/>
        <v>0</v>
      </c>
      <c r="J198" s="30">
        <f t="shared" si="18"/>
        <v>0</v>
      </c>
      <c r="K198" s="30">
        <f t="shared" si="18"/>
        <v>0</v>
      </c>
      <c r="L198" s="30">
        <f t="shared" si="19"/>
        <v>0</v>
      </c>
      <c r="M198" s="30">
        <f t="shared" si="19"/>
        <v>0</v>
      </c>
      <c r="N198" s="30">
        <f t="shared" si="19"/>
        <v>0</v>
      </c>
      <c r="O198" s="30">
        <f t="shared" si="19"/>
        <v>0</v>
      </c>
      <c r="P198" s="30">
        <f t="shared" si="19"/>
        <v>0</v>
      </c>
      <c r="Q198" s="30">
        <f t="shared" si="19"/>
        <v>0</v>
      </c>
      <c r="R198" s="30">
        <f t="shared" si="19"/>
        <v>0</v>
      </c>
      <c r="S198" s="30">
        <f t="shared" si="19"/>
        <v>0</v>
      </c>
      <c r="T198" s="30">
        <f t="shared" si="19"/>
        <v>1</v>
      </c>
      <c r="U198" s="30">
        <f t="shared" si="19"/>
        <v>1</v>
      </c>
      <c r="V198" s="30">
        <f t="shared" si="20"/>
        <v>1</v>
      </c>
      <c r="W198" s="30">
        <f t="shared" si="20"/>
        <v>1</v>
      </c>
      <c r="X198" s="30">
        <f t="shared" si="20"/>
        <v>1</v>
      </c>
      <c r="Y198" s="30">
        <f t="shared" si="20"/>
        <v>1</v>
      </c>
      <c r="Z198" s="30">
        <f t="shared" si="20"/>
        <v>1</v>
      </c>
      <c r="AA198" s="30">
        <f t="shared" si="20"/>
        <v>1</v>
      </c>
      <c r="AB198" s="30">
        <f t="shared" si="20"/>
        <v>1</v>
      </c>
      <c r="AC198" s="30">
        <f t="shared" si="20"/>
        <v>1</v>
      </c>
      <c r="AD198" s="30">
        <f t="shared" si="20"/>
        <v>1</v>
      </c>
      <c r="AE198" s="30">
        <f t="shared" si="20"/>
        <v>1</v>
      </c>
      <c r="AF198" s="30">
        <f t="shared" si="21"/>
        <v>1</v>
      </c>
      <c r="AG198" s="30">
        <f t="shared" si="21"/>
        <v>1</v>
      </c>
      <c r="AH198" s="30">
        <f t="shared" si="21"/>
        <v>1</v>
      </c>
      <c r="AI198" s="30">
        <f t="shared" si="21"/>
        <v>1</v>
      </c>
      <c r="AJ198" s="30">
        <f t="shared" si="21"/>
        <v>1</v>
      </c>
      <c r="AK198" s="30">
        <f t="shared" si="21"/>
        <v>1</v>
      </c>
      <c r="AL198" s="30">
        <f t="shared" si="21"/>
        <v>1</v>
      </c>
      <c r="AM198" s="30">
        <f t="shared" si="21"/>
        <v>1</v>
      </c>
      <c r="AN198" s="30">
        <f t="shared" si="21"/>
        <v>1</v>
      </c>
      <c r="AO198" s="30">
        <f t="shared" si="21"/>
        <v>1</v>
      </c>
      <c r="AP198" s="30">
        <f t="shared" si="22"/>
        <v>1</v>
      </c>
      <c r="AQ198" s="30">
        <f t="shared" si="22"/>
        <v>1</v>
      </c>
      <c r="AR198" s="30">
        <f t="shared" si="22"/>
        <v>1</v>
      </c>
      <c r="AS198" s="30">
        <f t="shared" si="22"/>
        <v>1</v>
      </c>
      <c r="AT198" s="30">
        <f t="shared" si="22"/>
        <v>1</v>
      </c>
      <c r="AU198" s="30">
        <f t="shared" si="22"/>
        <v>1</v>
      </c>
      <c r="AV198" s="30">
        <f t="shared" si="22"/>
        <v>1</v>
      </c>
      <c r="AW198" s="30">
        <f t="shared" si="22"/>
        <v>1</v>
      </c>
      <c r="AX198" s="30">
        <f t="shared" si="22"/>
        <v>1</v>
      </c>
      <c r="AY198" s="30">
        <f t="shared" si="22"/>
        <v>1</v>
      </c>
      <c r="AZ198" s="30">
        <f t="shared" si="23"/>
        <v>1</v>
      </c>
      <c r="BA198" s="30">
        <f t="shared" si="23"/>
        <v>1</v>
      </c>
      <c r="BB198" s="30">
        <f t="shared" si="23"/>
        <v>1</v>
      </c>
      <c r="BC198" s="30">
        <f t="shared" si="23"/>
        <v>1</v>
      </c>
      <c r="BD198" s="30">
        <f t="shared" si="23"/>
        <v>1</v>
      </c>
      <c r="BE198" s="30">
        <f t="shared" si="23"/>
        <v>1</v>
      </c>
      <c r="BF198" s="32">
        <f t="shared" si="23"/>
        <v>1</v>
      </c>
      <c r="BJ198" s="30"/>
      <c r="BK198" s="30"/>
      <c r="BL198" s="30"/>
      <c r="BM198" s="30"/>
      <c r="BN198" s="30"/>
      <c r="BO198" s="30"/>
      <c r="BP198" s="30"/>
      <c r="BQ198" s="30"/>
      <c r="BR198" s="30"/>
      <c r="BS198" s="30"/>
      <c r="BT198" s="30"/>
      <c r="BU198" s="30"/>
      <c r="BV198" s="30"/>
    </row>
    <row r="199" spans="1:74" s="25" customFormat="1">
      <c r="A199" s="29">
        <v>2042</v>
      </c>
      <c r="B199" s="31">
        <f t="shared" si="18"/>
        <v>0</v>
      </c>
      <c r="C199" s="30">
        <f t="shared" si="18"/>
        <v>0</v>
      </c>
      <c r="D199" s="30">
        <f t="shared" si="18"/>
        <v>0</v>
      </c>
      <c r="E199" s="30">
        <f t="shared" si="18"/>
        <v>0</v>
      </c>
      <c r="F199" s="30">
        <f t="shared" si="18"/>
        <v>0</v>
      </c>
      <c r="G199" s="30">
        <f t="shared" si="18"/>
        <v>0</v>
      </c>
      <c r="H199" s="30">
        <f t="shared" si="18"/>
        <v>0</v>
      </c>
      <c r="I199" s="30">
        <f t="shared" si="18"/>
        <v>0</v>
      </c>
      <c r="J199" s="30">
        <f t="shared" si="18"/>
        <v>0</v>
      </c>
      <c r="K199" s="30">
        <f t="shared" si="18"/>
        <v>0</v>
      </c>
      <c r="L199" s="30">
        <f t="shared" si="19"/>
        <v>0</v>
      </c>
      <c r="M199" s="30">
        <f t="shared" si="19"/>
        <v>0</v>
      </c>
      <c r="N199" s="30">
        <f t="shared" si="19"/>
        <v>0</v>
      </c>
      <c r="O199" s="30">
        <f t="shared" si="19"/>
        <v>0</v>
      </c>
      <c r="P199" s="30">
        <f t="shared" si="19"/>
        <v>0</v>
      </c>
      <c r="Q199" s="30">
        <f t="shared" si="19"/>
        <v>0</v>
      </c>
      <c r="R199" s="30">
        <f t="shared" si="19"/>
        <v>0</v>
      </c>
      <c r="S199" s="30">
        <f t="shared" si="19"/>
        <v>0</v>
      </c>
      <c r="T199" s="30">
        <f t="shared" si="19"/>
        <v>0</v>
      </c>
      <c r="U199" s="30">
        <f t="shared" si="19"/>
        <v>1</v>
      </c>
      <c r="V199" s="30">
        <f t="shared" si="20"/>
        <v>1</v>
      </c>
      <c r="W199" s="30">
        <f t="shared" si="20"/>
        <v>1</v>
      </c>
      <c r="X199" s="30">
        <f t="shared" si="20"/>
        <v>1</v>
      </c>
      <c r="Y199" s="30">
        <f t="shared" si="20"/>
        <v>1</v>
      </c>
      <c r="Z199" s="30">
        <f t="shared" si="20"/>
        <v>1</v>
      </c>
      <c r="AA199" s="30">
        <f t="shared" si="20"/>
        <v>1</v>
      </c>
      <c r="AB199" s="30">
        <f t="shared" si="20"/>
        <v>1</v>
      </c>
      <c r="AC199" s="30">
        <f t="shared" si="20"/>
        <v>1</v>
      </c>
      <c r="AD199" s="30">
        <f t="shared" si="20"/>
        <v>1</v>
      </c>
      <c r="AE199" s="30">
        <f t="shared" si="20"/>
        <v>1</v>
      </c>
      <c r="AF199" s="30">
        <f t="shared" si="21"/>
        <v>1</v>
      </c>
      <c r="AG199" s="30">
        <f t="shared" si="21"/>
        <v>1</v>
      </c>
      <c r="AH199" s="30">
        <f t="shared" si="21"/>
        <v>1</v>
      </c>
      <c r="AI199" s="30">
        <f t="shared" si="21"/>
        <v>1</v>
      </c>
      <c r="AJ199" s="30">
        <f t="shared" si="21"/>
        <v>1</v>
      </c>
      <c r="AK199" s="30">
        <f t="shared" si="21"/>
        <v>1</v>
      </c>
      <c r="AL199" s="30">
        <f t="shared" si="21"/>
        <v>1</v>
      </c>
      <c r="AM199" s="30">
        <f t="shared" si="21"/>
        <v>1</v>
      </c>
      <c r="AN199" s="30">
        <f t="shared" si="21"/>
        <v>1</v>
      </c>
      <c r="AO199" s="30">
        <f t="shared" si="21"/>
        <v>1</v>
      </c>
      <c r="AP199" s="30">
        <f t="shared" si="22"/>
        <v>1</v>
      </c>
      <c r="AQ199" s="30">
        <f t="shared" si="22"/>
        <v>1</v>
      </c>
      <c r="AR199" s="30">
        <f t="shared" si="22"/>
        <v>1</v>
      </c>
      <c r="AS199" s="30">
        <f t="shared" si="22"/>
        <v>1</v>
      </c>
      <c r="AT199" s="30">
        <f t="shared" si="22"/>
        <v>1</v>
      </c>
      <c r="AU199" s="30">
        <f t="shared" si="22"/>
        <v>1</v>
      </c>
      <c r="AV199" s="30">
        <f t="shared" si="22"/>
        <v>1</v>
      </c>
      <c r="AW199" s="30">
        <f t="shared" si="22"/>
        <v>1</v>
      </c>
      <c r="AX199" s="30">
        <f t="shared" si="22"/>
        <v>1</v>
      </c>
      <c r="AY199" s="30">
        <f t="shared" si="22"/>
        <v>1</v>
      </c>
      <c r="AZ199" s="30">
        <f t="shared" si="23"/>
        <v>1</v>
      </c>
      <c r="BA199" s="30">
        <f t="shared" si="23"/>
        <v>1</v>
      </c>
      <c r="BB199" s="30">
        <f t="shared" si="23"/>
        <v>1</v>
      </c>
      <c r="BC199" s="30">
        <f t="shared" si="23"/>
        <v>1</v>
      </c>
      <c r="BD199" s="30">
        <f t="shared" si="23"/>
        <v>1</v>
      </c>
      <c r="BE199" s="30">
        <f t="shared" si="23"/>
        <v>1</v>
      </c>
      <c r="BF199" s="32">
        <f t="shared" si="23"/>
        <v>1</v>
      </c>
      <c r="BJ199" s="30"/>
      <c r="BK199" s="30"/>
      <c r="BL199" s="30"/>
      <c r="BM199" s="30"/>
      <c r="BN199" s="30"/>
      <c r="BO199" s="30"/>
      <c r="BP199" s="30"/>
      <c r="BQ199" s="30"/>
      <c r="BR199" s="30"/>
      <c r="BS199" s="30"/>
      <c r="BT199" s="30"/>
      <c r="BU199" s="30"/>
      <c r="BV199" s="30"/>
    </row>
    <row r="200" spans="1:74" s="25" customFormat="1">
      <c r="A200" s="29">
        <v>2043</v>
      </c>
      <c r="B200" s="31">
        <f t="shared" si="18"/>
        <v>0</v>
      </c>
      <c r="C200" s="30">
        <f t="shared" si="18"/>
        <v>0</v>
      </c>
      <c r="D200" s="30">
        <f t="shared" si="18"/>
        <v>0</v>
      </c>
      <c r="E200" s="30">
        <f t="shared" si="18"/>
        <v>0</v>
      </c>
      <c r="F200" s="30">
        <f t="shared" si="18"/>
        <v>0</v>
      </c>
      <c r="G200" s="30">
        <f t="shared" si="18"/>
        <v>0</v>
      </c>
      <c r="H200" s="30">
        <f t="shared" si="18"/>
        <v>0</v>
      </c>
      <c r="I200" s="30">
        <f t="shared" si="18"/>
        <v>0</v>
      </c>
      <c r="J200" s="30">
        <f t="shared" si="18"/>
        <v>0</v>
      </c>
      <c r="K200" s="30">
        <f t="shared" si="18"/>
        <v>0</v>
      </c>
      <c r="L200" s="30">
        <f t="shared" si="19"/>
        <v>0</v>
      </c>
      <c r="M200" s="30">
        <f t="shared" si="19"/>
        <v>0</v>
      </c>
      <c r="N200" s="30">
        <f t="shared" si="19"/>
        <v>0</v>
      </c>
      <c r="O200" s="30">
        <f t="shared" si="19"/>
        <v>0</v>
      </c>
      <c r="P200" s="30">
        <f t="shared" si="19"/>
        <v>0</v>
      </c>
      <c r="Q200" s="30">
        <f t="shared" si="19"/>
        <v>0</v>
      </c>
      <c r="R200" s="30">
        <f t="shared" si="19"/>
        <v>0</v>
      </c>
      <c r="S200" s="30">
        <f t="shared" si="19"/>
        <v>0</v>
      </c>
      <c r="T200" s="30">
        <f t="shared" si="19"/>
        <v>0</v>
      </c>
      <c r="U200" s="30">
        <f t="shared" si="19"/>
        <v>0</v>
      </c>
      <c r="V200" s="30">
        <f t="shared" si="20"/>
        <v>1</v>
      </c>
      <c r="W200" s="30">
        <f t="shared" si="20"/>
        <v>1</v>
      </c>
      <c r="X200" s="30">
        <f t="shared" si="20"/>
        <v>1</v>
      </c>
      <c r="Y200" s="30">
        <f t="shared" si="20"/>
        <v>1</v>
      </c>
      <c r="Z200" s="30">
        <f t="shared" si="20"/>
        <v>1</v>
      </c>
      <c r="AA200" s="30">
        <f t="shared" si="20"/>
        <v>1</v>
      </c>
      <c r="AB200" s="30">
        <f t="shared" si="20"/>
        <v>1</v>
      </c>
      <c r="AC200" s="30">
        <f t="shared" si="20"/>
        <v>1</v>
      </c>
      <c r="AD200" s="30">
        <f t="shared" si="20"/>
        <v>1</v>
      </c>
      <c r="AE200" s="30">
        <f t="shared" si="20"/>
        <v>1</v>
      </c>
      <c r="AF200" s="30">
        <f t="shared" si="21"/>
        <v>1</v>
      </c>
      <c r="AG200" s="30">
        <f t="shared" si="21"/>
        <v>1</v>
      </c>
      <c r="AH200" s="30">
        <f t="shared" si="21"/>
        <v>1</v>
      </c>
      <c r="AI200" s="30">
        <f t="shared" si="21"/>
        <v>1</v>
      </c>
      <c r="AJ200" s="30">
        <f t="shared" si="21"/>
        <v>1</v>
      </c>
      <c r="AK200" s="30">
        <f t="shared" si="21"/>
        <v>1</v>
      </c>
      <c r="AL200" s="30">
        <f t="shared" si="21"/>
        <v>1</v>
      </c>
      <c r="AM200" s="30">
        <f t="shared" si="21"/>
        <v>1</v>
      </c>
      <c r="AN200" s="30">
        <f t="shared" si="21"/>
        <v>1</v>
      </c>
      <c r="AO200" s="30">
        <f t="shared" si="21"/>
        <v>1</v>
      </c>
      <c r="AP200" s="30">
        <f t="shared" si="22"/>
        <v>1</v>
      </c>
      <c r="AQ200" s="30">
        <f t="shared" si="22"/>
        <v>1</v>
      </c>
      <c r="AR200" s="30">
        <f t="shared" si="22"/>
        <v>1</v>
      </c>
      <c r="AS200" s="30">
        <f t="shared" si="22"/>
        <v>1</v>
      </c>
      <c r="AT200" s="30">
        <f t="shared" si="22"/>
        <v>1</v>
      </c>
      <c r="AU200" s="30">
        <f t="shared" si="22"/>
        <v>1</v>
      </c>
      <c r="AV200" s="30">
        <f t="shared" si="22"/>
        <v>1</v>
      </c>
      <c r="AW200" s="30">
        <f t="shared" si="22"/>
        <v>1</v>
      </c>
      <c r="AX200" s="30">
        <f t="shared" si="22"/>
        <v>1</v>
      </c>
      <c r="AY200" s="30">
        <f t="shared" si="22"/>
        <v>1</v>
      </c>
      <c r="AZ200" s="30">
        <f t="shared" si="23"/>
        <v>1</v>
      </c>
      <c r="BA200" s="30">
        <f t="shared" si="23"/>
        <v>1</v>
      </c>
      <c r="BB200" s="30">
        <f t="shared" si="23"/>
        <v>1</v>
      </c>
      <c r="BC200" s="30">
        <f t="shared" si="23"/>
        <v>1</v>
      </c>
      <c r="BD200" s="30">
        <f t="shared" si="23"/>
        <v>1</v>
      </c>
      <c r="BE200" s="30">
        <f t="shared" si="23"/>
        <v>1</v>
      </c>
      <c r="BF200" s="32">
        <f t="shared" si="23"/>
        <v>1</v>
      </c>
      <c r="BJ200" s="30"/>
      <c r="BK200" s="30"/>
      <c r="BL200" s="30"/>
      <c r="BM200" s="30"/>
      <c r="BN200" s="30"/>
      <c r="BO200" s="30"/>
      <c r="BP200" s="30"/>
      <c r="BQ200" s="30"/>
      <c r="BR200" s="30"/>
      <c r="BS200" s="30"/>
      <c r="BT200" s="30"/>
      <c r="BU200" s="30"/>
      <c r="BV200" s="30"/>
    </row>
    <row r="201" spans="1:74" s="25" customFormat="1">
      <c r="A201" s="29">
        <v>2044</v>
      </c>
      <c r="B201" s="31">
        <f t="shared" ref="B201:K210" si="24">IF(AND($A201+$B$17&gt;=B$179,B$179&gt;$A201),1,0)</f>
        <v>0</v>
      </c>
      <c r="C201" s="30">
        <f t="shared" si="24"/>
        <v>0</v>
      </c>
      <c r="D201" s="30">
        <f t="shared" si="24"/>
        <v>0</v>
      </c>
      <c r="E201" s="30">
        <f t="shared" si="24"/>
        <v>0</v>
      </c>
      <c r="F201" s="30">
        <f t="shared" si="24"/>
        <v>0</v>
      </c>
      <c r="G201" s="30">
        <f t="shared" si="24"/>
        <v>0</v>
      </c>
      <c r="H201" s="30">
        <f t="shared" si="24"/>
        <v>0</v>
      </c>
      <c r="I201" s="30">
        <f t="shared" si="24"/>
        <v>0</v>
      </c>
      <c r="J201" s="30">
        <f t="shared" si="24"/>
        <v>0</v>
      </c>
      <c r="K201" s="30">
        <f t="shared" si="24"/>
        <v>0</v>
      </c>
      <c r="L201" s="30">
        <f t="shared" ref="L201:U210" si="25">IF(AND($A201+$B$17&gt;=L$179,L$179&gt;$A201),1,0)</f>
        <v>0</v>
      </c>
      <c r="M201" s="30">
        <f t="shared" si="25"/>
        <v>0</v>
      </c>
      <c r="N201" s="30">
        <f t="shared" si="25"/>
        <v>0</v>
      </c>
      <c r="O201" s="30">
        <f t="shared" si="25"/>
        <v>0</v>
      </c>
      <c r="P201" s="30">
        <f t="shared" si="25"/>
        <v>0</v>
      </c>
      <c r="Q201" s="30">
        <f t="shared" si="25"/>
        <v>0</v>
      </c>
      <c r="R201" s="30">
        <f t="shared" si="25"/>
        <v>0</v>
      </c>
      <c r="S201" s="30">
        <f t="shared" si="25"/>
        <v>0</v>
      </c>
      <c r="T201" s="30">
        <f t="shared" si="25"/>
        <v>0</v>
      </c>
      <c r="U201" s="30">
        <f t="shared" si="25"/>
        <v>0</v>
      </c>
      <c r="V201" s="30">
        <f t="shared" ref="V201:AE210" si="26">IF(AND($A201+$B$17&gt;=V$179,V$179&gt;$A201),1,0)</f>
        <v>0</v>
      </c>
      <c r="W201" s="30">
        <f t="shared" si="26"/>
        <v>1</v>
      </c>
      <c r="X201" s="30">
        <f t="shared" si="26"/>
        <v>1</v>
      </c>
      <c r="Y201" s="30">
        <f t="shared" si="26"/>
        <v>1</v>
      </c>
      <c r="Z201" s="30">
        <f t="shared" si="26"/>
        <v>1</v>
      </c>
      <c r="AA201" s="30">
        <f t="shared" si="26"/>
        <v>1</v>
      </c>
      <c r="AB201" s="30">
        <f t="shared" si="26"/>
        <v>1</v>
      </c>
      <c r="AC201" s="30">
        <f t="shared" si="26"/>
        <v>1</v>
      </c>
      <c r="AD201" s="30">
        <f t="shared" si="26"/>
        <v>1</v>
      </c>
      <c r="AE201" s="30">
        <f t="shared" si="26"/>
        <v>1</v>
      </c>
      <c r="AF201" s="30">
        <f t="shared" ref="AF201:AO210" si="27">IF(AND($A201+$B$17&gt;=AF$179,AF$179&gt;$A201),1,0)</f>
        <v>1</v>
      </c>
      <c r="AG201" s="30">
        <f t="shared" si="27"/>
        <v>1</v>
      </c>
      <c r="AH201" s="30">
        <f t="shared" si="27"/>
        <v>1</v>
      </c>
      <c r="AI201" s="30">
        <f t="shared" si="27"/>
        <v>1</v>
      </c>
      <c r="AJ201" s="30">
        <f t="shared" si="27"/>
        <v>1</v>
      </c>
      <c r="AK201" s="30">
        <f t="shared" si="27"/>
        <v>1</v>
      </c>
      <c r="AL201" s="30">
        <f t="shared" si="27"/>
        <v>1</v>
      </c>
      <c r="AM201" s="30">
        <f t="shared" si="27"/>
        <v>1</v>
      </c>
      <c r="AN201" s="30">
        <f t="shared" si="27"/>
        <v>1</v>
      </c>
      <c r="AO201" s="30">
        <f t="shared" si="27"/>
        <v>1</v>
      </c>
      <c r="AP201" s="30">
        <f t="shared" ref="AP201:AY210" si="28">IF(AND($A201+$B$17&gt;=AP$179,AP$179&gt;$A201),1,0)</f>
        <v>1</v>
      </c>
      <c r="AQ201" s="30">
        <f t="shared" si="28"/>
        <v>1</v>
      </c>
      <c r="AR201" s="30">
        <f t="shared" si="28"/>
        <v>1</v>
      </c>
      <c r="AS201" s="30">
        <f t="shared" si="28"/>
        <v>1</v>
      </c>
      <c r="AT201" s="30">
        <f t="shared" si="28"/>
        <v>1</v>
      </c>
      <c r="AU201" s="30">
        <f t="shared" si="28"/>
        <v>1</v>
      </c>
      <c r="AV201" s="30">
        <f t="shared" si="28"/>
        <v>1</v>
      </c>
      <c r="AW201" s="30">
        <f t="shared" si="28"/>
        <v>1</v>
      </c>
      <c r="AX201" s="30">
        <f t="shared" si="28"/>
        <v>1</v>
      </c>
      <c r="AY201" s="30">
        <f t="shared" si="28"/>
        <v>1</v>
      </c>
      <c r="AZ201" s="30">
        <f t="shared" ref="AZ201:BF210" si="29">IF(AND($A201+$B$17&gt;=AZ$179,AZ$179&gt;$A201),1,0)</f>
        <v>1</v>
      </c>
      <c r="BA201" s="30">
        <f t="shared" si="29"/>
        <v>1</v>
      </c>
      <c r="BB201" s="30">
        <f t="shared" si="29"/>
        <v>1</v>
      </c>
      <c r="BC201" s="30">
        <f t="shared" si="29"/>
        <v>1</v>
      </c>
      <c r="BD201" s="30">
        <f t="shared" si="29"/>
        <v>1</v>
      </c>
      <c r="BE201" s="30">
        <f t="shared" si="29"/>
        <v>1</v>
      </c>
      <c r="BF201" s="32">
        <f t="shared" si="29"/>
        <v>1</v>
      </c>
      <c r="BJ201" s="30"/>
      <c r="BK201" s="30"/>
      <c r="BL201" s="30"/>
      <c r="BM201" s="30"/>
      <c r="BN201" s="30"/>
      <c r="BO201" s="30"/>
      <c r="BP201" s="30"/>
      <c r="BQ201" s="30"/>
      <c r="BR201" s="30"/>
      <c r="BS201" s="30"/>
      <c r="BT201" s="30"/>
      <c r="BU201" s="30"/>
      <c r="BV201" s="30"/>
    </row>
    <row r="202" spans="1:74" s="25" customFormat="1">
      <c r="A202" s="29">
        <v>2045</v>
      </c>
      <c r="B202" s="31">
        <f t="shared" si="24"/>
        <v>0</v>
      </c>
      <c r="C202" s="30">
        <f t="shared" si="24"/>
        <v>0</v>
      </c>
      <c r="D202" s="30">
        <f t="shared" si="24"/>
        <v>0</v>
      </c>
      <c r="E202" s="30">
        <f t="shared" si="24"/>
        <v>0</v>
      </c>
      <c r="F202" s="30">
        <f t="shared" si="24"/>
        <v>0</v>
      </c>
      <c r="G202" s="30">
        <f t="shared" si="24"/>
        <v>0</v>
      </c>
      <c r="H202" s="30">
        <f t="shared" si="24"/>
        <v>0</v>
      </c>
      <c r="I202" s="30">
        <f t="shared" si="24"/>
        <v>0</v>
      </c>
      <c r="J202" s="30">
        <f t="shared" si="24"/>
        <v>0</v>
      </c>
      <c r="K202" s="30">
        <f t="shared" si="24"/>
        <v>0</v>
      </c>
      <c r="L202" s="30">
        <f t="shared" si="25"/>
        <v>0</v>
      </c>
      <c r="M202" s="30">
        <f t="shared" si="25"/>
        <v>0</v>
      </c>
      <c r="N202" s="30">
        <f t="shared" si="25"/>
        <v>0</v>
      </c>
      <c r="O202" s="30">
        <f t="shared" si="25"/>
        <v>0</v>
      </c>
      <c r="P202" s="30">
        <f t="shared" si="25"/>
        <v>0</v>
      </c>
      <c r="Q202" s="30">
        <f t="shared" si="25"/>
        <v>0</v>
      </c>
      <c r="R202" s="30">
        <f t="shared" si="25"/>
        <v>0</v>
      </c>
      <c r="S202" s="30">
        <f t="shared" si="25"/>
        <v>0</v>
      </c>
      <c r="T202" s="30">
        <f t="shared" si="25"/>
        <v>0</v>
      </c>
      <c r="U202" s="30">
        <f t="shared" si="25"/>
        <v>0</v>
      </c>
      <c r="V202" s="30">
        <f t="shared" si="26"/>
        <v>0</v>
      </c>
      <c r="W202" s="30">
        <f t="shared" si="26"/>
        <v>0</v>
      </c>
      <c r="X202" s="30">
        <f t="shared" si="26"/>
        <v>1</v>
      </c>
      <c r="Y202" s="30">
        <f t="shared" si="26"/>
        <v>1</v>
      </c>
      <c r="Z202" s="30">
        <f t="shared" si="26"/>
        <v>1</v>
      </c>
      <c r="AA202" s="30">
        <f t="shared" si="26"/>
        <v>1</v>
      </c>
      <c r="AB202" s="30">
        <f t="shared" si="26"/>
        <v>1</v>
      </c>
      <c r="AC202" s="30">
        <f t="shared" si="26"/>
        <v>1</v>
      </c>
      <c r="AD202" s="30">
        <f t="shared" si="26"/>
        <v>1</v>
      </c>
      <c r="AE202" s="30">
        <f t="shared" si="26"/>
        <v>1</v>
      </c>
      <c r="AF202" s="30">
        <f t="shared" si="27"/>
        <v>1</v>
      </c>
      <c r="AG202" s="30">
        <f t="shared" si="27"/>
        <v>1</v>
      </c>
      <c r="AH202" s="30">
        <f t="shared" si="27"/>
        <v>1</v>
      </c>
      <c r="AI202" s="30">
        <f t="shared" si="27"/>
        <v>1</v>
      </c>
      <c r="AJ202" s="30">
        <f t="shared" si="27"/>
        <v>1</v>
      </c>
      <c r="AK202" s="30">
        <f t="shared" si="27"/>
        <v>1</v>
      </c>
      <c r="AL202" s="30">
        <f t="shared" si="27"/>
        <v>1</v>
      </c>
      <c r="AM202" s="30">
        <f t="shared" si="27"/>
        <v>1</v>
      </c>
      <c r="AN202" s="30">
        <f t="shared" si="27"/>
        <v>1</v>
      </c>
      <c r="AO202" s="30">
        <f t="shared" si="27"/>
        <v>1</v>
      </c>
      <c r="AP202" s="30">
        <f t="shared" si="28"/>
        <v>1</v>
      </c>
      <c r="AQ202" s="30">
        <f t="shared" si="28"/>
        <v>1</v>
      </c>
      <c r="AR202" s="30">
        <f t="shared" si="28"/>
        <v>1</v>
      </c>
      <c r="AS202" s="30">
        <f t="shared" si="28"/>
        <v>1</v>
      </c>
      <c r="AT202" s="30">
        <f t="shared" si="28"/>
        <v>1</v>
      </c>
      <c r="AU202" s="30">
        <f t="shared" si="28"/>
        <v>1</v>
      </c>
      <c r="AV202" s="30">
        <f t="shared" si="28"/>
        <v>1</v>
      </c>
      <c r="AW202" s="30">
        <f t="shared" si="28"/>
        <v>1</v>
      </c>
      <c r="AX202" s="30">
        <f t="shared" si="28"/>
        <v>1</v>
      </c>
      <c r="AY202" s="30">
        <f t="shared" si="28"/>
        <v>1</v>
      </c>
      <c r="AZ202" s="30">
        <f t="shared" si="29"/>
        <v>1</v>
      </c>
      <c r="BA202" s="30">
        <f t="shared" si="29"/>
        <v>1</v>
      </c>
      <c r="BB202" s="30">
        <f t="shared" si="29"/>
        <v>1</v>
      </c>
      <c r="BC202" s="30">
        <f t="shared" si="29"/>
        <v>1</v>
      </c>
      <c r="BD202" s="30">
        <f t="shared" si="29"/>
        <v>1</v>
      </c>
      <c r="BE202" s="30">
        <f t="shared" si="29"/>
        <v>1</v>
      </c>
      <c r="BF202" s="32">
        <f t="shared" si="29"/>
        <v>1</v>
      </c>
      <c r="BJ202" s="30"/>
      <c r="BK202" s="30"/>
      <c r="BL202" s="30"/>
      <c r="BM202" s="30"/>
      <c r="BN202" s="30"/>
      <c r="BO202" s="30"/>
      <c r="BP202" s="30"/>
      <c r="BQ202" s="30"/>
      <c r="BR202" s="30"/>
      <c r="BS202" s="30"/>
      <c r="BT202" s="30"/>
      <c r="BU202" s="30"/>
      <c r="BV202" s="30"/>
    </row>
    <row r="203" spans="1:74" s="25" customFormat="1">
      <c r="A203" s="29">
        <v>2046</v>
      </c>
      <c r="B203" s="31">
        <f t="shared" si="24"/>
        <v>0</v>
      </c>
      <c r="C203" s="30">
        <f t="shared" si="24"/>
        <v>0</v>
      </c>
      <c r="D203" s="30">
        <f t="shared" si="24"/>
        <v>0</v>
      </c>
      <c r="E203" s="30">
        <f t="shared" si="24"/>
        <v>0</v>
      </c>
      <c r="F203" s="30">
        <f t="shared" si="24"/>
        <v>0</v>
      </c>
      <c r="G203" s="30">
        <f t="shared" si="24"/>
        <v>0</v>
      </c>
      <c r="H203" s="30">
        <f t="shared" si="24"/>
        <v>0</v>
      </c>
      <c r="I203" s="30">
        <f t="shared" si="24"/>
        <v>0</v>
      </c>
      <c r="J203" s="30">
        <f t="shared" si="24"/>
        <v>0</v>
      </c>
      <c r="K203" s="30">
        <f t="shared" si="24"/>
        <v>0</v>
      </c>
      <c r="L203" s="30">
        <f t="shared" si="25"/>
        <v>0</v>
      </c>
      <c r="M203" s="30">
        <f t="shared" si="25"/>
        <v>0</v>
      </c>
      <c r="N203" s="30">
        <f t="shared" si="25"/>
        <v>0</v>
      </c>
      <c r="O203" s="30">
        <f t="shared" si="25"/>
        <v>0</v>
      </c>
      <c r="P203" s="30">
        <f t="shared" si="25"/>
        <v>0</v>
      </c>
      <c r="Q203" s="30">
        <f t="shared" si="25"/>
        <v>0</v>
      </c>
      <c r="R203" s="30">
        <f t="shared" si="25"/>
        <v>0</v>
      </c>
      <c r="S203" s="30">
        <f t="shared" si="25"/>
        <v>0</v>
      </c>
      <c r="T203" s="30">
        <f t="shared" si="25"/>
        <v>0</v>
      </c>
      <c r="U203" s="30">
        <f t="shared" si="25"/>
        <v>0</v>
      </c>
      <c r="V203" s="30">
        <f t="shared" si="26"/>
        <v>0</v>
      </c>
      <c r="W203" s="30">
        <f t="shared" si="26"/>
        <v>0</v>
      </c>
      <c r="X203" s="30">
        <f t="shared" si="26"/>
        <v>0</v>
      </c>
      <c r="Y203" s="30">
        <f t="shared" si="26"/>
        <v>1</v>
      </c>
      <c r="Z203" s="30">
        <f t="shared" si="26"/>
        <v>1</v>
      </c>
      <c r="AA203" s="30">
        <f t="shared" si="26"/>
        <v>1</v>
      </c>
      <c r="AB203" s="30">
        <f t="shared" si="26"/>
        <v>1</v>
      </c>
      <c r="AC203" s="30">
        <f t="shared" si="26"/>
        <v>1</v>
      </c>
      <c r="AD203" s="30">
        <f t="shared" si="26"/>
        <v>1</v>
      </c>
      <c r="AE203" s="30">
        <f t="shared" si="26"/>
        <v>1</v>
      </c>
      <c r="AF203" s="30">
        <f t="shared" si="27"/>
        <v>1</v>
      </c>
      <c r="AG203" s="30">
        <f t="shared" si="27"/>
        <v>1</v>
      </c>
      <c r="AH203" s="30">
        <f t="shared" si="27"/>
        <v>1</v>
      </c>
      <c r="AI203" s="30">
        <f t="shared" si="27"/>
        <v>1</v>
      </c>
      <c r="AJ203" s="30">
        <f t="shared" si="27"/>
        <v>1</v>
      </c>
      <c r="AK203" s="30">
        <f t="shared" si="27"/>
        <v>1</v>
      </c>
      <c r="AL203" s="30">
        <f t="shared" si="27"/>
        <v>1</v>
      </c>
      <c r="AM203" s="30">
        <f t="shared" si="27"/>
        <v>1</v>
      </c>
      <c r="AN203" s="30">
        <f t="shared" si="27"/>
        <v>1</v>
      </c>
      <c r="AO203" s="30">
        <f t="shared" si="27"/>
        <v>1</v>
      </c>
      <c r="AP203" s="30">
        <f t="shared" si="28"/>
        <v>1</v>
      </c>
      <c r="AQ203" s="30">
        <f t="shared" si="28"/>
        <v>1</v>
      </c>
      <c r="AR203" s="30">
        <f t="shared" si="28"/>
        <v>1</v>
      </c>
      <c r="AS203" s="30">
        <f t="shared" si="28"/>
        <v>1</v>
      </c>
      <c r="AT203" s="30">
        <f t="shared" si="28"/>
        <v>1</v>
      </c>
      <c r="AU203" s="30">
        <f t="shared" si="28"/>
        <v>1</v>
      </c>
      <c r="AV203" s="30">
        <f t="shared" si="28"/>
        <v>1</v>
      </c>
      <c r="AW203" s="30">
        <f t="shared" si="28"/>
        <v>1</v>
      </c>
      <c r="AX203" s="30">
        <f t="shared" si="28"/>
        <v>1</v>
      </c>
      <c r="AY203" s="30">
        <f t="shared" si="28"/>
        <v>1</v>
      </c>
      <c r="AZ203" s="30">
        <f t="shared" si="29"/>
        <v>1</v>
      </c>
      <c r="BA203" s="30">
        <f t="shared" si="29"/>
        <v>1</v>
      </c>
      <c r="BB203" s="30">
        <f t="shared" si="29"/>
        <v>1</v>
      </c>
      <c r="BC203" s="30">
        <f t="shared" si="29"/>
        <v>1</v>
      </c>
      <c r="BD203" s="30">
        <f t="shared" si="29"/>
        <v>1</v>
      </c>
      <c r="BE203" s="30">
        <f t="shared" si="29"/>
        <v>1</v>
      </c>
      <c r="BF203" s="32">
        <f t="shared" si="29"/>
        <v>1</v>
      </c>
      <c r="BJ203" s="30"/>
      <c r="BK203" s="30"/>
      <c r="BL203" s="30"/>
      <c r="BM203" s="30"/>
      <c r="BN203" s="30"/>
      <c r="BO203" s="30"/>
      <c r="BP203" s="30"/>
      <c r="BQ203" s="30"/>
      <c r="BR203" s="30"/>
      <c r="BS203" s="30"/>
      <c r="BT203" s="30"/>
      <c r="BU203" s="30"/>
      <c r="BV203" s="30"/>
    </row>
    <row r="204" spans="1:74" s="25" customFormat="1">
      <c r="A204" s="29">
        <v>2047</v>
      </c>
      <c r="B204" s="31">
        <f t="shared" si="24"/>
        <v>0</v>
      </c>
      <c r="C204" s="30">
        <f t="shared" si="24"/>
        <v>0</v>
      </c>
      <c r="D204" s="30">
        <f t="shared" si="24"/>
        <v>0</v>
      </c>
      <c r="E204" s="30">
        <f t="shared" si="24"/>
        <v>0</v>
      </c>
      <c r="F204" s="30">
        <f t="shared" si="24"/>
        <v>0</v>
      </c>
      <c r="G204" s="30">
        <f t="shared" si="24"/>
        <v>0</v>
      </c>
      <c r="H204" s="30">
        <f t="shared" si="24"/>
        <v>0</v>
      </c>
      <c r="I204" s="30">
        <f t="shared" si="24"/>
        <v>0</v>
      </c>
      <c r="J204" s="30">
        <f t="shared" si="24"/>
        <v>0</v>
      </c>
      <c r="K204" s="30">
        <f t="shared" si="24"/>
        <v>0</v>
      </c>
      <c r="L204" s="30">
        <f t="shared" si="25"/>
        <v>0</v>
      </c>
      <c r="M204" s="30">
        <f t="shared" si="25"/>
        <v>0</v>
      </c>
      <c r="N204" s="30">
        <f t="shared" si="25"/>
        <v>0</v>
      </c>
      <c r="O204" s="30">
        <f t="shared" si="25"/>
        <v>0</v>
      </c>
      <c r="P204" s="30">
        <f t="shared" si="25"/>
        <v>0</v>
      </c>
      <c r="Q204" s="30">
        <f t="shared" si="25"/>
        <v>0</v>
      </c>
      <c r="R204" s="30">
        <f t="shared" si="25"/>
        <v>0</v>
      </c>
      <c r="S204" s="30">
        <f t="shared" si="25"/>
        <v>0</v>
      </c>
      <c r="T204" s="30">
        <f t="shared" si="25"/>
        <v>0</v>
      </c>
      <c r="U204" s="30">
        <f t="shared" si="25"/>
        <v>0</v>
      </c>
      <c r="V204" s="30">
        <f t="shared" si="26"/>
        <v>0</v>
      </c>
      <c r="W204" s="30">
        <f t="shared" si="26"/>
        <v>0</v>
      </c>
      <c r="X204" s="30">
        <f t="shared" si="26"/>
        <v>0</v>
      </c>
      <c r="Y204" s="30">
        <f t="shared" si="26"/>
        <v>0</v>
      </c>
      <c r="Z204" s="30">
        <f t="shared" si="26"/>
        <v>1</v>
      </c>
      <c r="AA204" s="30">
        <f t="shared" si="26"/>
        <v>1</v>
      </c>
      <c r="AB204" s="30">
        <f t="shared" si="26"/>
        <v>1</v>
      </c>
      <c r="AC204" s="30">
        <f t="shared" si="26"/>
        <v>1</v>
      </c>
      <c r="AD204" s="30">
        <f t="shared" si="26"/>
        <v>1</v>
      </c>
      <c r="AE204" s="30">
        <f t="shared" si="26"/>
        <v>1</v>
      </c>
      <c r="AF204" s="30">
        <f t="shared" si="27"/>
        <v>1</v>
      </c>
      <c r="AG204" s="30">
        <f t="shared" si="27"/>
        <v>1</v>
      </c>
      <c r="AH204" s="30">
        <f t="shared" si="27"/>
        <v>1</v>
      </c>
      <c r="AI204" s="30">
        <f t="shared" si="27"/>
        <v>1</v>
      </c>
      <c r="AJ204" s="30">
        <f t="shared" si="27"/>
        <v>1</v>
      </c>
      <c r="AK204" s="30">
        <f t="shared" si="27"/>
        <v>1</v>
      </c>
      <c r="AL204" s="30">
        <f t="shared" si="27"/>
        <v>1</v>
      </c>
      <c r="AM204" s="30">
        <f t="shared" si="27"/>
        <v>1</v>
      </c>
      <c r="AN204" s="30">
        <f t="shared" si="27"/>
        <v>1</v>
      </c>
      <c r="AO204" s="30">
        <f t="shared" si="27"/>
        <v>1</v>
      </c>
      <c r="AP204" s="30">
        <f t="shared" si="28"/>
        <v>1</v>
      </c>
      <c r="AQ204" s="30">
        <f t="shared" si="28"/>
        <v>1</v>
      </c>
      <c r="AR204" s="30">
        <f t="shared" si="28"/>
        <v>1</v>
      </c>
      <c r="AS204" s="30">
        <f t="shared" si="28"/>
        <v>1</v>
      </c>
      <c r="AT204" s="30">
        <f t="shared" si="28"/>
        <v>1</v>
      </c>
      <c r="AU204" s="30">
        <f t="shared" si="28"/>
        <v>1</v>
      </c>
      <c r="AV204" s="30">
        <f t="shared" si="28"/>
        <v>1</v>
      </c>
      <c r="AW204" s="30">
        <f t="shared" si="28"/>
        <v>1</v>
      </c>
      <c r="AX204" s="30">
        <f t="shared" si="28"/>
        <v>1</v>
      </c>
      <c r="AY204" s="30">
        <f t="shared" si="28"/>
        <v>1</v>
      </c>
      <c r="AZ204" s="30">
        <f t="shared" si="29"/>
        <v>1</v>
      </c>
      <c r="BA204" s="30">
        <f t="shared" si="29"/>
        <v>1</v>
      </c>
      <c r="BB204" s="30">
        <f t="shared" si="29"/>
        <v>1</v>
      </c>
      <c r="BC204" s="30">
        <f t="shared" si="29"/>
        <v>1</v>
      </c>
      <c r="BD204" s="30">
        <f t="shared" si="29"/>
        <v>1</v>
      </c>
      <c r="BE204" s="30">
        <f t="shared" si="29"/>
        <v>1</v>
      </c>
      <c r="BF204" s="32">
        <f t="shared" si="29"/>
        <v>1</v>
      </c>
      <c r="BJ204" s="30"/>
      <c r="BK204" s="30"/>
      <c r="BL204" s="30"/>
      <c r="BM204" s="30"/>
      <c r="BN204" s="30"/>
      <c r="BO204" s="30"/>
      <c r="BP204" s="30"/>
      <c r="BQ204" s="30"/>
      <c r="BR204" s="30"/>
      <c r="BS204" s="30"/>
      <c r="BT204" s="30"/>
      <c r="BU204" s="30"/>
      <c r="BV204" s="30"/>
    </row>
    <row r="205" spans="1:74" s="25" customFormat="1">
      <c r="A205" s="29">
        <v>2048</v>
      </c>
      <c r="B205" s="31">
        <f t="shared" si="24"/>
        <v>0</v>
      </c>
      <c r="C205" s="30">
        <f t="shared" si="24"/>
        <v>0</v>
      </c>
      <c r="D205" s="30">
        <f t="shared" si="24"/>
        <v>0</v>
      </c>
      <c r="E205" s="30">
        <f t="shared" si="24"/>
        <v>0</v>
      </c>
      <c r="F205" s="30">
        <f t="shared" si="24"/>
        <v>0</v>
      </c>
      <c r="G205" s="30">
        <f t="shared" si="24"/>
        <v>0</v>
      </c>
      <c r="H205" s="30">
        <f t="shared" si="24"/>
        <v>0</v>
      </c>
      <c r="I205" s="30">
        <f t="shared" si="24"/>
        <v>0</v>
      </c>
      <c r="J205" s="30">
        <f t="shared" si="24"/>
        <v>0</v>
      </c>
      <c r="K205" s="30">
        <f t="shared" si="24"/>
        <v>0</v>
      </c>
      <c r="L205" s="30">
        <f t="shared" si="25"/>
        <v>0</v>
      </c>
      <c r="M205" s="30">
        <f t="shared" si="25"/>
        <v>0</v>
      </c>
      <c r="N205" s="30">
        <f t="shared" si="25"/>
        <v>0</v>
      </c>
      <c r="O205" s="30">
        <f t="shared" si="25"/>
        <v>0</v>
      </c>
      <c r="P205" s="30">
        <f t="shared" si="25"/>
        <v>0</v>
      </c>
      <c r="Q205" s="30">
        <f t="shared" si="25"/>
        <v>0</v>
      </c>
      <c r="R205" s="30">
        <f t="shared" si="25"/>
        <v>0</v>
      </c>
      <c r="S205" s="30">
        <f t="shared" si="25"/>
        <v>0</v>
      </c>
      <c r="T205" s="30">
        <f t="shared" si="25"/>
        <v>0</v>
      </c>
      <c r="U205" s="30">
        <f t="shared" si="25"/>
        <v>0</v>
      </c>
      <c r="V205" s="30">
        <f t="shared" si="26"/>
        <v>0</v>
      </c>
      <c r="W205" s="30">
        <f t="shared" si="26"/>
        <v>0</v>
      </c>
      <c r="X205" s="30">
        <f t="shared" si="26"/>
        <v>0</v>
      </c>
      <c r="Y205" s="30">
        <f t="shared" si="26"/>
        <v>0</v>
      </c>
      <c r="Z205" s="30">
        <f t="shared" si="26"/>
        <v>0</v>
      </c>
      <c r="AA205" s="30">
        <f t="shared" si="26"/>
        <v>1</v>
      </c>
      <c r="AB205" s="30">
        <f t="shared" si="26"/>
        <v>1</v>
      </c>
      <c r="AC205" s="30">
        <f t="shared" si="26"/>
        <v>1</v>
      </c>
      <c r="AD205" s="30">
        <f t="shared" si="26"/>
        <v>1</v>
      </c>
      <c r="AE205" s="30">
        <f t="shared" si="26"/>
        <v>1</v>
      </c>
      <c r="AF205" s="30">
        <f t="shared" si="27"/>
        <v>1</v>
      </c>
      <c r="AG205" s="30">
        <f t="shared" si="27"/>
        <v>1</v>
      </c>
      <c r="AH205" s="30">
        <f t="shared" si="27"/>
        <v>1</v>
      </c>
      <c r="AI205" s="30">
        <f t="shared" si="27"/>
        <v>1</v>
      </c>
      <c r="AJ205" s="30">
        <f t="shared" si="27"/>
        <v>1</v>
      </c>
      <c r="AK205" s="30">
        <f t="shared" si="27"/>
        <v>1</v>
      </c>
      <c r="AL205" s="30">
        <f t="shared" si="27"/>
        <v>1</v>
      </c>
      <c r="AM205" s="30">
        <f t="shared" si="27"/>
        <v>1</v>
      </c>
      <c r="AN205" s="30">
        <f t="shared" si="27"/>
        <v>1</v>
      </c>
      <c r="AO205" s="30">
        <f t="shared" si="27"/>
        <v>1</v>
      </c>
      <c r="AP205" s="30">
        <f t="shared" si="28"/>
        <v>1</v>
      </c>
      <c r="AQ205" s="30">
        <f t="shared" si="28"/>
        <v>1</v>
      </c>
      <c r="AR205" s="30">
        <f t="shared" si="28"/>
        <v>1</v>
      </c>
      <c r="AS205" s="30">
        <f t="shared" si="28"/>
        <v>1</v>
      </c>
      <c r="AT205" s="30">
        <f t="shared" si="28"/>
        <v>1</v>
      </c>
      <c r="AU205" s="30">
        <f t="shared" si="28"/>
        <v>1</v>
      </c>
      <c r="AV205" s="30">
        <f t="shared" si="28"/>
        <v>1</v>
      </c>
      <c r="AW205" s="30">
        <f t="shared" si="28"/>
        <v>1</v>
      </c>
      <c r="AX205" s="30">
        <f t="shared" si="28"/>
        <v>1</v>
      </c>
      <c r="AY205" s="30">
        <f t="shared" si="28"/>
        <v>1</v>
      </c>
      <c r="AZ205" s="30">
        <f t="shared" si="29"/>
        <v>1</v>
      </c>
      <c r="BA205" s="30">
        <f t="shared" si="29"/>
        <v>1</v>
      </c>
      <c r="BB205" s="30">
        <f t="shared" si="29"/>
        <v>1</v>
      </c>
      <c r="BC205" s="30">
        <f t="shared" si="29"/>
        <v>1</v>
      </c>
      <c r="BD205" s="30">
        <f t="shared" si="29"/>
        <v>1</v>
      </c>
      <c r="BE205" s="30">
        <f t="shared" si="29"/>
        <v>1</v>
      </c>
      <c r="BF205" s="32">
        <f t="shared" si="29"/>
        <v>1</v>
      </c>
      <c r="BJ205" s="30"/>
      <c r="BK205" s="30"/>
      <c r="BL205" s="30"/>
      <c r="BM205" s="30"/>
      <c r="BN205" s="30"/>
      <c r="BO205" s="30"/>
      <c r="BP205" s="30"/>
      <c r="BQ205" s="30"/>
      <c r="BR205" s="30"/>
      <c r="BS205" s="30"/>
      <c r="BT205" s="30"/>
      <c r="BU205" s="30"/>
      <c r="BV205" s="30"/>
    </row>
    <row r="206" spans="1:74" s="25" customFormat="1">
      <c r="A206" s="29">
        <v>2049</v>
      </c>
      <c r="B206" s="31">
        <f t="shared" si="24"/>
        <v>0</v>
      </c>
      <c r="C206" s="30">
        <f t="shared" si="24"/>
        <v>0</v>
      </c>
      <c r="D206" s="30">
        <f t="shared" si="24"/>
        <v>0</v>
      </c>
      <c r="E206" s="30">
        <f t="shared" si="24"/>
        <v>0</v>
      </c>
      <c r="F206" s="30">
        <f t="shared" si="24"/>
        <v>0</v>
      </c>
      <c r="G206" s="30">
        <f t="shared" si="24"/>
        <v>0</v>
      </c>
      <c r="H206" s="30">
        <f t="shared" si="24"/>
        <v>0</v>
      </c>
      <c r="I206" s="30">
        <f t="shared" si="24"/>
        <v>0</v>
      </c>
      <c r="J206" s="30">
        <f t="shared" si="24"/>
        <v>0</v>
      </c>
      <c r="K206" s="30">
        <f t="shared" si="24"/>
        <v>0</v>
      </c>
      <c r="L206" s="30">
        <f t="shared" si="25"/>
        <v>0</v>
      </c>
      <c r="M206" s="30">
        <f t="shared" si="25"/>
        <v>0</v>
      </c>
      <c r="N206" s="30">
        <f t="shared" si="25"/>
        <v>0</v>
      </c>
      <c r="O206" s="30">
        <f t="shared" si="25"/>
        <v>0</v>
      </c>
      <c r="P206" s="30">
        <f t="shared" si="25"/>
        <v>0</v>
      </c>
      <c r="Q206" s="30">
        <f t="shared" si="25"/>
        <v>0</v>
      </c>
      <c r="R206" s="30">
        <f t="shared" si="25"/>
        <v>0</v>
      </c>
      <c r="S206" s="30">
        <f t="shared" si="25"/>
        <v>0</v>
      </c>
      <c r="T206" s="30">
        <f t="shared" si="25"/>
        <v>0</v>
      </c>
      <c r="U206" s="30">
        <f t="shared" si="25"/>
        <v>0</v>
      </c>
      <c r="V206" s="30">
        <f t="shared" si="26"/>
        <v>0</v>
      </c>
      <c r="W206" s="30">
        <f t="shared" si="26"/>
        <v>0</v>
      </c>
      <c r="X206" s="30">
        <f t="shared" si="26"/>
        <v>0</v>
      </c>
      <c r="Y206" s="30">
        <f t="shared" si="26"/>
        <v>0</v>
      </c>
      <c r="Z206" s="30">
        <f t="shared" si="26"/>
        <v>0</v>
      </c>
      <c r="AA206" s="30">
        <f t="shared" si="26"/>
        <v>0</v>
      </c>
      <c r="AB206" s="30">
        <f t="shared" si="26"/>
        <v>1</v>
      </c>
      <c r="AC206" s="30">
        <f t="shared" si="26"/>
        <v>1</v>
      </c>
      <c r="AD206" s="30">
        <f t="shared" si="26"/>
        <v>1</v>
      </c>
      <c r="AE206" s="30">
        <f t="shared" si="26"/>
        <v>1</v>
      </c>
      <c r="AF206" s="30">
        <f t="shared" si="27"/>
        <v>1</v>
      </c>
      <c r="AG206" s="30">
        <f t="shared" si="27"/>
        <v>1</v>
      </c>
      <c r="AH206" s="30">
        <f t="shared" si="27"/>
        <v>1</v>
      </c>
      <c r="AI206" s="30">
        <f t="shared" si="27"/>
        <v>1</v>
      </c>
      <c r="AJ206" s="30">
        <f t="shared" si="27"/>
        <v>1</v>
      </c>
      <c r="AK206" s="30">
        <f t="shared" si="27"/>
        <v>1</v>
      </c>
      <c r="AL206" s="30">
        <f t="shared" si="27"/>
        <v>1</v>
      </c>
      <c r="AM206" s="30">
        <f t="shared" si="27"/>
        <v>1</v>
      </c>
      <c r="AN206" s="30">
        <f t="shared" si="27"/>
        <v>1</v>
      </c>
      <c r="AO206" s="30">
        <f t="shared" si="27"/>
        <v>1</v>
      </c>
      <c r="AP206" s="30">
        <f t="shared" si="28"/>
        <v>1</v>
      </c>
      <c r="AQ206" s="30">
        <f t="shared" si="28"/>
        <v>1</v>
      </c>
      <c r="AR206" s="30">
        <f t="shared" si="28"/>
        <v>1</v>
      </c>
      <c r="AS206" s="30">
        <f t="shared" si="28"/>
        <v>1</v>
      </c>
      <c r="AT206" s="30">
        <f t="shared" si="28"/>
        <v>1</v>
      </c>
      <c r="AU206" s="30">
        <f t="shared" si="28"/>
        <v>1</v>
      </c>
      <c r="AV206" s="30">
        <f t="shared" si="28"/>
        <v>1</v>
      </c>
      <c r="AW206" s="30">
        <f t="shared" si="28"/>
        <v>1</v>
      </c>
      <c r="AX206" s="30">
        <f t="shared" si="28"/>
        <v>1</v>
      </c>
      <c r="AY206" s="30">
        <f t="shared" si="28"/>
        <v>1</v>
      </c>
      <c r="AZ206" s="30">
        <f t="shared" si="29"/>
        <v>1</v>
      </c>
      <c r="BA206" s="30">
        <f t="shared" si="29"/>
        <v>1</v>
      </c>
      <c r="BB206" s="30">
        <f t="shared" si="29"/>
        <v>1</v>
      </c>
      <c r="BC206" s="30">
        <f t="shared" si="29"/>
        <v>1</v>
      </c>
      <c r="BD206" s="30">
        <f t="shared" si="29"/>
        <v>1</v>
      </c>
      <c r="BE206" s="30">
        <f t="shared" si="29"/>
        <v>1</v>
      </c>
      <c r="BF206" s="32">
        <f t="shared" si="29"/>
        <v>1</v>
      </c>
      <c r="BJ206" s="30"/>
      <c r="BK206" s="30"/>
      <c r="BL206" s="30"/>
      <c r="BM206" s="30"/>
      <c r="BN206" s="30"/>
      <c r="BO206" s="30"/>
      <c r="BP206" s="30"/>
      <c r="BQ206" s="30"/>
      <c r="BR206" s="30"/>
      <c r="BS206" s="30"/>
      <c r="BT206" s="30"/>
      <c r="BU206" s="30"/>
      <c r="BV206" s="30"/>
    </row>
    <row r="207" spans="1:74" s="25" customFormat="1">
      <c r="A207" s="29">
        <v>2050</v>
      </c>
      <c r="B207" s="31">
        <f t="shared" si="24"/>
        <v>0</v>
      </c>
      <c r="C207" s="30">
        <f t="shared" si="24"/>
        <v>0</v>
      </c>
      <c r="D207" s="30">
        <f t="shared" si="24"/>
        <v>0</v>
      </c>
      <c r="E207" s="30">
        <f t="shared" si="24"/>
        <v>0</v>
      </c>
      <c r="F207" s="30">
        <f t="shared" si="24"/>
        <v>0</v>
      </c>
      <c r="G207" s="30">
        <f t="shared" si="24"/>
        <v>0</v>
      </c>
      <c r="H207" s="30">
        <f t="shared" si="24"/>
        <v>0</v>
      </c>
      <c r="I207" s="30">
        <f t="shared" si="24"/>
        <v>0</v>
      </c>
      <c r="J207" s="30">
        <f t="shared" si="24"/>
        <v>0</v>
      </c>
      <c r="K207" s="30">
        <f t="shared" si="24"/>
        <v>0</v>
      </c>
      <c r="L207" s="30">
        <f t="shared" si="25"/>
        <v>0</v>
      </c>
      <c r="M207" s="30">
        <f t="shared" si="25"/>
        <v>0</v>
      </c>
      <c r="N207" s="30">
        <f t="shared" si="25"/>
        <v>0</v>
      </c>
      <c r="O207" s="30">
        <f t="shared" si="25"/>
        <v>0</v>
      </c>
      <c r="P207" s="30">
        <f t="shared" si="25"/>
        <v>0</v>
      </c>
      <c r="Q207" s="30">
        <f t="shared" si="25"/>
        <v>0</v>
      </c>
      <c r="R207" s="30">
        <f t="shared" si="25"/>
        <v>0</v>
      </c>
      <c r="S207" s="30">
        <f t="shared" si="25"/>
        <v>0</v>
      </c>
      <c r="T207" s="30">
        <f t="shared" si="25"/>
        <v>0</v>
      </c>
      <c r="U207" s="30">
        <f t="shared" si="25"/>
        <v>0</v>
      </c>
      <c r="V207" s="30">
        <f t="shared" si="26"/>
        <v>0</v>
      </c>
      <c r="W207" s="30">
        <f t="shared" si="26"/>
        <v>0</v>
      </c>
      <c r="X207" s="30">
        <f t="shared" si="26"/>
        <v>0</v>
      </c>
      <c r="Y207" s="30">
        <f t="shared" si="26"/>
        <v>0</v>
      </c>
      <c r="Z207" s="30">
        <f t="shared" si="26"/>
        <v>0</v>
      </c>
      <c r="AA207" s="30">
        <f t="shared" si="26"/>
        <v>0</v>
      </c>
      <c r="AB207" s="30">
        <f t="shared" si="26"/>
        <v>0</v>
      </c>
      <c r="AC207" s="30">
        <f t="shared" si="26"/>
        <v>1</v>
      </c>
      <c r="AD207" s="30">
        <f t="shared" si="26"/>
        <v>1</v>
      </c>
      <c r="AE207" s="30">
        <f t="shared" si="26"/>
        <v>1</v>
      </c>
      <c r="AF207" s="30">
        <f t="shared" si="27"/>
        <v>1</v>
      </c>
      <c r="AG207" s="30">
        <f t="shared" si="27"/>
        <v>1</v>
      </c>
      <c r="AH207" s="30">
        <f t="shared" si="27"/>
        <v>1</v>
      </c>
      <c r="AI207" s="30">
        <f t="shared" si="27"/>
        <v>1</v>
      </c>
      <c r="AJ207" s="30">
        <f t="shared" si="27"/>
        <v>1</v>
      </c>
      <c r="AK207" s="30">
        <f t="shared" si="27"/>
        <v>1</v>
      </c>
      <c r="AL207" s="30">
        <f t="shared" si="27"/>
        <v>1</v>
      </c>
      <c r="AM207" s="30">
        <f t="shared" si="27"/>
        <v>1</v>
      </c>
      <c r="AN207" s="30">
        <f t="shared" si="27"/>
        <v>1</v>
      </c>
      <c r="AO207" s="30">
        <f t="shared" si="27"/>
        <v>1</v>
      </c>
      <c r="AP207" s="30">
        <f t="shared" si="28"/>
        <v>1</v>
      </c>
      <c r="AQ207" s="30">
        <f t="shared" si="28"/>
        <v>1</v>
      </c>
      <c r="AR207" s="30">
        <f t="shared" si="28"/>
        <v>1</v>
      </c>
      <c r="AS207" s="30">
        <f t="shared" si="28"/>
        <v>1</v>
      </c>
      <c r="AT207" s="30">
        <f t="shared" si="28"/>
        <v>1</v>
      </c>
      <c r="AU207" s="30">
        <f t="shared" si="28"/>
        <v>1</v>
      </c>
      <c r="AV207" s="30">
        <f t="shared" si="28"/>
        <v>1</v>
      </c>
      <c r="AW207" s="30">
        <f t="shared" si="28"/>
        <v>1</v>
      </c>
      <c r="AX207" s="30">
        <f t="shared" si="28"/>
        <v>1</v>
      </c>
      <c r="AY207" s="30">
        <f t="shared" si="28"/>
        <v>1</v>
      </c>
      <c r="AZ207" s="30">
        <f t="shared" si="29"/>
        <v>1</v>
      </c>
      <c r="BA207" s="30">
        <f t="shared" si="29"/>
        <v>1</v>
      </c>
      <c r="BB207" s="30">
        <f t="shared" si="29"/>
        <v>1</v>
      </c>
      <c r="BC207" s="30">
        <f t="shared" si="29"/>
        <v>1</v>
      </c>
      <c r="BD207" s="30">
        <f t="shared" si="29"/>
        <v>1</v>
      </c>
      <c r="BE207" s="30">
        <f t="shared" si="29"/>
        <v>1</v>
      </c>
      <c r="BF207" s="32">
        <f t="shared" si="29"/>
        <v>1</v>
      </c>
      <c r="BJ207" s="30"/>
      <c r="BK207" s="30"/>
      <c r="BL207" s="30"/>
      <c r="BM207" s="30"/>
      <c r="BN207" s="30"/>
      <c r="BO207" s="30"/>
      <c r="BP207" s="30"/>
      <c r="BQ207" s="30"/>
      <c r="BR207" s="30"/>
      <c r="BS207" s="30"/>
      <c r="BT207" s="30"/>
      <c r="BU207" s="30"/>
      <c r="BV207" s="30"/>
    </row>
    <row r="208" spans="1:74" s="25" customFormat="1">
      <c r="A208" s="29">
        <v>2051</v>
      </c>
      <c r="B208" s="31">
        <f t="shared" si="24"/>
        <v>0</v>
      </c>
      <c r="C208" s="30">
        <f t="shared" si="24"/>
        <v>0</v>
      </c>
      <c r="D208" s="30">
        <f t="shared" si="24"/>
        <v>0</v>
      </c>
      <c r="E208" s="30">
        <f t="shared" si="24"/>
        <v>0</v>
      </c>
      <c r="F208" s="30">
        <f t="shared" si="24"/>
        <v>0</v>
      </c>
      <c r="G208" s="30">
        <f t="shared" si="24"/>
        <v>0</v>
      </c>
      <c r="H208" s="30">
        <f t="shared" si="24"/>
        <v>0</v>
      </c>
      <c r="I208" s="30">
        <f t="shared" si="24"/>
        <v>0</v>
      </c>
      <c r="J208" s="30">
        <f t="shared" si="24"/>
        <v>0</v>
      </c>
      <c r="K208" s="30">
        <f t="shared" si="24"/>
        <v>0</v>
      </c>
      <c r="L208" s="30">
        <f t="shared" si="25"/>
        <v>0</v>
      </c>
      <c r="M208" s="30">
        <f t="shared" si="25"/>
        <v>0</v>
      </c>
      <c r="N208" s="30">
        <f t="shared" si="25"/>
        <v>0</v>
      </c>
      <c r="O208" s="30">
        <f t="shared" si="25"/>
        <v>0</v>
      </c>
      <c r="P208" s="30">
        <f t="shared" si="25"/>
        <v>0</v>
      </c>
      <c r="Q208" s="30">
        <f t="shared" si="25"/>
        <v>0</v>
      </c>
      <c r="R208" s="30">
        <f t="shared" si="25"/>
        <v>0</v>
      </c>
      <c r="S208" s="30">
        <f t="shared" si="25"/>
        <v>0</v>
      </c>
      <c r="T208" s="30">
        <f t="shared" si="25"/>
        <v>0</v>
      </c>
      <c r="U208" s="30">
        <f t="shared" si="25"/>
        <v>0</v>
      </c>
      <c r="V208" s="30">
        <f t="shared" si="26"/>
        <v>0</v>
      </c>
      <c r="W208" s="30">
        <f t="shared" si="26"/>
        <v>0</v>
      </c>
      <c r="X208" s="30">
        <f t="shared" si="26"/>
        <v>0</v>
      </c>
      <c r="Y208" s="30">
        <f t="shared" si="26"/>
        <v>0</v>
      </c>
      <c r="Z208" s="30">
        <f t="shared" si="26"/>
        <v>0</v>
      </c>
      <c r="AA208" s="30">
        <f t="shared" si="26"/>
        <v>0</v>
      </c>
      <c r="AB208" s="30">
        <f t="shared" si="26"/>
        <v>0</v>
      </c>
      <c r="AC208" s="30">
        <f t="shared" si="26"/>
        <v>0</v>
      </c>
      <c r="AD208" s="30">
        <f t="shared" si="26"/>
        <v>1</v>
      </c>
      <c r="AE208" s="30">
        <f t="shared" si="26"/>
        <v>1</v>
      </c>
      <c r="AF208" s="30">
        <f t="shared" si="27"/>
        <v>1</v>
      </c>
      <c r="AG208" s="30">
        <f t="shared" si="27"/>
        <v>1</v>
      </c>
      <c r="AH208" s="30">
        <f t="shared" si="27"/>
        <v>1</v>
      </c>
      <c r="AI208" s="30">
        <f t="shared" si="27"/>
        <v>1</v>
      </c>
      <c r="AJ208" s="30">
        <f t="shared" si="27"/>
        <v>1</v>
      </c>
      <c r="AK208" s="30">
        <f t="shared" si="27"/>
        <v>1</v>
      </c>
      <c r="AL208" s="30">
        <f t="shared" si="27"/>
        <v>1</v>
      </c>
      <c r="AM208" s="30">
        <f t="shared" si="27"/>
        <v>1</v>
      </c>
      <c r="AN208" s="30">
        <f t="shared" si="27"/>
        <v>1</v>
      </c>
      <c r="AO208" s="30">
        <f t="shared" si="27"/>
        <v>1</v>
      </c>
      <c r="AP208" s="30">
        <f t="shared" si="28"/>
        <v>1</v>
      </c>
      <c r="AQ208" s="30">
        <f t="shared" si="28"/>
        <v>1</v>
      </c>
      <c r="AR208" s="30">
        <f t="shared" si="28"/>
        <v>1</v>
      </c>
      <c r="AS208" s="30">
        <f t="shared" si="28"/>
        <v>1</v>
      </c>
      <c r="AT208" s="30">
        <f t="shared" si="28"/>
        <v>1</v>
      </c>
      <c r="AU208" s="30">
        <f t="shared" si="28"/>
        <v>1</v>
      </c>
      <c r="AV208" s="30">
        <f t="shared" si="28"/>
        <v>1</v>
      </c>
      <c r="AW208" s="30">
        <f t="shared" si="28"/>
        <v>1</v>
      </c>
      <c r="AX208" s="30">
        <f t="shared" si="28"/>
        <v>1</v>
      </c>
      <c r="AY208" s="30">
        <f t="shared" si="28"/>
        <v>1</v>
      </c>
      <c r="AZ208" s="30">
        <f t="shared" si="29"/>
        <v>1</v>
      </c>
      <c r="BA208" s="30">
        <f t="shared" si="29"/>
        <v>1</v>
      </c>
      <c r="BB208" s="30">
        <f t="shared" si="29"/>
        <v>1</v>
      </c>
      <c r="BC208" s="30">
        <f t="shared" si="29"/>
        <v>1</v>
      </c>
      <c r="BD208" s="30">
        <f t="shared" si="29"/>
        <v>1</v>
      </c>
      <c r="BE208" s="30">
        <f t="shared" si="29"/>
        <v>1</v>
      </c>
      <c r="BF208" s="32">
        <f t="shared" si="29"/>
        <v>1</v>
      </c>
      <c r="BJ208" s="30"/>
      <c r="BK208" s="30"/>
      <c r="BL208" s="30"/>
      <c r="BM208" s="30"/>
      <c r="BN208" s="30"/>
      <c r="BO208" s="30"/>
      <c r="BP208" s="30"/>
      <c r="BQ208" s="30"/>
      <c r="BR208" s="30"/>
      <c r="BS208" s="30"/>
      <c r="BT208" s="30"/>
      <c r="BU208" s="30"/>
      <c r="BV208" s="30"/>
    </row>
    <row r="209" spans="1:74" s="25" customFormat="1">
      <c r="A209" s="29">
        <v>2052</v>
      </c>
      <c r="B209" s="31">
        <f t="shared" si="24"/>
        <v>0</v>
      </c>
      <c r="C209" s="30">
        <f t="shared" si="24"/>
        <v>0</v>
      </c>
      <c r="D209" s="30">
        <f t="shared" si="24"/>
        <v>0</v>
      </c>
      <c r="E209" s="30">
        <f t="shared" si="24"/>
        <v>0</v>
      </c>
      <c r="F209" s="30">
        <f t="shared" si="24"/>
        <v>0</v>
      </c>
      <c r="G209" s="30">
        <f t="shared" si="24"/>
        <v>0</v>
      </c>
      <c r="H209" s="30">
        <f t="shared" si="24"/>
        <v>0</v>
      </c>
      <c r="I209" s="30">
        <f t="shared" si="24"/>
        <v>0</v>
      </c>
      <c r="J209" s="30">
        <f t="shared" si="24"/>
        <v>0</v>
      </c>
      <c r="K209" s="30">
        <f t="shared" si="24"/>
        <v>0</v>
      </c>
      <c r="L209" s="30">
        <f t="shared" si="25"/>
        <v>0</v>
      </c>
      <c r="M209" s="30">
        <f t="shared" si="25"/>
        <v>0</v>
      </c>
      <c r="N209" s="30">
        <f t="shared" si="25"/>
        <v>0</v>
      </c>
      <c r="O209" s="30">
        <f t="shared" si="25"/>
        <v>0</v>
      </c>
      <c r="P209" s="30">
        <f t="shared" si="25"/>
        <v>0</v>
      </c>
      <c r="Q209" s="30">
        <f t="shared" si="25"/>
        <v>0</v>
      </c>
      <c r="R209" s="30">
        <f t="shared" si="25"/>
        <v>0</v>
      </c>
      <c r="S209" s="30">
        <f t="shared" si="25"/>
        <v>0</v>
      </c>
      <c r="T209" s="30">
        <f t="shared" si="25"/>
        <v>0</v>
      </c>
      <c r="U209" s="30">
        <f t="shared" si="25"/>
        <v>0</v>
      </c>
      <c r="V209" s="30">
        <f t="shared" si="26"/>
        <v>0</v>
      </c>
      <c r="W209" s="30">
        <f t="shared" si="26"/>
        <v>0</v>
      </c>
      <c r="X209" s="30">
        <f t="shared" si="26"/>
        <v>0</v>
      </c>
      <c r="Y209" s="30">
        <f t="shared" si="26"/>
        <v>0</v>
      </c>
      <c r="Z209" s="30">
        <f t="shared" si="26"/>
        <v>0</v>
      </c>
      <c r="AA209" s="30">
        <f t="shared" si="26"/>
        <v>0</v>
      </c>
      <c r="AB209" s="30">
        <f t="shared" si="26"/>
        <v>0</v>
      </c>
      <c r="AC209" s="30">
        <f t="shared" si="26"/>
        <v>0</v>
      </c>
      <c r="AD209" s="30">
        <f t="shared" si="26"/>
        <v>0</v>
      </c>
      <c r="AE209" s="30">
        <f t="shared" si="26"/>
        <v>1</v>
      </c>
      <c r="AF209" s="30">
        <f t="shared" si="27"/>
        <v>1</v>
      </c>
      <c r="AG209" s="30">
        <f t="shared" si="27"/>
        <v>1</v>
      </c>
      <c r="AH209" s="30">
        <f t="shared" si="27"/>
        <v>1</v>
      </c>
      <c r="AI209" s="30">
        <f t="shared" si="27"/>
        <v>1</v>
      </c>
      <c r="AJ209" s="30">
        <f t="shared" si="27"/>
        <v>1</v>
      </c>
      <c r="AK209" s="30">
        <f t="shared" si="27"/>
        <v>1</v>
      </c>
      <c r="AL209" s="30">
        <f t="shared" si="27"/>
        <v>1</v>
      </c>
      <c r="AM209" s="30">
        <f t="shared" si="27"/>
        <v>1</v>
      </c>
      <c r="AN209" s="30">
        <f t="shared" si="27"/>
        <v>1</v>
      </c>
      <c r="AO209" s="30">
        <f t="shared" si="27"/>
        <v>1</v>
      </c>
      <c r="AP209" s="30">
        <f t="shared" si="28"/>
        <v>1</v>
      </c>
      <c r="AQ209" s="30">
        <f t="shared" si="28"/>
        <v>1</v>
      </c>
      <c r="AR209" s="30">
        <f t="shared" si="28"/>
        <v>1</v>
      </c>
      <c r="AS209" s="30">
        <f t="shared" si="28"/>
        <v>1</v>
      </c>
      <c r="AT209" s="30">
        <f t="shared" si="28"/>
        <v>1</v>
      </c>
      <c r="AU209" s="30">
        <f t="shared" si="28"/>
        <v>1</v>
      </c>
      <c r="AV209" s="30">
        <f t="shared" si="28"/>
        <v>1</v>
      </c>
      <c r="AW209" s="30">
        <f t="shared" si="28"/>
        <v>1</v>
      </c>
      <c r="AX209" s="30">
        <f t="shared" si="28"/>
        <v>1</v>
      </c>
      <c r="AY209" s="30">
        <f t="shared" si="28"/>
        <v>1</v>
      </c>
      <c r="AZ209" s="30">
        <f t="shared" si="29"/>
        <v>1</v>
      </c>
      <c r="BA209" s="30">
        <f t="shared" si="29"/>
        <v>1</v>
      </c>
      <c r="BB209" s="30">
        <f t="shared" si="29"/>
        <v>1</v>
      </c>
      <c r="BC209" s="30">
        <f t="shared" si="29"/>
        <v>1</v>
      </c>
      <c r="BD209" s="30">
        <f t="shared" si="29"/>
        <v>1</v>
      </c>
      <c r="BE209" s="30">
        <f t="shared" si="29"/>
        <v>1</v>
      </c>
      <c r="BF209" s="32">
        <f t="shared" si="29"/>
        <v>1</v>
      </c>
      <c r="BJ209" s="30"/>
      <c r="BK209" s="30"/>
      <c r="BL209" s="30"/>
      <c r="BM209" s="30"/>
      <c r="BN209" s="30"/>
      <c r="BO209" s="30"/>
      <c r="BP209" s="30"/>
      <c r="BQ209" s="30"/>
      <c r="BR209" s="30"/>
      <c r="BS209" s="30"/>
      <c r="BT209" s="30"/>
      <c r="BU209" s="30"/>
      <c r="BV209" s="30"/>
    </row>
    <row r="210" spans="1:74" s="25" customFormat="1">
      <c r="A210" s="29">
        <v>2053</v>
      </c>
      <c r="B210" s="31">
        <f t="shared" si="24"/>
        <v>0</v>
      </c>
      <c r="C210" s="30">
        <f t="shared" si="24"/>
        <v>0</v>
      </c>
      <c r="D210" s="30">
        <f t="shared" si="24"/>
        <v>0</v>
      </c>
      <c r="E210" s="30">
        <f t="shared" si="24"/>
        <v>0</v>
      </c>
      <c r="F210" s="30">
        <f t="shared" si="24"/>
        <v>0</v>
      </c>
      <c r="G210" s="30">
        <f t="shared" si="24"/>
        <v>0</v>
      </c>
      <c r="H210" s="30">
        <f t="shared" si="24"/>
        <v>0</v>
      </c>
      <c r="I210" s="30">
        <f t="shared" si="24"/>
        <v>0</v>
      </c>
      <c r="J210" s="30">
        <f t="shared" si="24"/>
        <v>0</v>
      </c>
      <c r="K210" s="30">
        <f t="shared" si="24"/>
        <v>0</v>
      </c>
      <c r="L210" s="30">
        <f t="shared" si="25"/>
        <v>0</v>
      </c>
      <c r="M210" s="30">
        <f t="shared" si="25"/>
        <v>0</v>
      </c>
      <c r="N210" s="30">
        <f t="shared" si="25"/>
        <v>0</v>
      </c>
      <c r="O210" s="30">
        <f t="shared" si="25"/>
        <v>0</v>
      </c>
      <c r="P210" s="30">
        <f t="shared" si="25"/>
        <v>0</v>
      </c>
      <c r="Q210" s="30">
        <f t="shared" si="25"/>
        <v>0</v>
      </c>
      <c r="R210" s="30">
        <f t="shared" si="25"/>
        <v>0</v>
      </c>
      <c r="S210" s="30">
        <f t="shared" si="25"/>
        <v>0</v>
      </c>
      <c r="T210" s="30">
        <f t="shared" si="25"/>
        <v>0</v>
      </c>
      <c r="U210" s="30">
        <f t="shared" si="25"/>
        <v>0</v>
      </c>
      <c r="V210" s="30">
        <f t="shared" si="26"/>
        <v>0</v>
      </c>
      <c r="W210" s="30">
        <f t="shared" si="26"/>
        <v>0</v>
      </c>
      <c r="X210" s="30">
        <f t="shared" si="26"/>
        <v>0</v>
      </c>
      <c r="Y210" s="30">
        <f t="shared" si="26"/>
        <v>0</v>
      </c>
      <c r="Z210" s="30">
        <f t="shared" si="26"/>
        <v>0</v>
      </c>
      <c r="AA210" s="30">
        <f t="shared" si="26"/>
        <v>0</v>
      </c>
      <c r="AB210" s="30">
        <f t="shared" si="26"/>
        <v>0</v>
      </c>
      <c r="AC210" s="30">
        <f t="shared" si="26"/>
        <v>0</v>
      </c>
      <c r="AD210" s="30">
        <f t="shared" si="26"/>
        <v>0</v>
      </c>
      <c r="AE210" s="30">
        <f t="shared" si="26"/>
        <v>0</v>
      </c>
      <c r="AF210" s="30">
        <f t="shared" si="27"/>
        <v>1</v>
      </c>
      <c r="AG210" s="30">
        <f t="shared" si="27"/>
        <v>1</v>
      </c>
      <c r="AH210" s="30">
        <f t="shared" si="27"/>
        <v>1</v>
      </c>
      <c r="AI210" s="30">
        <f t="shared" si="27"/>
        <v>1</v>
      </c>
      <c r="AJ210" s="30">
        <f t="shared" si="27"/>
        <v>1</v>
      </c>
      <c r="AK210" s="30">
        <f t="shared" si="27"/>
        <v>1</v>
      </c>
      <c r="AL210" s="30">
        <f t="shared" si="27"/>
        <v>1</v>
      </c>
      <c r="AM210" s="30">
        <f t="shared" si="27"/>
        <v>1</v>
      </c>
      <c r="AN210" s="30">
        <f t="shared" si="27"/>
        <v>1</v>
      </c>
      <c r="AO210" s="30">
        <f t="shared" si="27"/>
        <v>1</v>
      </c>
      <c r="AP210" s="30">
        <f t="shared" si="28"/>
        <v>1</v>
      </c>
      <c r="AQ210" s="30">
        <f t="shared" si="28"/>
        <v>1</v>
      </c>
      <c r="AR210" s="30">
        <f t="shared" si="28"/>
        <v>1</v>
      </c>
      <c r="AS210" s="30">
        <f t="shared" si="28"/>
        <v>1</v>
      </c>
      <c r="AT210" s="30">
        <f t="shared" si="28"/>
        <v>1</v>
      </c>
      <c r="AU210" s="30">
        <f t="shared" si="28"/>
        <v>1</v>
      </c>
      <c r="AV210" s="30">
        <f t="shared" si="28"/>
        <v>1</v>
      </c>
      <c r="AW210" s="30">
        <f t="shared" si="28"/>
        <v>1</v>
      </c>
      <c r="AX210" s="30">
        <f t="shared" si="28"/>
        <v>1</v>
      </c>
      <c r="AY210" s="30">
        <f t="shared" si="28"/>
        <v>1</v>
      </c>
      <c r="AZ210" s="30">
        <f t="shared" si="29"/>
        <v>1</v>
      </c>
      <c r="BA210" s="30">
        <f t="shared" si="29"/>
        <v>1</v>
      </c>
      <c r="BB210" s="30">
        <f t="shared" si="29"/>
        <v>1</v>
      </c>
      <c r="BC210" s="30">
        <f t="shared" si="29"/>
        <v>1</v>
      </c>
      <c r="BD210" s="30">
        <f t="shared" si="29"/>
        <v>1</v>
      </c>
      <c r="BE210" s="30">
        <f t="shared" si="29"/>
        <v>1</v>
      </c>
      <c r="BF210" s="32">
        <f t="shared" si="29"/>
        <v>1</v>
      </c>
      <c r="BJ210" s="30"/>
      <c r="BK210" s="30"/>
      <c r="BL210" s="30"/>
      <c r="BM210" s="30"/>
      <c r="BN210" s="30"/>
      <c r="BO210" s="30"/>
      <c r="BP210" s="30"/>
      <c r="BQ210" s="30"/>
      <c r="BR210" s="30"/>
      <c r="BS210" s="30"/>
      <c r="BT210" s="30"/>
      <c r="BU210" s="30"/>
      <c r="BV210" s="30"/>
    </row>
    <row r="211" spans="1:74" s="25" customFormat="1">
      <c r="A211" s="29">
        <v>2054</v>
      </c>
      <c r="B211" s="31">
        <f t="shared" ref="B211:K220" si="30">IF(AND($A211+$B$17&gt;=B$179,B$179&gt;$A211),1,0)</f>
        <v>0</v>
      </c>
      <c r="C211" s="30">
        <f t="shared" si="30"/>
        <v>0</v>
      </c>
      <c r="D211" s="30">
        <f t="shared" si="30"/>
        <v>0</v>
      </c>
      <c r="E211" s="30">
        <f t="shared" si="30"/>
        <v>0</v>
      </c>
      <c r="F211" s="30">
        <f t="shared" si="30"/>
        <v>0</v>
      </c>
      <c r="G211" s="30">
        <f t="shared" si="30"/>
        <v>0</v>
      </c>
      <c r="H211" s="30">
        <f t="shared" si="30"/>
        <v>0</v>
      </c>
      <c r="I211" s="30">
        <f t="shared" si="30"/>
        <v>0</v>
      </c>
      <c r="J211" s="30">
        <f t="shared" si="30"/>
        <v>0</v>
      </c>
      <c r="K211" s="30">
        <f t="shared" si="30"/>
        <v>0</v>
      </c>
      <c r="L211" s="30">
        <f t="shared" ref="L211:U220" si="31">IF(AND($A211+$B$17&gt;=L$179,L$179&gt;$A211),1,0)</f>
        <v>0</v>
      </c>
      <c r="M211" s="30">
        <f t="shared" si="31"/>
        <v>0</v>
      </c>
      <c r="N211" s="30">
        <f t="shared" si="31"/>
        <v>0</v>
      </c>
      <c r="O211" s="30">
        <f t="shared" si="31"/>
        <v>0</v>
      </c>
      <c r="P211" s="30">
        <f t="shared" si="31"/>
        <v>0</v>
      </c>
      <c r="Q211" s="30">
        <f t="shared" si="31"/>
        <v>0</v>
      </c>
      <c r="R211" s="30">
        <f t="shared" si="31"/>
        <v>0</v>
      </c>
      <c r="S211" s="30">
        <f t="shared" si="31"/>
        <v>0</v>
      </c>
      <c r="T211" s="30">
        <f t="shared" si="31"/>
        <v>0</v>
      </c>
      <c r="U211" s="30">
        <f t="shared" si="31"/>
        <v>0</v>
      </c>
      <c r="V211" s="30">
        <f t="shared" ref="V211:AE220" si="32">IF(AND($A211+$B$17&gt;=V$179,V$179&gt;$A211),1,0)</f>
        <v>0</v>
      </c>
      <c r="W211" s="30">
        <f t="shared" si="32"/>
        <v>0</v>
      </c>
      <c r="X211" s="30">
        <f t="shared" si="32"/>
        <v>0</v>
      </c>
      <c r="Y211" s="30">
        <f t="shared" si="32"/>
        <v>0</v>
      </c>
      <c r="Z211" s="30">
        <f t="shared" si="32"/>
        <v>0</v>
      </c>
      <c r="AA211" s="30">
        <f t="shared" si="32"/>
        <v>0</v>
      </c>
      <c r="AB211" s="30">
        <f t="shared" si="32"/>
        <v>0</v>
      </c>
      <c r="AC211" s="30">
        <f t="shared" si="32"/>
        <v>0</v>
      </c>
      <c r="AD211" s="30">
        <f t="shared" si="32"/>
        <v>0</v>
      </c>
      <c r="AE211" s="30">
        <f t="shared" si="32"/>
        <v>0</v>
      </c>
      <c r="AF211" s="30">
        <f t="shared" ref="AF211:AO220" si="33">IF(AND($A211+$B$17&gt;=AF$179,AF$179&gt;$A211),1,0)</f>
        <v>0</v>
      </c>
      <c r="AG211" s="30">
        <f t="shared" si="33"/>
        <v>1</v>
      </c>
      <c r="AH211" s="30">
        <f t="shared" si="33"/>
        <v>1</v>
      </c>
      <c r="AI211" s="30">
        <f t="shared" si="33"/>
        <v>1</v>
      </c>
      <c r="AJ211" s="30">
        <f t="shared" si="33"/>
        <v>1</v>
      </c>
      <c r="AK211" s="30">
        <f t="shared" si="33"/>
        <v>1</v>
      </c>
      <c r="AL211" s="30">
        <f t="shared" si="33"/>
        <v>1</v>
      </c>
      <c r="AM211" s="30">
        <f t="shared" si="33"/>
        <v>1</v>
      </c>
      <c r="AN211" s="30">
        <f t="shared" si="33"/>
        <v>1</v>
      </c>
      <c r="AO211" s="30">
        <f t="shared" si="33"/>
        <v>1</v>
      </c>
      <c r="AP211" s="30">
        <f t="shared" ref="AP211:AY220" si="34">IF(AND($A211+$B$17&gt;=AP$179,AP$179&gt;$A211),1,0)</f>
        <v>1</v>
      </c>
      <c r="AQ211" s="30">
        <f t="shared" si="34"/>
        <v>1</v>
      </c>
      <c r="AR211" s="30">
        <f t="shared" si="34"/>
        <v>1</v>
      </c>
      <c r="AS211" s="30">
        <f t="shared" si="34"/>
        <v>1</v>
      </c>
      <c r="AT211" s="30">
        <f t="shared" si="34"/>
        <v>1</v>
      </c>
      <c r="AU211" s="30">
        <f t="shared" si="34"/>
        <v>1</v>
      </c>
      <c r="AV211" s="30">
        <f t="shared" si="34"/>
        <v>1</v>
      </c>
      <c r="AW211" s="30">
        <f t="shared" si="34"/>
        <v>1</v>
      </c>
      <c r="AX211" s="30">
        <f t="shared" si="34"/>
        <v>1</v>
      </c>
      <c r="AY211" s="30">
        <f t="shared" si="34"/>
        <v>1</v>
      </c>
      <c r="AZ211" s="30">
        <f t="shared" ref="AZ211:BF220" si="35">IF(AND($A211+$B$17&gt;=AZ$179,AZ$179&gt;$A211),1,0)</f>
        <v>1</v>
      </c>
      <c r="BA211" s="30">
        <f t="shared" si="35"/>
        <v>1</v>
      </c>
      <c r="BB211" s="30">
        <f t="shared" si="35"/>
        <v>1</v>
      </c>
      <c r="BC211" s="30">
        <f t="shared" si="35"/>
        <v>1</v>
      </c>
      <c r="BD211" s="30">
        <f t="shared" si="35"/>
        <v>1</v>
      </c>
      <c r="BE211" s="30">
        <f t="shared" si="35"/>
        <v>1</v>
      </c>
      <c r="BF211" s="32">
        <f t="shared" si="35"/>
        <v>1</v>
      </c>
      <c r="BJ211" s="30"/>
      <c r="BK211" s="30"/>
      <c r="BL211" s="30"/>
      <c r="BM211" s="30"/>
      <c r="BN211" s="30"/>
      <c r="BO211" s="30"/>
      <c r="BP211" s="30"/>
      <c r="BQ211" s="30"/>
      <c r="BR211" s="30"/>
      <c r="BS211" s="30"/>
      <c r="BT211" s="30"/>
      <c r="BU211" s="30"/>
      <c r="BV211" s="30"/>
    </row>
    <row r="212" spans="1:74" s="25" customFormat="1">
      <c r="A212" s="29">
        <v>2055</v>
      </c>
      <c r="B212" s="31">
        <f t="shared" si="30"/>
        <v>0</v>
      </c>
      <c r="C212" s="30">
        <f t="shared" si="30"/>
        <v>0</v>
      </c>
      <c r="D212" s="30">
        <f t="shared" si="30"/>
        <v>0</v>
      </c>
      <c r="E212" s="30">
        <f t="shared" si="30"/>
        <v>0</v>
      </c>
      <c r="F212" s="30">
        <f t="shared" si="30"/>
        <v>0</v>
      </c>
      <c r="G212" s="30">
        <f t="shared" si="30"/>
        <v>0</v>
      </c>
      <c r="H212" s="30">
        <f t="shared" si="30"/>
        <v>0</v>
      </c>
      <c r="I212" s="30">
        <f t="shared" si="30"/>
        <v>0</v>
      </c>
      <c r="J212" s="30">
        <f t="shared" si="30"/>
        <v>0</v>
      </c>
      <c r="K212" s="30">
        <f t="shared" si="30"/>
        <v>0</v>
      </c>
      <c r="L212" s="30">
        <f t="shared" si="31"/>
        <v>0</v>
      </c>
      <c r="M212" s="30">
        <f t="shared" si="31"/>
        <v>0</v>
      </c>
      <c r="N212" s="30">
        <f t="shared" si="31"/>
        <v>0</v>
      </c>
      <c r="O212" s="30">
        <f t="shared" si="31"/>
        <v>0</v>
      </c>
      <c r="P212" s="30">
        <f t="shared" si="31"/>
        <v>0</v>
      </c>
      <c r="Q212" s="30">
        <f t="shared" si="31"/>
        <v>0</v>
      </c>
      <c r="R212" s="30">
        <f t="shared" si="31"/>
        <v>0</v>
      </c>
      <c r="S212" s="30">
        <f t="shared" si="31"/>
        <v>0</v>
      </c>
      <c r="T212" s="30">
        <f t="shared" si="31"/>
        <v>0</v>
      </c>
      <c r="U212" s="30">
        <f t="shared" si="31"/>
        <v>0</v>
      </c>
      <c r="V212" s="30">
        <f t="shared" si="32"/>
        <v>0</v>
      </c>
      <c r="W212" s="30">
        <f t="shared" si="32"/>
        <v>0</v>
      </c>
      <c r="X212" s="30">
        <f t="shared" si="32"/>
        <v>0</v>
      </c>
      <c r="Y212" s="30">
        <f t="shared" si="32"/>
        <v>0</v>
      </c>
      <c r="Z212" s="30">
        <f t="shared" si="32"/>
        <v>0</v>
      </c>
      <c r="AA212" s="30">
        <f t="shared" si="32"/>
        <v>0</v>
      </c>
      <c r="AB212" s="30">
        <f t="shared" si="32"/>
        <v>0</v>
      </c>
      <c r="AC212" s="30">
        <f t="shared" si="32"/>
        <v>0</v>
      </c>
      <c r="AD212" s="30">
        <f t="shared" si="32"/>
        <v>0</v>
      </c>
      <c r="AE212" s="30">
        <f t="shared" si="32"/>
        <v>0</v>
      </c>
      <c r="AF212" s="30">
        <f t="shared" si="33"/>
        <v>0</v>
      </c>
      <c r="AG212" s="30">
        <f t="shared" si="33"/>
        <v>0</v>
      </c>
      <c r="AH212" s="30">
        <f t="shared" si="33"/>
        <v>1</v>
      </c>
      <c r="AI212" s="30">
        <f t="shared" si="33"/>
        <v>1</v>
      </c>
      <c r="AJ212" s="30">
        <f t="shared" si="33"/>
        <v>1</v>
      </c>
      <c r="AK212" s="30">
        <f t="shared" si="33"/>
        <v>1</v>
      </c>
      <c r="AL212" s="30">
        <f t="shared" si="33"/>
        <v>1</v>
      </c>
      <c r="AM212" s="30">
        <f t="shared" si="33"/>
        <v>1</v>
      </c>
      <c r="AN212" s="30">
        <f t="shared" si="33"/>
        <v>1</v>
      </c>
      <c r="AO212" s="30">
        <f t="shared" si="33"/>
        <v>1</v>
      </c>
      <c r="AP212" s="30">
        <f t="shared" si="34"/>
        <v>1</v>
      </c>
      <c r="AQ212" s="30">
        <f t="shared" si="34"/>
        <v>1</v>
      </c>
      <c r="AR212" s="30">
        <f t="shared" si="34"/>
        <v>1</v>
      </c>
      <c r="AS212" s="30">
        <f t="shared" si="34"/>
        <v>1</v>
      </c>
      <c r="AT212" s="30">
        <f t="shared" si="34"/>
        <v>1</v>
      </c>
      <c r="AU212" s="30">
        <f t="shared" si="34"/>
        <v>1</v>
      </c>
      <c r="AV212" s="30">
        <f t="shared" si="34"/>
        <v>1</v>
      </c>
      <c r="AW212" s="30">
        <f t="shared" si="34"/>
        <v>1</v>
      </c>
      <c r="AX212" s="30">
        <f t="shared" si="34"/>
        <v>1</v>
      </c>
      <c r="AY212" s="30">
        <f t="shared" si="34"/>
        <v>1</v>
      </c>
      <c r="AZ212" s="30">
        <f t="shared" si="35"/>
        <v>1</v>
      </c>
      <c r="BA212" s="30">
        <f t="shared" si="35"/>
        <v>1</v>
      </c>
      <c r="BB212" s="30">
        <f t="shared" si="35"/>
        <v>1</v>
      </c>
      <c r="BC212" s="30">
        <f t="shared" si="35"/>
        <v>1</v>
      </c>
      <c r="BD212" s="30">
        <f t="shared" si="35"/>
        <v>1</v>
      </c>
      <c r="BE212" s="30">
        <f t="shared" si="35"/>
        <v>1</v>
      </c>
      <c r="BF212" s="32">
        <f t="shared" si="35"/>
        <v>1</v>
      </c>
      <c r="BJ212" s="30"/>
      <c r="BK212" s="30"/>
      <c r="BL212" s="30"/>
      <c r="BM212" s="30"/>
      <c r="BN212" s="30"/>
      <c r="BO212" s="30"/>
      <c r="BP212" s="30"/>
      <c r="BQ212" s="30"/>
      <c r="BR212" s="30"/>
      <c r="BS212" s="30"/>
      <c r="BT212" s="30"/>
      <c r="BU212" s="30"/>
      <c r="BV212" s="30"/>
    </row>
    <row r="213" spans="1:74" s="25" customFormat="1">
      <c r="A213" s="29">
        <v>2056</v>
      </c>
      <c r="B213" s="31">
        <f t="shared" si="30"/>
        <v>0</v>
      </c>
      <c r="C213" s="30">
        <f t="shared" si="30"/>
        <v>0</v>
      </c>
      <c r="D213" s="30">
        <f t="shared" si="30"/>
        <v>0</v>
      </c>
      <c r="E213" s="30">
        <f t="shared" si="30"/>
        <v>0</v>
      </c>
      <c r="F213" s="30">
        <f t="shared" si="30"/>
        <v>0</v>
      </c>
      <c r="G213" s="30">
        <f t="shared" si="30"/>
        <v>0</v>
      </c>
      <c r="H213" s="30">
        <f t="shared" si="30"/>
        <v>0</v>
      </c>
      <c r="I213" s="30">
        <f t="shared" si="30"/>
        <v>0</v>
      </c>
      <c r="J213" s="30">
        <f t="shared" si="30"/>
        <v>0</v>
      </c>
      <c r="K213" s="30">
        <f t="shared" si="30"/>
        <v>0</v>
      </c>
      <c r="L213" s="30">
        <f t="shared" si="31"/>
        <v>0</v>
      </c>
      <c r="M213" s="30">
        <f t="shared" si="31"/>
        <v>0</v>
      </c>
      <c r="N213" s="30">
        <f t="shared" si="31"/>
        <v>0</v>
      </c>
      <c r="O213" s="30">
        <f t="shared" si="31"/>
        <v>0</v>
      </c>
      <c r="P213" s="30">
        <f t="shared" si="31"/>
        <v>0</v>
      </c>
      <c r="Q213" s="30">
        <f t="shared" si="31"/>
        <v>0</v>
      </c>
      <c r="R213" s="30">
        <f t="shared" si="31"/>
        <v>0</v>
      </c>
      <c r="S213" s="30">
        <f t="shared" si="31"/>
        <v>0</v>
      </c>
      <c r="T213" s="30">
        <f t="shared" si="31"/>
        <v>0</v>
      </c>
      <c r="U213" s="30">
        <f t="shared" si="31"/>
        <v>0</v>
      </c>
      <c r="V213" s="30">
        <f t="shared" si="32"/>
        <v>0</v>
      </c>
      <c r="W213" s="30">
        <f t="shared" si="32"/>
        <v>0</v>
      </c>
      <c r="X213" s="30">
        <f t="shared" si="32"/>
        <v>0</v>
      </c>
      <c r="Y213" s="30">
        <f t="shared" si="32"/>
        <v>0</v>
      </c>
      <c r="Z213" s="30">
        <f t="shared" si="32"/>
        <v>0</v>
      </c>
      <c r="AA213" s="30">
        <f t="shared" si="32"/>
        <v>0</v>
      </c>
      <c r="AB213" s="30">
        <f t="shared" si="32"/>
        <v>0</v>
      </c>
      <c r="AC213" s="30">
        <f t="shared" si="32"/>
        <v>0</v>
      </c>
      <c r="AD213" s="30">
        <f t="shared" si="32"/>
        <v>0</v>
      </c>
      <c r="AE213" s="30">
        <f t="shared" si="32"/>
        <v>0</v>
      </c>
      <c r="AF213" s="30">
        <f t="shared" si="33"/>
        <v>0</v>
      </c>
      <c r="AG213" s="30">
        <f t="shared" si="33"/>
        <v>0</v>
      </c>
      <c r="AH213" s="30">
        <f t="shared" si="33"/>
        <v>0</v>
      </c>
      <c r="AI213" s="30">
        <f t="shared" si="33"/>
        <v>1</v>
      </c>
      <c r="AJ213" s="30">
        <f t="shared" si="33"/>
        <v>1</v>
      </c>
      <c r="AK213" s="30">
        <f t="shared" si="33"/>
        <v>1</v>
      </c>
      <c r="AL213" s="30">
        <f t="shared" si="33"/>
        <v>1</v>
      </c>
      <c r="AM213" s="30">
        <f t="shared" si="33"/>
        <v>1</v>
      </c>
      <c r="AN213" s="30">
        <f t="shared" si="33"/>
        <v>1</v>
      </c>
      <c r="AO213" s="30">
        <f t="shared" si="33"/>
        <v>1</v>
      </c>
      <c r="AP213" s="30">
        <f t="shared" si="34"/>
        <v>1</v>
      </c>
      <c r="AQ213" s="30">
        <f t="shared" si="34"/>
        <v>1</v>
      </c>
      <c r="AR213" s="30">
        <f t="shared" si="34"/>
        <v>1</v>
      </c>
      <c r="AS213" s="30">
        <f t="shared" si="34"/>
        <v>1</v>
      </c>
      <c r="AT213" s="30">
        <f t="shared" si="34"/>
        <v>1</v>
      </c>
      <c r="AU213" s="30">
        <f t="shared" si="34"/>
        <v>1</v>
      </c>
      <c r="AV213" s="30">
        <f t="shared" si="34"/>
        <v>1</v>
      </c>
      <c r="AW213" s="30">
        <f t="shared" si="34"/>
        <v>1</v>
      </c>
      <c r="AX213" s="30">
        <f t="shared" si="34"/>
        <v>1</v>
      </c>
      <c r="AY213" s="30">
        <f t="shared" si="34"/>
        <v>1</v>
      </c>
      <c r="AZ213" s="30">
        <f t="shared" si="35"/>
        <v>1</v>
      </c>
      <c r="BA213" s="30">
        <f t="shared" si="35"/>
        <v>1</v>
      </c>
      <c r="BB213" s="30">
        <f t="shared" si="35"/>
        <v>1</v>
      </c>
      <c r="BC213" s="30">
        <f t="shared" si="35"/>
        <v>1</v>
      </c>
      <c r="BD213" s="30">
        <f t="shared" si="35"/>
        <v>1</v>
      </c>
      <c r="BE213" s="30">
        <f t="shared" si="35"/>
        <v>1</v>
      </c>
      <c r="BF213" s="32">
        <f t="shared" si="35"/>
        <v>1</v>
      </c>
      <c r="BJ213" s="30"/>
      <c r="BK213" s="30"/>
      <c r="BL213" s="30"/>
      <c r="BM213" s="30"/>
      <c r="BN213" s="30"/>
      <c r="BO213" s="30"/>
      <c r="BP213" s="30"/>
      <c r="BQ213" s="30"/>
      <c r="BR213" s="30"/>
      <c r="BS213" s="30"/>
      <c r="BT213" s="30"/>
      <c r="BU213" s="30"/>
      <c r="BV213" s="30"/>
    </row>
    <row r="214" spans="1:74" s="25" customFormat="1">
      <c r="A214" s="29">
        <v>2057</v>
      </c>
      <c r="B214" s="31">
        <f t="shared" si="30"/>
        <v>0</v>
      </c>
      <c r="C214" s="30">
        <f t="shared" si="30"/>
        <v>0</v>
      </c>
      <c r="D214" s="30">
        <f t="shared" si="30"/>
        <v>0</v>
      </c>
      <c r="E214" s="30">
        <f t="shared" si="30"/>
        <v>0</v>
      </c>
      <c r="F214" s="30">
        <f t="shared" si="30"/>
        <v>0</v>
      </c>
      <c r="G214" s="30">
        <f t="shared" si="30"/>
        <v>0</v>
      </c>
      <c r="H214" s="30">
        <f t="shared" si="30"/>
        <v>0</v>
      </c>
      <c r="I214" s="30">
        <f t="shared" si="30"/>
        <v>0</v>
      </c>
      <c r="J214" s="30">
        <f t="shared" si="30"/>
        <v>0</v>
      </c>
      <c r="K214" s="30">
        <f t="shared" si="30"/>
        <v>0</v>
      </c>
      <c r="L214" s="30">
        <f t="shared" si="31"/>
        <v>0</v>
      </c>
      <c r="M214" s="30">
        <f t="shared" si="31"/>
        <v>0</v>
      </c>
      <c r="N214" s="30">
        <f t="shared" si="31"/>
        <v>0</v>
      </c>
      <c r="O214" s="30">
        <f t="shared" si="31"/>
        <v>0</v>
      </c>
      <c r="P214" s="30">
        <f t="shared" si="31"/>
        <v>0</v>
      </c>
      <c r="Q214" s="30">
        <f t="shared" si="31"/>
        <v>0</v>
      </c>
      <c r="R214" s="30">
        <f t="shared" si="31"/>
        <v>0</v>
      </c>
      <c r="S214" s="30">
        <f t="shared" si="31"/>
        <v>0</v>
      </c>
      <c r="T214" s="30">
        <f t="shared" si="31"/>
        <v>0</v>
      </c>
      <c r="U214" s="30">
        <f t="shared" si="31"/>
        <v>0</v>
      </c>
      <c r="V214" s="30">
        <f t="shared" si="32"/>
        <v>0</v>
      </c>
      <c r="W214" s="30">
        <f t="shared" si="32"/>
        <v>0</v>
      </c>
      <c r="X214" s="30">
        <f t="shared" si="32"/>
        <v>0</v>
      </c>
      <c r="Y214" s="30">
        <f t="shared" si="32"/>
        <v>0</v>
      </c>
      <c r="Z214" s="30">
        <f t="shared" si="32"/>
        <v>0</v>
      </c>
      <c r="AA214" s="30">
        <f t="shared" si="32"/>
        <v>0</v>
      </c>
      <c r="AB214" s="30">
        <f t="shared" si="32"/>
        <v>0</v>
      </c>
      <c r="AC214" s="30">
        <f t="shared" si="32"/>
        <v>0</v>
      </c>
      <c r="AD214" s="30">
        <f t="shared" si="32"/>
        <v>0</v>
      </c>
      <c r="AE214" s="30">
        <f t="shared" si="32"/>
        <v>0</v>
      </c>
      <c r="AF214" s="30">
        <f t="shared" si="33"/>
        <v>0</v>
      </c>
      <c r="AG214" s="30">
        <f t="shared" si="33"/>
        <v>0</v>
      </c>
      <c r="AH214" s="30">
        <f t="shared" si="33"/>
        <v>0</v>
      </c>
      <c r="AI214" s="30">
        <f t="shared" si="33"/>
        <v>0</v>
      </c>
      <c r="AJ214" s="30">
        <f t="shared" si="33"/>
        <v>1</v>
      </c>
      <c r="AK214" s="30">
        <f t="shared" si="33"/>
        <v>1</v>
      </c>
      <c r="AL214" s="30">
        <f t="shared" si="33"/>
        <v>1</v>
      </c>
      <c r="AM214" s="30">
        <f t="shared" si="33"/>
        <v>1</v>
      </c>
      <c r="AN214" s="30">
        <f t="shared" si="33"/>
        <v>1</v>
      </c>
      <c r="AO214" s="30">
        <f t="shared" si="33"/>
        <v>1</v>
      </c>
      <c r="AP214" s="30">
        <f t="shared" si="34"/>
        <v>1</v>
      </c>
      <c r="AQ214" s="30">
        <f t="shared" si="34"/>
        <v>1</v>
      </c>
      <c r="AR214" s="30">
        <f t="shared" si="34"/>
        <v>1</v>
      </c>
      <c r="AS214" s="30">
        <f t="shared" si="34"/>
        <v>1</v>
      </c>
      <c r="AT214" s="30">
        <f t="shared" si="34"/>
        <v>1</v>
      </c>
      <c r="AU214" s="30">
        <f t="shared" si="34"/>
        <v>1</v>
      </c>
      <c r="AV214" s="30">
        <f t="shared" si="34"/>
        <v>1</v>
      </c>
      <c r="AW214" s="30">
        <f t="shared" si="34"/>
        <v>1</v>
      </c>
      <c r="AX214" s="30">
        <f t="shared" si="34"/>
        <v>1</v>
      </c>
      <c r="AY214" s="30">
        <f t="shared" si="34"/>
        <v>1</v>
      </c>
      <c r="AZ214" s="30">
        <f t="shared" si="35"/>
        <v>1</v>
      </c>
      <c r="BA214" s="30">
        <f t="shared" si="35"/>
        <v>1</v>
      </c>
      <c r="BB214" s="30">
        <f t="shared" si="35"/>
        <v>1</v>
      </c>
      <c r="BC214" s="30">
        <f t="shared" si="35"/>
        <v>1</v>
      </c>
      <c r="BD214" s="30">
        <f t="shared" si="35"/>
        <v>1</v>
      </c>
      <c r="BE214" s="30">
        <f t="shared" si="35"/>
        <v>1</v>
      </c>
      <c r="BF214" s="32">
        <f t="shared" si="35"/>
        <v>1</v>
      </c>
      <c r="BJ214" s="30"/>
      <c r="BK214" s="30"/>
      <c r="BL214" s="30"/>
      <c r="BM214" s="30"/>
      <c r="BN214" s="30"/>
      <c r="BO214" s="30"/>
      <c r="BP214" s="30"/>
      <c r="BQ214" s="30"/>
      <c r="BR214" s="30"/>
      <c r="BS214" s="30"/>
      <c r="BT214" s="30"/>
      <c r="BU214" s="30"/>
      <c r="BV214" s="30"/>
    </row>
    <row r="215" spans="1:74" s="25" customFormat="1">
      <c r="A215" s="29">
        <v>2058</v>
      </c>
      <c r="B215" s="31">
        <f t="shared" si="30"/>
        <v>0</v>
      </c>
      <c r="C215" s="30">
        <f t="shared" si="30"/>
        <v>0</v>
      </c>
      <c r="D215" s="30">
        <f t="shared" si="30"/>
        <v>0</v>
      </c>
      <c r="E215" s="30">
        <f t="shared" si="30"/>
        <v>0</v>
      </c>
      <c r="F215" s="30">
        <f t="shared" si="30"/>
        <v>0</v>
      </c>
      <c r="G215" s="30">
        <f t="shared" si="30"/>
        <v>0</v>
      </c>
      <c r="H215" s="30">
        <f t="shared" si="30"/>
        <v>0</v>
      </c>
      <c r="I215" s="30">
        <f t="shared" si="30"/>
        <v>0</v>
      </c>
      <c r="J215" s="30">
        <f t="shared" si="30"/>
        <v>0</v>
      </c>
      <c r="K215" s="30">
        <f t="shared" si="30"/>
        <v>0</v>
      </c>
      <c r="L215" s="30">
        <f t="shared" si="31"/>
        <v>0</v>
      </c>
      <c r="M215" s="30">
        <f t="shared" si="31"/>
        <v>0</v>
      </c>
      <c r="N215" s="30">
        <f t="shared" si="31"/>
        <v>0</v>
      </c>
      <c r="O215" s="30">
        <f t="shared" si="31"/>
        <v>0</v>
      </c>
      <c r="P215" s="30">
        <f t="shared" si="31"/>
        <v>0</v>
      </c>
      <c r="Q215" s="30">
        <f t="shared" si="31"/>
        <v>0</v>
      </c>
      <c r="R215" s="30">
        <f t="shared" si="31"/>
        <v>0</v>
      </c>
      <c r="S215" s="30">
        <f t="shared" si="31"/>
        <v>0</v>
      </c>
      <c r="T215" s="30">
        <f t="shared" si="31"/>
        <v>0</v>
      </c>
      <c r="U215" s="30">
        <f t="shared" si="31"/>
        <v>0</v>
      </c>
      <c r="V215" s="30">
        <f t="shared" si="32"/>
        <v>0</v>
      </c>
      <c r="W215" s="30">
        <f t="shared" si="32"/>
        <v>0</v>
      </c>
      <c r="X215" s="30">
        <f t="shared" si="32"/>
        <v>0</v>
      </c>
      <c r="Y215" s="30">
        <f t="shared" si="32"/>
        <v>0</v>
      </c>
      <c r="Z215" s="30">
        <f t="shared" si="32"/>
        <v>0</v>
      </c>
      <c r="AA215" s="30">
        <f t="shared" si="32"/>
        <v>0</v>
      </c>
      <c r="AB215" s="30">
        <f t="shared" si="32"/>
        <v>0</v>
      </c>
      <c r="AC215" s="30">
        <f t="shared" si="32"/>
        <v>0</v>
      </c>
      <c r="AD215" s="30">
        <f t="shared" si="32"/>
        <v>0</v>
      </c>
      <c r="AE215" s="30">
        <f t="shared" si="32"/>
        <v>0</v>
      </c>
      <c r="AF215" s="30">
        <f t="shared" si="33"/>
        <v>0</v>
      </c>
      <c r="AG215" s="30">
        <f t="shared" si="33"/>
        <v>0</v>
      </c>
      <c r="AH215" s="30">
        <f t="shared" si="33"/>
        <v>0</v>
      </c>
      <c r="AI215" s="30">
        <f t="shared" si="33"/>
        <v>0</v>
      </c>
      <c r="AJ215" s="30">
        <f t="shared" si="33"/>
        <v>0</v>
      </c>
      <c r="AK215" s="30">
        <f t="shared" si="33"/>
        <v>1</v>
      </c>
      <c r="AL215" s="30">
        <f t="shared" si="33"/>
        <v>1</v>
      </c>
      <c r="AM215" s="30">
        <f t="shared" si="33"/>
        <v>1</v>
      </c>
      <c r="AN215" s="30">
        <f t="shared" si="33"/>
        <v>1</v>
      </c>
      <c r="AO215" s="30">
        <f t="shared" si="33"/>
        <v>1</v>
      </c>
      <c r="AP215" s="30">
        <f t="shared" si="34"/>
        <v>1</v>
      </c>
      <c r="AQ215" s="30">
        <f t="shared" si="34"/>
        <v>1</v>
      </c>
      <c r="AR215" s="30">
        <f t="shared" si="34"/>
        <v>1</v>
      </c>
      <c r="AS215" s="30">
        <f t="shared" si="34"/>
        <v>1</v>
      </c>
      <c r="AT215" s="30">
        <f t="shared" si="34"/>
        <v>1</v>
      </c>
      <c r="AU215" s="30">
        <f t="shared" si="34"/>
        <v>1</v>
      </c>
      <c r="AV215" s="30">
        <f t="shared" si="34"/>
        <v>1</v>
      </c>
      <c r="AW215" s="30">
        <f t="shared" si="34"/>
        <v>1</v>
      </c>
      <c r="AX215" s="30">
        <f t="shared" si="34"/>
        <v>1</v>
      </c>
      <c r="AY215" s="30">
        <f t="shared" si="34"/>
        <v>1</v>
      </c>
      <c r="AZ215" s="30">
        <f t="shared" si="35"/>
        <v>1</v>
      </c>
      <c r="BA215" s="30">
        <f t="shared" si="35"/>
        <v>1</v>
      </c>
      <c r="BB215" s="30">
        <f t="shared" si="35"/>
        <v>1</v>
      </c>
      <c r="BC215" s="30">
        <f t="shared" si="35"/>
        <v>1</v>
      </c>
      <c r="BD215" s="30">
        <f t="shared" si="35"/>
        <v>1</v>
      </c>
      <c r="BE215" s="30">
        <f t="shared" si="35"/>
        <v>1</v>
      </c>
      <c r="BF215" s="32">
        <f t="shared" si="35"/>
        <v>1</v>
      </c>
      <c r="BJ215" s="30"/>
      <c r="BK215" s="30"/>
      <c r="BL215" s="30"/>
      <c r="BM215" s="30"/>
      <c r="BN215" s="30"/>
      <c r="BO215" s="30"/>
      <c r="BP215" s="30"/>
      <c r="BQ215" s="30"/>
      <c r="BR215" s="30"/>
      <c r="BS215" s="30"/>
      <c r="BT215" s="30"/>
      <c r="BU215" s="30"/>
      <c r="BV215" s="30"/>
    </row>
    <row r="216" spans="1:74" s="25" customFormat="1">
      <c r="A216" s="29">
        <v>2059</v>
      </c>
      <c r="B216" s="31">
        <f t="shared" si="30"/>
        <v>0</v>
      </c>
      <c r="C216" s="30">
        <f t="shared" si="30"/>
        <v>0</v>
      </c>
      <c r="D216" s="30">
        <f t="shared" si="30"/>
        <v>0</v>
      </c>
      <c r="E216" s="30">
        <f t="shared" si="30"/>
        <v>0</v>
      </c>
      <c r="F216" s="30">
        <f t="shared" si="30"/>
        <v>0</v>
      </c>
      <c r="G216" s="30">
        <f t="shared" si="30"/>
        <v>0</v>
      </c>
      <c r="H216" s="30">
        <f t="shared" si="30"/>
        <v>0</v>
      </c>
      <c r="I216" s="30">
        <f t="shared" si="30"/>
        <v>0</v>
      </c>
      <c r="J216" s="30">
        <f t="shared" si="30"/>
        <v>0</v>
      </c>
      <c r="K216" s="30">
        <f t="shared" si="30"/>
        <v>0</v>
      </c>
      <c r="L216" s="30">
        <f t="shared" si="31"/>
        <v>0</v>
      </c>
      <c r="M216" s="30">
        <f t="shared" si="31"/>
        <v>0</v>
      </c>
      <c r="N216" s="30">
        <f t="shared" si="31"/>
        <v>0</v>
      </c>
      <c r="O216" s="30">
        <f t="shared" si="31"/>
        <v>0</v>
      </c>
      <c r="P216" s="30">
        <f t="shared" si="31"/>
        <v>0</v>
      </c>
      <c r="Q216" s="30">
        <f t="shared" si="31"/>
        <v>0</v>
      </c>
      <c r="R216" s="30">
        <f t="shared" si="31"/>
        <v>0</v>
      </c>
      <c r="S216" s="30">
        <f t="shared" si="31"/>
        <v>0</v>
      </c>
      <c r="T216" s="30">
        <f t="shared" si="31"/>
        <v>0</v>
      </c>
      <c r="U216" s="30">
        <f t="shared" si="31"/>
        <v>0</v>
      </c>
      <c r="V216" s="30">
        <f t="shared" si="32"/>
        <v>0</v>
      </c>
      <c r="W216" s="30">
        <f t="shared" si="32"/>
        <v>0</v>
      </c>
      <c r="X216" s="30">
        <f t="shared" si="32"/>
        <v>0</v>
      </c>
      <c r="Y216" s="30">
        <f t="shared" si="32"/>
        <v>0</v>
      </c>
      <c r="Z216" s="30">
        <f t="shared" si="32"/>
        <v>0</v>
      </c>
      <c r="AA216" s="30">
        <f t="shared" si="32"/>
        <v>0</v>
      </c>
      <c r="AB216" s="30">
        <f t="shared" si="32"/>
        <v>0</v>
      </c>
      <c r="AC216" s="30">
        <f t="shared" si="32"/>
        <v>0</v>
      </c>
      <c r="AD216" s="30">
        <f t="shared" si="32"/>
        <v>0</v>
      </c>
      <c r="AE216" s="30">
        <f t="shared" si="32"/>
        <v>0</v>
      </c>
      <c r="AF216" s="30">
        <f t="shared" si="33"/>
        <v>0</v>
      </c>
      <c r="AG216" s="30">
        <f t="shared" si="33"/>
        <v>0</v>
      </c>
      <c r="AH216" s="30">
        <f t="shared" si="33"/>
        <v>0</v>
      </c>
      <c r="AI216" s="30">
        <f t="shared" si="33"/>
        <v>0</v>
      </c>
      <c r="AJ216" s="30">
        <f t="shared" si="33"/>
        <v>0</v>
      </c>
      <c r="AK216" s="30">
        <f t="shared" si="33"/>
        <v>0</v>
      </c>
      <c r="AL216" s="30">
        <f t="shared" si="33"/>
        <v>1</v>
      </c>
      <c r="AM216" s="30">
        <f t="shared" si="33"/>
        <v>1</v>
      </c>
      <c r="AN216" s="30">
        <f t="shared" si="33"/>
        <v>1</v>
      </c>
      <c r="AO216" s="30">
        <f t="shared" si="33"/>
        <v>1</v>
      </c>
      <c r="AP216" s="30">
        <f t="shared" si="34"/>
        <v>1</v>
      </c>
      <c r="AQ216" s="30">
        <f t="shared" si="34"/>
        <v>1</v>
      </c>
      <c r="AR216" s="30">
        <f t="shared" si="34"/>
        <v>1</v>
      </c>
      <c r="AS216" s="30">
        <f t="shared" si="34"/>
        <v>1</v>
      </c>
      <c r="AT216" s="30">
        <f t="shared" si="34"/>
        <v>1</v>
      </c>
      <c r="AU216" s="30">
        <f t="shared" si="34"/>
        <v>1</v>
      </c>
      <c r="AV216" s="30">
        <f t="shared" si="34"/>
        <v>1</v>
      </c>
      <c r="AW216" s="30">
        <f t="shared" si="34"/>
        <v>1</v>
      </c>
      <c r="AX216" s="30">
        <f t="shared" si="34"/>
        <v>1</v>
      </c>
      <c r="AY216" s="30">
        <f t="shared" si="34"/>
        <v>1</v>
      </c>
      <c r="AZ216" s="30">
        <f t="shared" si="35"/>
        <v>1</v>
      </c>
      <c r="BA216" s="30">
        <f t="shared" si="35"/>
        <v>1</v>
      </c>
      <c r="BB216" s="30">
        <f t="shared" si="35"/>
        <v>1</v>
      </c>
      <c r="BC216" s="30">
        <f t="shared" si="35"/>
        <v>1</v>
      </c>
      <c r="BD216" s="30">
        <f t="shared" si="35"/>
        <v>1</v>
      </c>
      <c r="BE216" s="30">
        <f t="shared" si="35"/>
        <v>1</v>
      </c>
      <c r="BF216" s="32">
        <f t="shared" si="35"/>
        <v>1</v>
      </c>
      <c r="BJ216" s="30"/>
      <c r="BK216" s="30"/>
      <c r="BL216" s="30"/>
      <c r="BM216" s="30"/>
      <c r="BN216" s="30"/>
      <c r="BO216" s="30"/>
      <c r="BP216" s="30"/>
      <c r="BQ216" s="30"/>
      <c r="BR216" s="30"/>
      <c r="BS216" s="30"/>
      <c r="BT216" s="30"/>
      <c r="BU216" s="30"/>
      <c r="BV216" s="30"/>
    </row>
    <row r="217" spans="1:74" s="25" customFormat="1">
      <c r="A217" s="29">
        <v>2060</v>
      </c>
      <c r="B217" s="31">
        <f t="shared" si="30"/>
        <v>0</v>
      </c>
      <c r="C217" s="30">
        <f t="shared" si="30"/>
        <v>0</v>
      </c>
      <c r="D217" s="30">
        <f t="shared" si="30"/>
        <v>0</v>
      </c>
      <c r="E217" s="30">
        <f t="shared" si="30"/>
        <v>0</v>
      </c>
      <c r="F217" s="30">
        <f t="shared" si="30"/>
        <v>0</v>
      </c>
      <c r="G217" s="30">
        <f t="shared" si="30"/>
        <v>0</v>
      </c>
      <c r="H217" s="30">
        <f t="shared" si="30"/>
        <v>0</v>
      </c>
      <c r="I217" s="30">
        <f t="shared" si="30"/>
        <v>0</v>
      </c>
      <c r="J217" s="30">
        <f t="shared" si="30"/>
        <v>0</v>
      </c>
      <c r="K217" s="30">
        <f t="shared" si="30"/>
        <v>0</v>
      </c>
      <c r="L217" s="30">
        <f t="shared" si="31"/>
        <v>0</v>
      </c>
      <c r="M217" s="30">
        <f t="shared" si="31"/>
        <v>0</v>
      </c>
      <c r="N217" s="30">
        <f t="shared" si="31"/>
        <v>0</v>
      </c>
      <c r="O217" s="30">
        <f t="shared" si="31"/>
        <v>0</v>
      </c>
      <c r="P217" s="30">
        <f t="shared" si="31"/>
        <v>0</v>
      </c>
      <c r="Q217" s="30">
        <f t="shared" si="31"/>
        <v>0</v>
      </c>
      <c r="R217" s="30">
        <f t="shared" si="31"/>
        <v>0</v>
      </c>
      <c r="S217" s="30">
        <f t="shared" si="31"/>
        <v>0</v>
      </c>
      <c r="T217" s="30">
        <f t="shared" si="31"/>
        <v>0</v>
      </c>
      <c r="U217" s="30">
        <f t="shared" si="31"/>
        <v>0</v>
      </c>
      <c r="V217" s="30">
        <f t="shared" si="32"/>
        <v>0</v>
      </c>
      <c r="W217" s="30">
        <f t="shared" si="32"/>
        <v>0</v>
      </c>
      <c r="X217" s="30">
        <f t="shared" si="32"/>
        <v>0</v>
      </c>
      <c r="Y217" s="30">
        <f t="shared" si="32"/>
        <v>0</v>
      </c>
      <c r="Z217" s="30">
        <f t="shared" si="32"/>
        <v>0</v>
      </c>
      <c r="AA217" s="30">
        <f t="shared" si="32"/>
        <v>0</v>
      </c>
      <c r="AB217" s="30">
        <f t="shared" si="32"/>
        <v>0</v>
      </c>
      <c r="AC217" s="30">
        <f t="shared" si="32"/>
        <v>0</v>
      </c>
      <c r="AD217" s="30">
        <f t="shared" si="32"/>
        <v>0</v>
      </c>
      <c r="AE217" s="30">
        <f t="shared" si="32"/>
        <v>0</v>
      </c>
      <c r="AF217" s="30">
        <f t="shared" si="33"/>
        <v>0</v>
      </c>
      <c r="AG217" s="30">
        <f t="shared" si="33"/>
        <v>0</v>
      </c>
      <c r="AH217" s="30">
        <f t="shared" si="33"/>
        <v>0</v>
      </c>
      <c r="AI217" s="30">
        <f t="shared" si="33"/>
        <v>0</v>
      </c>
      <c r="AJ217" s="30">
        <f t="shared" si="33"/>
        <v>0</v>
      </c>
      <c r="AK217" s="30">
        <f t="shared" si="33"/>
        <v>0</v>
      </c>
      <c r="AL217" s="30">
        <f t="shared" si="33"/>
        <v>0</v>
      </c>
      <c r="AM217" s="30">
        <f t="shared" si="33"/>
        <v>1</v>
      </c>
      <c r="AN217" s="30">
        <f t="shared" si="33"/>
        <v>1</v>
      </c>
      <c r="AO217" s="30">
        <f t="shared" si="33"/>
        <v>1</v>
      </c>
      <c r="AP217" s="30">
        <f t="shared" si="34"/>
        <v>1</v>
      </c>
      <c r="AQ217" s="30">
        <f t="shared" si="34"/>
        <v>1</v>
      </c>
      <c r="AR217" s="30">
        <f t="shared" si="34"/>
        <v>1</v>
      </c>
      <c r="AS217" s="30">
        <f t="shared" si="34"/>
        <v>1</v>
      </c>
      <c r="AT217" s="30">
        <f t="shared" si="34"/>
        <v>1</v>
      </c>
      <c r="AU217" s="30">
        <f t="shared" si="34"/>
        <v>1</v>
      </c>
      <c r="AV217" s="30">
        <f t="shared" si="34"/>
        <v>1</v>
      </c>
      <c r="AW217" s="30">
        <f t="shared" si="34"/>
        <v>1</v>
      </c>
      <c r="AX217" s="30">
        <f t="shared" si="34"/>
        <v>1</v>
      </c>
      <c r="AY217" s="30">
        <f t="shared" si="34"/>
        <v>1</v>
      </c>
      <c r="AZ217" s="30">
        <f t="shared" si="35"/>
        <v>1</v>
      </c>
      <c r="BA217" s="30">
        <f t="shared" si="35"/>
        <v>1</v>
      </c>
      <c r="BB217" s="30">
        <f t="shared" si="35"/>
        <v>1</v>
      </c>
      <c r="BC217" s="30">
        <f t="shared" si="35"/>
        <v>1</v>
      </c>
      <c r="BD217" s="30">
        <f t="shared" si="35"/>
        <v>1</v>
      </c>
      <c r="BE217" s="30">
        <f t="shared" si="35"/>
        <v>1</v>
      </c>
      <c r="BF217" s="32">
        <f t="shared" si="35"/>
        <v>1</v>
      </c>
      <c r="BJ217" s="30"/>
      <c r="BK217" s="30"/>
      <c r="BL217" s="30"/>
      <c r="BM217" s="30"/>
      <c r="BN217" s="30"/>
      <c r="BO217" s="30"/>
      <c r="BP217" s="30"/>
      <c r="BQ217" s="30"/>
      <c r="BR217" s="30"/>
      <c r="BS217" s="30"/>
      <c r="BT217" s="30"/>
      <c r="BU217" s="30"/>
      <c r="BV217" s="30"/>
    </row>
    <row r="218" spans="1:74" s="25" customFormat="1">
      <c r="A218" s="29">
        <v>2061</v>
      </c>
      <c r="B218" s="31">
        <f t="shared" si="30"/>
        <v>0</v>
      </c>
      <c r="C218" s="30">
        <f t="shared" si="30"/>
        <v>0</v>
      </c>
      <c r="D218" s="30">
        <f t="shared" si="30"/>
        <v>0</v>
      </c>
      <c r="E218" s="30">
        <f t="shared" si="30"/>
        <v>0</v>
      </c>
      <c r="F218" s="30">
        <f t="shared" si="30"/>
        <v>0</v>
      </c>
      <c r="G218" s="30">
        <f t="shared" si="30"/>
        <v>0</v>
      </c>
      <c r="H218" s="30">
        <f t="shared" si="30"/>
        <v>0</v>
      </c>
      <c r="I218" s="30">
        <f t="shared" si="30"/>
        <v>0</v>
      </c>
      <c r="J218" s="30">
        <f t="shared" si="30"/>
        <v>0</v>
      </c>
      <c r="K218" s="30">
        <f t="shared" si="30"/>
        <v>0</v>
      </c>
      <c r="L218" s="30">
        <f t="shared" si="31"/>
        <v>0</v>
      </c>
      <c r="M218" s="30">
        <f t="shared" si="31"/>
        <v>0</v>
      </c>
      <c r="N218" s="30">
        <f t="shared" si="31"/>
        <v>0</v>
      </c>
      <c r="O218" s="30">
        <f t="shared" si="31"/>
        <v>0</v>
      </c>
      <c r="P218" s="30">
        <f t="shared" si="31"/>
        <v>0</v>
      </c>
      <c r="Q218" s="30">
        <f t="shared" si="31"/>
        <v>0</v>
      </c>
      <c r="R218" s="30">
        <f t="shared" si="31"/>
        <v>0</v>
      </c>
      <c r="S218" s="30">
        <f t="shared" si="31"/>
        <v>0</v>
      </c>
      <c r="T218" s="30">
        <f t="shared" si="31"/>
        <v>0</v>
      </c>
      <c r="U218" s="30">
        <f t="shared" si="31"/>
        <v>0</v>
      </c>
      <c r="V218" s="30">
        <f t="shared" si="32"/>
        <v>0</v>
      </c>
      <c r="W218" s="30">
        <f t="shared" si="32"/>
        <v>0</v>
      </c>
      <c r="X218" s="30">
        <f t="shared" si="32"/>
        <v>0</v>
      </c>
      <c r="Y218" s="30">
        <f t="shared" si="32"/>
        <v>0</v>
      </c>
      <c r="Z218" s="30">
        <f t="shared" si="32"/>
        <v>0</v>
      </c>
      <c r="AA218" s="30">
        <f t="shared" si="32"/>
        <v>0</v>
      </c>
      <c r="AB218" s="30">
        <f t="shared" si="32"/>
        <v>0</v>
      </c>
      <c r="AC218" s="30">
        <f t="shared" si="32"/>
        <v>0</v>
      </c>
      <c r="AD218" s="30">
        <f t="shared" si="32"/>
        <v>0</v>
      </c>
      <c r="AE218" s="30">
        <f t="shared" si="32"/>
        <v>0</v>
      </c>
      <c r="AF218" s="30">
        <f t="shared" si="33"/>
        <v>0</v>
      </c>
      <c r="AG218" s="30">
        <f t="shared" si="33"/>
        <v>0</v>
      </c>
      <c r="AH218" s="30">
        <f t="shared" si="33"/>
        <v>0</v>
      </c>
      <c r="AI218" s="30">
        <f t="shared" si="33"/>
        <v>0</v>
      </c>
      <c r="AJ218" s="30">
        <f t="shared" si="33"/>
        <v>0</v>
      </c>
      <c r="AK218" s="30">
        <f t="shared" si="33"/>
        <v>0</v>
      </c>
      <c r="AL218" s="30">
        <f t="shared" si="33"/>
        <v>0</v>
      </c>
      <c r="AM218" s="30">
        <f t="shared" si="33"/>
        <v>0</v>
      </c>
      <c r="AN218" s="30">
        <f t="shared" si="33"/>
        <v>1</v>
      </c>
      <c r="AO218" s="30">
        <f t="shared" si="33"/>
        <v>1</v>
      </c>
      <c r="AP218" s="30">
        <f t="shared" si="34"/>
        <v>1</v>
      </c>
      <c r="AQ218" s="30">
        <f t="shared" si="34"/>
        <v>1</v>
      </c>
      <c r="AR218" s="30">
        <f t="shared" si="34"/>
        <v>1</v>
      </c>
      <c r="AS218" s="30">
        <f t="shared" si="34"/>
        <v>1</v>
      </c>
      <c r="AT218" s="30">
        <f t="shared" si="34"/>
        <v>1</v>
      </c>
      <c r="AU218" s="30">
        <f t="shared" si="34"/>
        <v>1</v>
      </c>
      <c r="AV218" s="30">
        <f t="shared" si="34"/>
        <v>1</v>
      </c>
      <c r="AW218" s="30">
        <f t="shared" si="34"/>
        <v>1</v>
      </c>
      <c r="AX218" s="30">
        <f t="shared" si="34"/>
        <v>1</v>
      </c>
      <c r="AY218" s="30">
        <f t="shared" si="34"/>
        <v>1</v>
      </c>
      <c r="AZ218" s="30">
        <f t="shared" si="35"/>
        <v>1</v>
      </c>
      <c r="BA218" s="30">
        <f t="shared" si="35"/>
        <v>1</v>
      </c>
      <c r="BB218" s="30">
        <f t="shared" si="35"/>
        <v>1</v>
      </c>
      <c r="BC218" s="30">
        <f t="shared" si="35"/>
        <v>1</v>
      </c>
      <c r="BD218" s="30">
        <f t="shared" si="35"/>
        <v>1</v>
      </c>
      <c r="BE218" s="30">
        <f t="shared" si="35"/>
        <v>1</v>
      </c>
      <c r="BF218" s="32">
        <f t="shared" si="35"/>
        <v>1</v>
      </c>
      <c r="BJ218" s="30"/>
      <c r="BK218" s="30"/>
      <c r="BL218" s="30"/>
      <c r="BM218" s="30"/>
      <c r="BN218" s="30"/>
      <c r="BO218" s="30"/>
      <c r="BP218" s="30"/>
      <c r="BQ218" s="30"/>
      <c r="BR218" s="30"/>
      <c r="BS218" s="30"/>
      <c r="BT218" s="30"/>
      <c r="BU218" s="30"/>
      <c r="BV218" s="30"/>
    </row>
    <row r="219" spans="1:74" s="25" customFormat="1">
      <c r="A219" s="29">
        <v>2062</v>
      </c>
      <c r="B219" s="31">
        <f t="shared" si="30"/>
        <v>0</v>
      </c>
      <c r="C219" s="30">
        <f t="shared" si="30"/>
        <v>0</v>
      </c>
      <c r="D219" s="30">
        <f t="shared" si="30"/>
        <v>0</v>
      </c>
      <c r="E219" s="30">
        <f t="shared" si="30"/>
        <v>0</v>
      </c>
      <c r="F219" s="30">
        <f t="shared" si="30"/>
        <v>0</v>
      </c>
      <c r="G219" s="30">
        <f t="shared" si="30"/>
        <v>0</v>
      </c>
      <c r="H219" s="30">
        <f t="shared" si="30"/>
        <v>0</v>
      </c>
      <c r="I219" s="30">
        <f t="shared" si="30"/>
        <v>0</v>
      </c>
      <c r="J219" s="30">
        <f t="shared" si="30"/>
        <v>0</v>
      </c>
      <c r="K219" s="30">
        <f t="shared" si="30"/>
        <v>0</v>
      </c>
      <c r="L219" s="30">
        <f t="shared" si="31"/>
        <v>0</v>
      </c>
      <c r="M219" s="30">
        <f t="shared" si="31"/>
        <v>0</v>
      </c>
      <c r="N219" s="30">
        <f t="shared" si="31"/>
        <v>0</v>
      </c>
      <c r="O219" s="30">
        <f t="shared" si="31"/>
        <v>0</v>
      </c>
      <c r="P219" s="30">
        <f t="shared" si="31"/>
        <v>0</v>
      </c>
      <c r="Q219" s="30">
        <f t="shared" si="31"/>
        <v>0</v>
      </c>
      <c r="R219" s="30">
        <f t="shared" si="31"/>
        <v>0</v>
      </c>
      <c r="S219" s="30">
        <f t="shared" si="31"/>
        <v>0</v>
      </c>
      <c r="T219" s="30">
        <f t="shared" si="31"/>
        <v>0</v>
      </c>
      <c r="U219" s="30">
        <f t="shared" si="31"/>
        <v>0</v>
      </c>
      <c r="V219" s="30">
        <f t="shared" si="32"/>
        <v>0</v>
      </c>
      <c r="W219" s="30">
        <f t="shared" si="32"/>
        <v>0</v>
      </c>
      <c r="X219" s="30">
        <f t="shared" si="32"/>
        <v>0</v>
      </c>
      <c r="Y219" s="30">
        <f t="shared" si="32"/>
        <v>0</v>
      </c>
      <c r="Z219" s="30">
        <f t="shared" si="32"/>
        <v>0</v>
      </c>
      <c r="AA219" s="30">
        <f t="shared" si="32"/>
        <v>0</v>
      </c>
      <c r="AB219" s="30">
        <f t="shared" si="32"/>
        <v>0</v>
      </c>
      <c r="AC219" s="30">
        <f t="shared" si="32"/>
        <v>0</v>
      </c>
      <c r="AD219" s="30">
        <f t="shared" si="32"/>
        <v>0</v>
      </c>
      <c r="AE219" s="30">
        <f t="shared" si="32"/>
        <v>0</v>
      </c>
      <c r="AF219" s="30">
        <f t="shared" si="33"/>
        <v>0</v>
      </c>
      <c r="AG219" s="30">
        <f t="shared" si="33"/>
        <v>0</v>
      </c>
      <c r="AH219" s="30">
        <f t="shared" si="33"/>
        <v>0</v>
      </c>
      <c r="AI219" s="30">
        <f t="shared" si="33"/>
        <v>0</v>
      </c>
      <c r="AJ219" s="30">
        <f t="shared" si="33"/>
        <v>0</v>
      </c>
      <c r="AK219" s="30">
        <f t="shared" si="33"/>
        <v>0</v>
      </c>
      <c r="AL219" s="30">
        <f t="shared" si="33"/>
        <v>0</v>
      </c>
      <c r="AM219" s="30">
        <f t="shared" si="33"/>
        <v>0</v>
      </c>
      <c r="AN219" s="30">
        <f t="shared" si="33"/>
        <v>0</v>
      </c>
      <c r="AO219" s="30">
        <f t="shared" si="33"/>
        <v>1</v>
      </c>
      <c r="AP219" s="30">
        <f t="shared" si="34"/>
        <v>1</v>
      </c>
      <c r="AQ219" s="30">
        <f t="shared" si="34"/>
        <v>1</v>
      </c>
      <c r="AR219" s="30">
        <f t="shared" si="34"/>
        <v>1</v>
      </c>
      <c r="AS219" s="30">
        <f t="shared" si="34"/>
        <v>1</v>
      </c>
      <c r="AT219" s="30">
        <f t="shared" si="34"/>
        <v>1</v>
      </c>
      <c r="AU219" s="30">
        <f t="shared" si="34"/>
        <v>1</v>
      </c>
      <c r="AV219" s="30">
        <f t="shared" si="34"/>
        <v>1</v>
      </c>
      <c r="AW219" s="30">
        <f t="shared" si="34"/>
        <v>1</v>
      </c>
      <c r="AX219" s="30">
        <f t="shared" si="34"/>
        <v>1</v>
      </c>
      <c r="AY219" s="30">
        <f t="shared" si="34"/>
        <v>1</v>
      </c>
      <c r="AZ219" s="30">
        <f t="shared" si="35"/>
        <v>1</v>
      </c>
      <c r="BA219" s="30">
        <f t="shared" si="35"/>
        <v>1</v>
      </c>
      <c r="BB219" s="30">
        <f t="shared" si="35"/>
        <v>1</v>
      </c>
      <c r="BC219" s="30">
        <f t="shared" si="35"/>
        <v>1</v>
      </c>
      <c r="BD219" s="30">
        <f t="shared" si="35"/>
        <v>1</v>
      </c>
      <c r="BE219" s="30">
        <f t="shared" si="35"/>
        <v>1</v>
      </c>
      <c r="BF219" s="32">
        <f t="shared" si="35"/>
        <v>1</v>
      </c>
      <c r="BJ219" s="30"/>
      <c r="BK219" s="30"/>
      <c r="BL219" s="30"/>
      <c r="BM219" s="30"/>
      <c r="BN219" s="30"/>
      <c r="BO219" s="30"/>
      <c r="BP219" s="30"/>
      <c r="BQ219" s="30"/>
      <c r="BR219" s="30"/>
      <c r="BS219" s="30"/>
      <c r="BT219" s="30"/>
      <c r="BU219" s="30"/>
      <c r="BV219" s="30"/>
    </row>
    <row r="220" spans="1:74" s="25" customFormat="1">
      <c r="A220" s="29">
        <v>2063</v>
      </c>
      <c r="B220" s="31">
        <f t="shared" si="30"/>
        <v>0</v>
      </c>
      <c r="C220" s="30">
        <f t="shared" si="30"/>
        <v>0</v>
      </c>
      <c r="D220" s="30">
        <f t="shared" si="30"/>
        <v>0</v>
      </c>
      <c r="E220" s="30">
        <f t="shared" si="30"/>
        <v>0</v>
      </c>
      <c r="F220" s="30">
        <f t="shared" si="30"/>
        <v>0</v>
      </c>
      <c r="G220" s="30">
        <f t="shared" si="30"/>
        <v>0</v>
      </c>
      <c r="H220" s="30">
        <f t="shared" si="30"/>
        <v>0</v>
      </c>
      <c r="I220" s="30">
        <f t="shared" si="30"/>
        <v>0</v>
      </c>
      <c r="J220" s="30">
        <f t="shared" si="30"/>
        <v>0</v>
      </c>
      <c r="K220" s="30">
        <f t="shared" si="30"/>
        <v>0</v>
      </c>
      <c r="L220" s="30">
        <f t="shared" si="31"/>
        <v>0</v>
      </c>
      <c r="M220" s="30">
        <f t="shared" si="31"/>
        <v>0</v>
      </c>
      <c r="N220" s="30">
        <f t="shared" si="31"/>
        <v>0</v>
      </c>
      <c r="O220" s="30">
        <f t="shared" si="31"/>
        <v>0</v>
      </c>
      <c r="P220" s="30">
        <f t="shared" si="31"/>
        <v>0</v>
      </c>
      <c r="Q220" s="30">
        <f t="shared" si="31"/>
        <v>0</v>
      </c>
      <c r="R220" s="30">
        <f t="shared" si="31"/>
        <v>0</v>
      </c>
      <c r="S220" s="30">
        <f t="shared" si="31"/>
        <v>0</v>
      </c>
      <c r="T220" s="30">
        <f t="shared" si="31"/>
        <v>0</v>
      </c>
      <c r="U220" s="30">
        <f t="shared" si="31"/>
        <v>0</v>
      </c>
      <c r="V220" s="30">
        <f t="shared" si="32"/>
        <v>0</v>
      </c>
      <c r="W220" s="30">
        <f t="shared" si="32"/>
        <v>0</v>
      </c>
      <c r="X220" s="30">
        <f t="shared" si="32"/>
        <v>0</v>
      </c>
      <c r="Y220" s="30">
        <f t="shared" si="32"/>
        <v>0</v>
      </c>
      <c r="Z220" s="30">
        <f t="shared" si="32"/>
        <v>0</v>
      </c>
      <c r="AA220" s="30">
        <f t="shared" si="32"/>
        <v>0</v>
      </c>
      <c r="AB220" s="30">
        <f t="shared" si="32"/>
        <v>0</v>
      </c>
      <c r="AC220" s="30">
        <f t="shared" si="32"/>
        <v>0</v>
      </c>
      <c r="AD220" s="30">
        <f t="shared" si="32"/>
        <v>0</v>
      </c>
      <c r="AE220" s="30">
        <f t="shared" si="32"/>
        <v>0</v>
      </c>
      <c r="AF220" s="30">
        <f t="shared" si="33"/>
        <v>0</v>
      </c>
      <c r="AG220" s="30">
        <f t="shared" si="33"/>
        <v>0</v>
      </c>
      <c r="AH220" s="30">
        <f t="shared" si="33"/>
        <v>0</v>
      </c>
      <c r="AI220" s="30">
        <f t="shared" si="33"/>
        <v>0</v>
      </c>
      <c r="AJ220" s="30">
        <f t="shared" si="33"/>
        <v>0</v>
      </c>
      <c r="AK220" s="30">
        <f t="shared" si="33"/>
        <v>0</v>
      </c>
      <c r="AL220" s="30">
        <f t="shared" si="33"/>
        <v>0</v>
      </c>
      <c r="AM220" s="30">
        <f t="shared" si="33"/>
        <v>0</v>
      </c>
      <c r="AN220" s="30">
        <f t="shared" si="33"/>
        <v>0</v>
      </c>
      <c r="AO220" s="30">
        <f t="shared" si="33"/>
        <v>0</v>
      </c>
      <c r="AP220" s="30">
        <f t="shared" si="34"/>
        <v>1</v>
      </c>
      <c r="AQ220" s="30">
        <f t="shared" si="34"/>
        <v>1</v>
      </c>
      <c r="AR220" s="30">
        <f t="shared" si="34"/>
        <v>1</v>
      </c>
      <c r="AS220" s="30">
        <f t="shared" si="34"/>
        <v>1</v>
      </c>
      <c r="AT220" s="30">
        <f t="shared" si="34"/>
        <v>1</v>
      </c>
      <c r="AU220" s="30">
        <f t="shared" si="34"/>
        <v>1</v>
      </c>
      <c r="AV220" s="30">
        <f t="shared" si="34"/>
        <v>1</v>
      </c>
      <c r="AW220" s="30">
        <f t="shared" si="34"/>
        <v>1</v>
      </c>
      <c r="AX220" s="30">
        <f t="shared" si="34"/>
        <v>1</v>
      </c>
      <c r="AY220" s="30">
        <f t="shared" si="34"/>
        <v>1</v>
      </c>
      <c r="AZ220" s="30">
        <f t="shared" si="35"/>
        <v>1</v>
      </c>
      <c r="BA220" s="30">
        <f t="shared" si="35"/>
        <v>1</v>
      </c>
      <c r="BB220" s="30">
        <f t="shared" si="35"/>
        <v>1</v>
      </c>
      <c r="BC220" s="30">
        <f t="shared" si="35"/>
        <v>1</v>
      </c>
      <c r="BD220" s="30">
        <f t="shared" si="35"/>
        <v>1</v>
      </c>
      <c r="BE220" s="30">
        <f t="shared" si="35"/>
        <v>1</v>
      </c>
      <c r="BF220" s="32">
        <f t="shared" si="35"/>
        <v>1</v>
      </c>
      <c r="BJ220" s="30"/>
      <c r="BK220" s="30"/>
      <c r="BL220" s="30"/>
      <c r="BM220" s="30"/>
      <c r="BN220" s="30"/>
      <c r="BO220" s="30"/>
      <c r="BP220" s="30"/>
      <c r="BQ220" s="30"/>
      <c r="BR220" s="30"/>
      <c r="BS220" s="30"/>
      <c r="BT220" s="30"/>
      <c r="BU220" s="30"/>
      <c r="BV220" s="30"/>
    </row>
    <row r="221" spans="1:74" s="25" customFormat="1">
      <c r="A221" s="29">
        <v>2064</v>
      </c>
      <c r="B221" s="31">
        <f t="shared" ref="B221:K232" si="36">IF(AND($A221+$B$17&gt;=B$179,B$179&gt;$A221),1,0)</f>
        <v>0</v>
      </c>
      <c r="C221" s="30">
        <f t="shared" si="36"/>
        <v>0</v>
      </c>
      <c r="D221" s="30">
        <f t="shared" si="36"/>
        <v>0</v>
      </c>
      <c r="E221" s="30">
        <f t="shared" si="36"/>
        <v>0</v>
      </c>
      <c r="F221" s="30">
        <f t="shared" si="36"/>
        <v>0</v>
      </c>
      <c r="G221" s="30">
        <f t="shared" si="36"/>
        <v>0</v>
      </c>
      <c r="H221" s="30">
        <f t="shared" si="36"/>
        <v>0</v>
      </c>
      <c r="I221" s="30">
        <f t="shared" si="36"/>
        <v>0</v>
      </c>
      <c r="J221" s="30">
        <f t="shared" si="36"/>
        <v>0</v>
      </c>
      <c r="K221" s="30">
        <f t="shared" si="36"/>
        <v>0</v>
      </c>
      <c r="L221" s="30">
        <f t="shared" ref="L221:U232" si="37">IF(AND($A221+$B$17&gt;=L$179,L$179&gt;$A221),1,0)</f>
        <v>0</v>
      </c>
      <c r="M221" s="30">
        <f t="shared" si="37"/>
        <v>0</v>
      </c>
      <c r="N221" s="30">
        <f t="shared" si="37"/>
        <v>0</v>
      </c>
      <c r="O221" s="30">
        <f t="shared" si="37"/>
        <v>0</v>
      </c>
      <c r="P221" s="30">
        <f t="shared" si="37"/>
        <v>0</v>
      </c>
      <c r="Q221" s="30">
        <f t="shared" si="37"/>
        <v>0</v>
      </c>
      <c r="R221" s="30">
        <f t="shared" si="37"/>
        <v>0</v>
      </c>
      <c r="S221" s="30">
        <f t="shared" si="37"/>
        <v>0</v>
      </c>
      <c r="T221" s="30">
        <f t="shared" si="37"/>
        <v>0</v>
      </c>
      <c r="U221" s="30">
        <f t="shared" si="37"/>
        <v>0</v>
      </c>
      <c r="V221" s="30">
        <f t="shared" ref="V221:AE232" si="38">IF(AND($A221+$B$17&gt;=V$179,V$179&gt;$A221),1,0)</f>
        <v>0</v>
      </c>
      <c r="W221" s="30">
        <f t="shared" si="38"/>
        <v>0</v>
      </c>
      <c r="X221" s="30">
        <f t="shared" si="38"/>
        <v>0</v>
      </c>
      <c r="Y221" s="30">
        <f t="shared" si="38"/>
        <v>0</v>
      </c>
      <c r="Z221" s="30">
        <f t="shared" si="38"/>
        <v>0</v>
      </c>
      <c r="AA221" s="30">
        <f t="shared" si="38"/>
        <v>0</v>
      </c>
      <c r="AB221" s="30">
        <f t="shared" si="38"/>
        <v>0</v>
      </c>
      <c r="AC221" s="30">
        <f t="shared" si="38"/>
        <v>0</v>
      </c>
      <c r="AD221" s="30">
        <f t="shared" si="38"/>
        <v>0</v>
      </c>
      <c r="AE221" s="30">
        <f t="shared" si="38"/>
        <v>0</v>
      </c>
      <c r="AF221" s="30">
        <f t="shared" ref="AF221:AO232" si="39">IF(AND($A221+$B$17&gt;=AF$179,AF$179&gt;$A221),1,0)</f>
        <v>0</v>
      </c>
      <c r="AG221" s="30">
        <f t="shared" si="39"/>
        <v>0</v>
      </c>
      <c r="AH221" s="30">
        <f t="shared" si="39"/>
        <v>0</v>
      </c>
      <c r="AI221" s="30">
        <f t="shared" si="39"/>
        <v>0</v>
      </c>
      <c r="AJ221" s="30">
        <f t="shared" si="39"/>
        <v>0</v>
      </c>
      <c r="AK221" s="30">
        <f t="shared" si="39"/>
        <v>0</v>
      </c>
      <c r="AL221" s="30">
        <f t="shared" si="39"/>
        <v>0</v>
      </c>
      <c r="AM221" s="30">
        <f t="shared" si="39"/>
        <v>0</v>
      </c>
      <c r="AN221" s="30">
        <f t="shared" si="39"/>
        <v>0</v>
      </c>
      <c r="AO221" s="30">
        <f t="shared" si="39"/>
        <v>0</v>
      </c>
      <c r="AP221" s="30">
        <f t="shared" ref="AP221:AY232" si="40">IF(AND($A221+$B$17&gt;=AP$179,AP$179&gt;$A221),1,0)</f>
        <v>0</v>
      </c>
      <c r="AQ221" s="30">
        <f t="shared" si="40"/>
        <v>1</v>
      </c>
      <c r="AR221" s="30">
        <f t="shared" si="40"/>
        <v>1</v>
      </c>
      <c r="AS221" s="30">
        <f t="shared" si="40"/>
        <v>1</v>
      </c>
      <c r="AT221" s="30">
        <f t="shared" si="40"/>
        <v>1</v>
      </c>
      <c r="AU221" s="30">
        <f t="shared" si="40"/>
        <v>1</v>
      </c>
      <c r="AV221" s="30">
        <f t="shared" si="40"/>
        <v>1</v>
      </c>
      <c r="AW221" s="30">
        <f t="shared" si="40"/>
        <v>1</v>
      </c>
      <c r="AX221" s="30">
        <f t="shared" si="40"/>
        <v>1</v>
      </c>
      <c r="AY221" s="30">
        <f t="shared" si="40"/>
        <v>1</v>
      </c>
      <c r="AZ221" s="30">
        <f t="shared" ref="AZ221:BF232" si="41">IF(AND($A221+$B$17&gt;=AZ$179,AZ$179&gt;$A221),1,0)</f>
        <v>1</v>
      </c>
      <c r="BA221" s="30">
        <f t="shared" si="41"/>
        <v>1</v>
      </c>
      <c r="BB221" s="30">
        <f t="shared" si="41"/>
        <v>1</v>
      </c>
      <c r="BC221" s="30">
        <f t="shared" si="41"/>
        <v>1</v>
      </c>
      <c r="BD221" s="30">
        <f t="shared" si="41"/>
        <v>1</v>
      </c>
      <c r="BE221" s="30">
        <f t="shared" si="41"/>
        <v>1</v>
      </c>
      <c r="BF221" s="32">
        <f t="shared" si="41"/>
        <v>1</v>
      </c>
      <c r="BJ221" s="30"/>
      <c r="BK221" s="30"/>
      <c r="BL221" s="30"/>
      <c r="BM221" s="30"/>
      <c r="BN221" s="30"/>
      <c r="BO221" s="30"/>
      <c r="BP221" s="30"/>
      <c r="BQ221" s="30"/>
      <c r="BR221" s="30"/>
      <c r="BS221" s="30"/>
      <c r="BT221" s="30"/>
      <c r="BU221" s="30"/>
      <c r="BV221" s="30"/>
    </row>
    <row r="222" spans="1:74" s="25" customFormat="1">
      <c r="A222" s="29">
        <v>2065</v>
      </c>
      <c r="B222" s="31">
        <f t="shared" si="36"/>
        <v>0</v>
      </c>
      <c r="C222" s="30">
        <f t="shared" si="36"/>
        <v>0</v>
      </c>
      <c r="D222" s="30">
        <f t="shared" si="36"/>
        <v>0</v>
      </c>
      <c r="E222" s="30">
        <f t="shared" si="36"/>
        <v>0</v>
      </c>
      <c r="F222" s="30">
        <f t="shared" si="36"/>
        <v>0</v>
      </c>
      <c r="G222" s="30">
        <f t="shared" si="36"/>
        <v>0</v>
      </c>
      <c r="H222" s="30">
        <f t="shared" si="36"/>
        <v>0</v>
      </c>
      <c r="I222" s="30">
        <f t="shared" si="36"/>
        <v>0</v>
      </c>
      <c r="J222" s="30">
        <f t="shared" si="36"/>
        <v>0</v>
      </c>
      <c r="K222" s="30">
        <f t="shared" si="36"/>
        <v>0</v>
      </c>
      <c r="L222" s="30">
        <f t="shared" si="37"/>
        <v>0</v>
      </c>
      <c r="M222" s="30">
        <f t="shared" si="37"/>
        <v>0</v>
      </c>
      <c r="N222" s="30">
        <f t="shared" si="37"/>
        <v>0</v>
      </c>
      <c r="O222" s="30">
        <f t="shared" si="37"/>
        <v>0</v>
      </c>
      <c r="P222" s="30">
        <f t="shared" si="37"/>
        <v>0</v>
      </c>
      <c r="Q222" s="30">
        <f t="shared" si="37"/>
        <v>0</v>
      </c>
      <c r="R222" s="30">
        <f t="shared" si="37"/>
        <v>0</v>
      </c>
      <c r="S222" s="30">
        <f t="shared" si="37"/>
        <v>0</v>
      </c>
      <c r="T222" s="30">
        <f t="shared" si="37"/>
        <v>0</v>
      </c>
      <c r="U222" s="30">
        <f t="shared" si="37"/>
        <v>0</v>
      </c>
      <c r="V222" s="30">
        <f t="shared" si="38"/>
        <v>0</v>
      </c>
      <c r="W222" s="30">
        <f t="shared" si="38"/>
        <v>0</v>
      </c>
      <c r="X222" s="30">
        <f t="shared" si="38"/>
        <v>0</v>
      </c>
      <c r="Y222" s="30">
        <f t="shared" si="38"/>
        <v>0</v>
      </c>
      <c r="Z222" s="30">
        <f t="shared" si="38"/>
        <v>0</v>
      </c>
      <c r="AA222" s="30">
        <f t="shared" si="38"/>
        <v>0</v>
      </c>
      <c r="AB222" s="30">
        <f t="shared" si="38"/>
        <v>0</v>
      </c>
      <c r="AC222" s="30">
        <f t="shared" si="38"/>
        <v>0</v>
      </c>
      <c r="AD222" s="30">
        <f t="shared" si="38"/>
        <v>0</v>
      </c>
      <c r="AE222" s="30">
        <f t="shared" si="38"/>
        <v>0</v>
      </c>
      <c r="AF222" s="30">
        <f t="shared" si="39"/>
        <v>0</v>
      </c>
      <c r="AG222" s="30">
        <f t="shared" si="39"/>
        <v>0</v>
      </c>
      <c r="AH222" s="30">
        <f t="shared" si="39"/>
        <v>0</v>
      </c>
      <c r="AI222" s="30">
        <f t="shared" si="39"/>
        <v>0</v>
      </c>
      <c r="AJ222" s="30">
        <f t="shared" si="39"/>
        <v>0</v>
      </c>
      <c r="AK222" s="30">
        <f t="shared" si="39"/>
        <v>0</v>
      </c>
      <c r="AL222" s="30">
        <f t="shared" si="39"/>
        <v>0</v>
      </c>
      <c r="AM222" s="30">
        <f t="shared" si="39"/>
        <v>0</v>
      </c>
      <c r="AN222" s="30">
        <f t="shared" si="39"/>
        <v>0</v>
      </c>
      <c r="AO222" s="30">
        <f t="shared" si="39"/>
        <v>0</v>
      </c>
      <c r="AP222" s="30">
        <f t="shared" si="40"/>
        <v>0</v>
      </c>
      <c r="AQ222" s="30">
        <f t="shared" si="40"/>
        <v>0</v>
      </c>
      <c r="AR222" s="30">
        <f t="shared" si="40"/>
        <v>1</v>
      </c>
      <c r="AS222" s="30">
        <f t="shared" si="40"/>
        <v>1</v>
      </c>
      <c r="AT222" s="30">
        <f t="shared" si="40"/>
        <v>1</v>
      </c>
      <c r="AU222" s="30">
        <f t="shared" si="40"/>
        <v>1</v>
      </c>
      <c r="AV222" s="30">
        <f t="shared" si="40"/>
        <v>1</v>
      </c>
      <c r="AW222" s="30">
        <f t="shared" si="40"/>
        <v>1</v>
      </c>
      <c r="AX222" s="30">
        <f t="shared" si="40"/>
        <v>1</v>
      </c>
      <c r="AY222" s="30">
        <f t="shared" si="40"/>
        <v>1</v>
      </c>
      <c r="AZ222" s="30">
        <f t="shared" si="41"/>
        <v>1</v>
      </c>
      <c r="BA222" s="30">
        <f t="shared" si="41"/>
        <v>1</v>
      </c>
      <c r="BB222" s="30">
        <f t="shared" si="41"/>
        <v>1</v>
      </c>
      <c r="BC222" s="30">
        <f t="shared" si="41"/>
        <v>1</v>
      </c>
      <c r="BD222" s="30">
        <f t="shared" si="41"/>
        <v>1</v>
      </c>
      <c r="BE222" s="30">
        <f t="shared" si="41"/>
        <v>1</v>
      </c>
      <c r="BF222" s="32">
        <f t="shared" si="41"/>
        <v>1</v>
      </c>
      <c r="BJ222" s="30"/>
      <c r="BK222" s="30"/>
      <c r="BL222" s="30"/>
      <c r="BM222" s="30"/>
      <c r="BN222" s="30"/>
      <c r="BO222" s="30"/>
      <c r="BP222" s="30"/>
      <c r="BQ222" s="30"/>
      <c r="BR222" s="30"/>
      <c r="BS222" s="30"/>
      <c r="BT222" s="30"/>
      <c r="BU222" s="30"/>
      <c r="BV222" s="30"/>
    </row>
    <row r="223" spans="1:74" s="25" customFormat="1">
      <c r="A223" s="29">
        <v>2066</v>
      </c>
      <c r="B223" s="31">
        <f t="shared" si="36"/>
        <v>0</v>
      </c>
      <c r="C223" s="30">
        <f t="shared" si="36"/>
        <v>0</v>
      </c>
      <c r="D223" s="30">
        <f t="shared" si="36"/>
        <v>0</v>
      </c>
      <c r="E223" s="30">
        <f t="shared" si="36"/>
        <v>0</v>
      </c>
      <c r="F223" s="30">
        <f t="shared" si="36"/>
        <v>0</v>
      </c>
      <c r="G223" s="30">
        <f t="shared" si="36"/>
        <v>0</v>
      </c>
      <c r="H223" s="30">
        <f t="shared" si="36"/>
        <v>0</v>
      </c>
      <c r="I223" s="30">
        <f t="shared" si="36"/>
        <v>0</v>
      </c>
      <c r="J223" s="30">
        <f t="shared" si="36"/>
        <v>0</v>
      </c>
      <c r="K223" s="30">
        <f t="shared" si="36"/>
        <v>0</v>
      </c>
      <c r="L223" s="30">
        <f t="shared" si="37"/>
        <v>0</v>
      </c>
      <c r="M223" s="30">
        <f t="shared" si="37"/>
        <v>0</v>
      </c>
      <c r="N223" s="30">
        <f t="shared" si="37"/>
        <v>0</v>
      </c>
      <c r="O223" s="30">
        <f t="shared" si="37"/>
        <v>0</v>
      </c>
      <c r="P223" s="30">
        <f t="shared" si="37"/>
        <v>0</v>
      </c>
      <c r="Q223" s="30">
        <f t="shared" si="37"/>
        <v>0</v>
      </c>
      <c r="R223" s="30">
        <f t="shared" si="37"/>
        <v>0</v>
      </c>
      <c r="S223" s="30">
        <f t="shared" si="37"/>
        <v>0</v>
      </c>
      <c r="T223" s="30">
        <f t="shared" si="37"/>
        <v>0</v>
      </c>
      <c r="U223" s="30">
        <f t="shared" si="37"/>
        <v>0</v>
      </c>
      <c r="V223" s="30">
        <f t="shared" si="38"/>
        <v>0</v>
      </c>
      <c r="W223" s="30">
        <f t="shared" si="38"/>
        <v>0</v>
      </c>
      <c r="X223" s="30">
        <f t="shared" si="38"/>
        <v>0</v>
      </c>
      <c r="Y223" s="30">
        <f t="shared" si="38"/>
        <v>0</v>
      </c>
      <c r="Z223" s="30">
        <f t="shared" si="38"/>
        <v>0</v>
      </c>
      <c r="AA223" s="30">
        <f t="shared" si="38"/>
        <v>0</v>
      </c>
      <c r="AB223" s="30">
        <f t="shared" si="38"/>
        <v>0</v>
      </c>
      <c r="AC223" s="30">
        <f t="shared" si="38"/>
        <v>0</v>
      </c>
      <c r="AD223" s="30">
        <f t="shared" si="38"/>
        <v>0</v>
      </c>
      <c r="AE223" s="30">
        <f t="shared" si="38"/>
        <v>0</v>
      </c>
      <c r="AF223" s="30">
        <f t="shared" si="39"/>
        <v>0</v>
      </c>
      <c r="AG223" s="30">
        <f t="shared" si="39"/>
        <v>0</v>
      </c>
      <c r="AH223" s="30">
        <f t="shared" si="39"/>
        <v>0</v>
      </c>
      <c r="AI223" s="30">
        <f t="shared" si="39"/>
        <v>0</v>
      </c>
      <c r="AJ223" s="30">
        <f t="shared" si="39"/>
        <v>0</v>
      </c>
      <c r="AK223" s="30">
        <f t="shared" si="39"/>
        <v>0</v>
      </c>
      <c r="AL223" s="30">
        <f t="shared" si="39"/>
        <v>0</v>
      </c>
      <c r="AM223" s="30">
        <f t="shared" si="39"/>
        <v>0</v>
      </c>
      <c r="AN223" s="30">
        <f t="shared" si="39"/>
        <v>0</v>
      </c>
      <c r="AO223" s="30">
        <f t="shared" si="39"/>
        <v>0</v>
      </c>
      <c r="AP223" s="30">
        <f t="shared" si="40"/>
        <v>0</v>
      </c>
      <c r="AQ223" s="30">
        <f t="shared" si="40"/>
        <v>0</v>
      </c>
      <c r="AR223" s="30">
        <f t="shared" si="40"/>
        <v>0</v>
      </c>
      <c r="AS223" s="30">
        <f t="shared" si="40"/>
        <v>1</v>
      </c>
      <c r="AT223" s="30">
        <f t="shared" si="40"/>
        <v>1</v>
      </c>
      <c r="AU223" s="30">
        <f t="shared" si="40"/>
        <v>1</v>
      </c>
      <c r="AV223" s="30">
        <f t="shared" si="40"/>
        <v>1</v>
      </c>
      <c r="AW223" s="30">
        <f t="shared" si="40"/>
        <v>1</v>
      </c>
      <c r="AX223" s="30">
        <f t="shared" si="40"/>
        <v>1</v>
      </c>
      <c r="AY223" s="30">
        <f t="shared" si="40"/>
        <v>1</v>
      </c>
      <c r="AZ223" s="30">
        <f t="shared" si="41"/>
        <v>1</v>
      </c>
      <c r="BA223" s="30">
        <f t="shared" si="41"/>
        <v>1</v>
      </c>
      <c r="BB223" s="30">
        <f t="shared" si="41"/>
        <v>1</v>
      </c>
      <c r="BC223" s="30">
        <f t="shared" si="41"/>
        <v>1</v>
      </c>
      <c r="BD223" s="30">
        <f t="shared" si="41"/>
        <v>1</v>
      </c>
      <c r="BE223" s="30">
        <f t="shared" si="41"/>
        <v>1</v>
      </c>
      <c r="BF223" s="32">
        <f t="shared" si="41"/>
        <v>1</v>
      </c>
      <c r="BJ223" s="30"/>
      <c r="BK223" s="30"/>
      <c r="BL223" s="30"/>
      <c r="BM223" s="30"/>
      <c r="BN223" s="30"/>
      <c r="BO223" s="30"/>
      <c r="BP223" s="30"/>
      <c r="BQ223" s="30"/>
      <c r="BR223" s="30"/>
      <c r="BS223" s="30"/>
      <c r="BT223" s="30"/>
      <c r="BU223" s="30"/>
      <c r="BV223" s="30"/>
    </row>
    <row r="224" spans="1:74" s="25" customFormat="1">
      <c r="A224" s="29">
        <v>2067</v>
      </c>
      <c r="B224" s="31">
        <f t="shared" si="36"/>
        <v>0</v>
      </c>
      <c r="C224" s="30">
        <f t="shared" si="36"/>
        <v>0</v>
      </c>
      <c r="D224" s="30">
        <f t="shared" si="36"/>
        <v>0</v>
      </c>
      <c r="E224" s="30">
        <f t="shared" si="36"/>
        <v>0</v>
      </c>
      <c r="F224" s="30">
        <f t="shared" si="36"/>
        <v>0</v>
      </c>
      <c r="G224" s="30">
        <f t="shared" si="36"/>
        <v>0</v>
      </c>
      <c r="H224" s="30">
        <f t="shared" si="36"/>
        <v>0</v>
      </c>
      <c r="I224" s="30">
        <f t="shared" si="36"/>
        <v>0</v>
      </c>
      <c r="J224" s="30">
        <f t="shared" si="36"/>
        <v>0</v>
      </c>
      <c r="K224" s="30">
        <f t="shared" si="36"/>
        <v>0</v>
      </c>
      <c r="L224" s="30">
        <f t="shared" si="37"/>
        <v>0</v>
      </c>
      <c r="M224" s="30">
        <f t="shared" si="37"/>
        <v>0</v>
      </c>
      <c r="N224" s="30">
        <f t="shared" si="37"/>
        <v>0</v>
      </c>
      <c r="O224" s="30">
        <f t="shared" si="37"/>
        <v>0</v>
      </c>
      <c r="P224" s="30">
        <f t="shared" si="37"/>
        <v>0</v>
      </c>
      <c r="Q224" s="30">
        <f t="shared" si="37"/>
        <v>0</v>
      </c>
      <c r="R224" s="30">
        <f t="shared" si="37"/>
        <v>0</v>
      </c>
      <c r="S224" s="30">
        <f t="shared" si="37"/>
        <v>0</v>
      </c>
      <c r="T224" s="30">
        <f t="shared" si="37"/>
        <v>0</v>
      </c>
      <c r="U224" s="30">
        <f t="shared" si="37"/>
        <v>0</v>
      </c>
      <c r="V224" s="30">
        <f t="shared" si="38"/>
        <v>0</v>
      </c>
      <c r="W224" s="30">
        <f t="shared" si="38"/>
        <v>0</v>
      </c>
      <c r="X224" s="30">
        <f t="shared" si="38"/>
        <v>0</v>
      </c>
      <c r="Y224" s="30">
        <f t="shared" si="38"/>
        <v>0</v>
      </c>
      <c r="Z224" s="30">
        <f t="shared" si="38"/>
        <v>0</v>
      </c>
      <c r="AA224" s="30">
        <f t="shared" si="38"/>
        <v>0</v>
      </c>
      <c r="AB224" s="30">
        <f t="shared" si="38"/>
        <v>0</v>
      </c>
      <c r="AC224" s="30">
        <f t="shared" si="38"/>
        <v>0</v>
      </c>
      <c r="AD224" s="30">
        <f t="shared" si="38"/>
        <v>0</v>
      </c>
      <c r="AE224" s="30">
        <f t="shared" si="38"/>
        <v>0</v>
      </c>
      <c r="AF224" s="30">
        <f t="shared" si="39"/>
        <v>0</v>
      </c>
      <c r="AG224" s="30">
        <f t="shared" si="39"/>
        <v>0</v>
      </c>
      <c r="AH224" s="30">
        <f t="shared" si="39"/>
        <v>0</v>
      </c>
      <c r="AI224" s="30">
        <f t="shared" si="39"/>
        <v>0</v>
      </c>
      <c r="AJ224" s="30">
        <f t="shared" si="39"/>
        <v>0</v>
      </c>
      <c r="AK224" s="30">
        <f t="shared" si="39"/>
        <v>0</v>
      </c>
      <c r="AL224" s="30">
        <f t="shared" si="39"/>
        <v>0</v>
      </c>
      <c r="AM224" s="30">
        <f t="shared" si="39"/>
        <v>0</v>
      </c>
      <c r="AN224" s="30">
        <f t="shared" si="39"/>
        <v>0</v>
      </c>
      <c r="AO224" s="30">
        <f t="shared" si="39"/>
        <v>0</v>
      </c>
      <c r="AP224" s="30">
        <f t="shared" si="40"/>
        <v>0</v>
      </c>
      <c r="AQ224" s="30">
        <f t="shared" si="40"/>
        <v>0</v>
      </c>
      <c r="AR224" s="30">
        <f t="shared" si="40"/>
        <v>0</v>
      </c>
      <c r="AS224" s="30">
        <f t="shared" si="40"/>
        <v>0</v>
      </c>
      <c r="AT224" s="30">
        <f t="shared" si="40"/>
        <v>1</v>
      </c>
      <c r="AU224" s="30">
        <f t="shared" si="40"/>
        <v>1</v>
      </c>
      <c r="AV224" s="30">
        <f t="shared" si="40"/>
        <v>1</v>
      </c>
      <c r="AW224" s="30">
        <f t="shared" si="40"/>
        <v>1</v>
      </c>
      <c r="AX224" s="30">
        <f t="shared" si="40"/>
        <v>1</v>
      </c>
      <c r="AY224" s="30">
        <f t="shared" si="40"/>
        <v>1</v>
      </c>
      <c r="AZ224" s="30">
        <f t="shared" si="41"/>
        <v>1</v>
      </c>
      <c r="BA224" s="30">
        <f t="shared" si="41"/>
        <v>1</v>
      </c>
      <c r="BB224" s="30">
        <f t="shared" si="41"/>
        <v>1</v>
      </c>
      <c r="BC224" s="30">
        <f t="shared" si="41"/>
        <v>1</v>
      </c>
      <c r="BD224" s="30">
        <f t="shared" si="41"/>
        <v>1</v>
      </c>
      <c r="BE224" s="30">
        <f t="shared" si="41"/>
        <v>1</v>
      </c>
      <c r="BF224" s="32">
        <f t="shared" si="41"/>
        <v>1</v>
      </c>
      <c r="BJ224" s="30"/>
      <c r="BK224" s="30"/>
      <c r="BL224" s="30"/>
      <c r="BM224" s="30"/>
      <c r="BN224" s="30"/>
      <c r="BO224" s="30"/>
      <c r="BP224" s="30"/>
      <c r="BQ224" s="30"/>
      <c r="BR224" s="30"/>
      <c r="BS224" s="30"/>
      <c r="BT224" s="30"/>
      <c r="BU224" s="30"/>
      <c r="BV224" s="30"/>
    </row>
    <row r="225" spans="1:74" s="25" customFormat="1">
      <c r="A225" s="29">
        <v>2068</v>
      </c>
      <c r="B225" s="31">
        <f t="shared" si="36"/>
        <v>0</v>
      </c>
      <c r="C225" s="30">
        <f t="shared" si="36"/>
        <v>0</v>
      </c>
      <c r="D225" s="30">
        <f t="shared" si="36"/>
        <v>0</v>
      </c>
      <c r="E225" s="30">
        <f t="shared" si="36"/>
        <v>0</v>
      </c>
      <c r="F225" s="30">
        <f t="shared" si="36"/>
        <v>0</v>
      </c>
      <c r="G225" s="30">
        <f t="shared" si="36"/>
        <v>0</v>
      </c>
      <c r="H225" s="30">
        <f t="shared" si="36"/>
        <v>0</v>
      </c>
      <c r="I225" s="30">
        <f t="shared" si="36"/>
        <v>0</v>
      </c>
      <c r="J225" s="30">
        <f t="shared" si="36"/>
        <v>0</v>
      </c>
      <c r="K225" s="30">
        <f t="shared" si="36"/>
        <v>0</v>
      </c>
      <c r="L225" s="30">
        <f t="shared" si="37"/>
        <v>0</v>
      </c>
      <c r="M225" s="30">
        <f t="shared" si="37"/>
        <v>0</v>
      </c>
      <c r="N225" s="30">
        <f t="shared" si="37"/>
        <v>0</v>
      </c>
      <c r="O225" s="30">
        <f t="shared" si="37"/>
        <v>0</v>
      </c>
      <c r="P225" s="30">
        <f t="shared" si="37"/>
        <v>0</v>
      </c>
      <c r="Q225" s="30">
        <f t="shared" si="37"/>
        <v>0</v>
      </c>
      <c r="R225" s="30">
        <f t="shared" si="37"/>
        <v>0</v>
      </c>
      <c r="S225" s="30">
        <f t="shared" si="37"/>
        <v>0</v>
      </c>
      <c r="T225" s="30">
        <f t="shared" si="37"/>
        <v>0</v>
      </c>
      <c r="U225" s="30">
        <f t="shared" si="37"/>
        <v>0</v>
      </c>
      <c r="V225" s="30">
        <f t="shared" si="38"/>
        <v>0</v>
      </c>
      <c r="W225" s="30">
        <f t="shared" si="38"/>
        <v>0</v>
      </c>
      <c r="X225" s="30">
        <f t="shared" si="38"/>
        <v>0</v>
      </c>
      <c r="Y225" s="30">
        <f t="shared" si="38"/>
        <v>0</v>
      </c>
      <c r="Z225" s="30">
        <f t="shared" si="38"/>
        <v>0</v>
      </c>
      <c r="AA225" s="30">
        <f t="shared" si="38"/>
        <v>0</v>
      </c>
      <c r="AB225" s="30">
        <f t="shared" si="38"/>
        <v>0</v>
      </c>
      <c r="AC225" s="30">
        <f t="shared" si="38"/>
        <v>0</v>
      </c>
      <c r="AD225" s="30">
        <f t="shared" si="38"/>
        <v>0</v>
      </c>
      <c r="AE225" s="30">
        <f t="shared" si="38"/>
        <v>0</v>
      </c>
      <c r="AF225" s="30">
        <f t="shared" si="39"/>
        <v>0</v>
      </c>
      <c r="AG225" s="30">
        <f t="shared" si="39"/>
        <v>0</v>
      </c>
      <c r="AH225" s="30">
        <f t="shared" si="39"/>
        <v>0</v>
      </c>
      <c r="AI225" s="30">
        <f t="shared" si="39"/>
        <v>0</v>
      </c>
      <c r="AJ225" s="30">
        <f t="shared" si="39"/>
        <v>0</v>
      </c>
      <c r="AK225" s="30">
        <f t="shared" si="39"/>
        <v>0</v>
      </c>
      <c r="AL225" s="30">
        <f t="shared" si="39"/>
        <v>0</v>
      </c>
      <c r="AM225" s="30">
        <f t="shared" si="39"/>
        <v>0</v>
      </c>
      <c r="AN225" s="30">
        <f t="shared" si="39"/>
        <v>0</v>
      </c>
      <c r="AO225" s="30">
        <f t="shared" si="39"/>
        <v>0</v>
      </c>
      <c r="AP225" s="30">
        <f t="shared" si="40"/>
        <v>0</v>
      </c>
      <c r="AQ225" s="30">
        <f t="shared" si="40"/>
        <v>0</v>
      </c>
      <c r="AR225" s="30">
        <f t="shared" si="40"/>
        <v>0</v>
      </c>
      <c r="AS225" s="30">
        <f t="shared" si="40"/>
        <v>0</v>
      </c>
      <c r="AT225" s="30">
        <f t="shared" si="40"/>
        <v>0</v>
      </c>
      <c r="AU225" s="30">
        <f t="shared" si="40"/>
        <v>1</v>
      </c>
      <c r="AV225" s="30">
        <f t="shared" si="40"/>
        <v>1</v>
      </c>
      <c r="AW225" s="30">
        <f t="shared" si="40"/>
        <v>1</v>
      </c>
      <c r="AX225" s="30">
        <f t="shared" si="40"/>
        <v>1</v>
      </c>
      <c r="AY225" s="30">
        <f t="shared" si="40"/>
        <v>1</v>
      </c>
      <c r="AZ225" s="30">
        <f t="shared" si="41"/>
        <v>1</v>
      </c>
      <c r="BA225" s="30">
        <f t="shared" si="41"/>
        <v>1</v>
      </c>
      <c r="BB225" s="30">
        <f t="shared" si="41"/>
        <v>1</v>
      </c>
      <c r="BC225" s="30">
        <f t="shared" si="41"/>
        <v>1</v>
      </c>
      <c r="BD225" s="30">
        <f t="shared" si="41"/>
        <v>1</v>
      </c>
      <c r="BE225" s="30">
        <f t="shared" si="41"/>
        <v>1</v>
      </c>
      <c r="BF225" s="32">
        <f t="shared" si="41"/>
        <v>1</v>
      </c>
      <c r="BJ225" s="30"/>
      <c r="BK225" s="30"/>
      <c r="BL225" s="30"/>
      <c r="BM225" s="30"/>
      <c r="BN225" s="30"/>
      <c r="BO225" s="30"/>
      <c r="BP225" s="30"/>
      <c r="BQ225" s="30"/>
      <c r="BR225" s="30"/>
      <c r="BS225" s="30"/>
      <c r="BT225" s="30"/>
      <c r="BU225" s="30"/>
      <c r="BV225" s="30"/>
    </row>
    <row r="226" spans="1:74" s="25" customFormat="1">
      <c r="A226" s="29">
        <v>2069</v>
      </c>
      <c r="B226" s="31">
        <f t="shared" si="36"/>
        <v>0</v>
      </c>
      <c r="C226" s="30">
        <f t="shared" si="36"/>
        <v>0</v>
      </c>
      <c r="D226" s="30">
        <f t="shared" si="36"/>
        <v>0</v>
      </c>
      <c r="E226" s="30">
        <f t="shared" si="36"/>
        <v>0</v>
      </c>
      <c r="F226" s="30">
        <f t="shared" si="36"/>
        <v>0</v>
      </c>
      <c r="G226" s="30">
        <f t="shared" si="36"/>
        <v>0</v>
      </c>
      <c r="H226" s="30">
        <f t="shared" si="36"/>
        <v>0</v>
      </c>
      <c r="I226" s="30">
        <f t="shared" si="36"/>
        <v>0</v>
      </c>
      <c r="J226" s="30">
        <f t="shared" si="36"/>
        <v>0</v>
      </c>
      <c r="K226" s="30">
        <f t="shared" si="36"/>
        <v>0</v>
      </c>
      <c r="L226" s="30">
        <f t="shared" si="37"/>
        <v>0</v>
      </c>
      <c r="M226" s="30">
        <f t="shared" si="37"/>
        <v>0</v>
      </c>
      <c r="N226" s="30">
        <f t="shared" si="37"/>
        <v>0</v>
      </c>
      <c r="O226" s="30">
        <f t="shared" si="37"/>
        <v>0</v>
      </c>
      <c r="P226" s="30">
        <f t="shared" si="37"/>
        <v>0</v>
      </c>
      <c r="Q226" s="30">
        <f t="shared" si="37"/>
        <v>0</v>
      </c>
      <c r="R226" s="30">
        <f t="shared" si="37"/>
        <v>0</v>
      </c>
      <c r="S226" s="30">
        <f t="shared" si="37"/>
        <v>0</v>
      </c>
      <c r="T226" s="30">
        <f t="shared" si="37"/>
        <v>0</v>
      </c>
      <c r="U226" s="30">
        <f t="shared" si="37"/>
        <v>0</v>
      </c>
      <c r="V226" s="30">
        <f t="shared" si="38"/>
        <v>0</v>
      </c>
      <c r="W226" s="30">
        <f t="shared" si="38"/>
        <v>0</v>
      </c>
      <c r="X226" s="30">
        <f t="shared" si="38"/>
        <v>0</v>
      </c>
      <c r="Y226" s="30">
        <f t="shared" si="38"/>
        <v>0</v>
      </c>
      <c r="Z226" s="30">
        <f t="shared" si="38"/>
        <v>0</v>
      </c>
      <c r="AA226" s="30">
        <f t="shared" si="38"/>
        <v>0</v>
      </c>
      <c r="AB226" s="30">
        <f t="shared" si="38"/>
        <v>0</v>
      </c>
      <c r="AC226" s="30">
        <f t="shared" si="38"/>
        <v>0</v>
      </c>
      <c r="AD226" s="30">
        <f t="shared" si="38"/>
        <v>0</v>
      </c>
      <c r="AE226" s="30">
        <f t="shared" si="38"/>
        <v>0</v>
      </c>
      <c r="AF226" s="30">
        <f t="shared" si="39"/>
        <v>0</v>
      </c>
      <c r="AG226" s="30">
        <f t="shared" si="39"/>
        <v>0</v>
      </c>
      <c r="AH226" s="30">
        <f t="shared" si="39"/>
        <v>0</v>
      </c>
      <c r="AI226" s="30">
        <f t="shared" si="39"/>
        <v>0</v>
      </c>
      <c r="AJ226" s="30">
        <f t="shared" si="39"/>
        <v>0</v>
      </c>
      <c r="AK226" s="30">
        <f t="shared" si="39"/>
        <v>0</v>
      </c>
      <c r="AL226" s="30">
        <f t="shared" si="39"/>
        <v>0</v>
      </c>
      <c r="AM226" s="30">
        <f t="shared" si="39"/>
        <v>0</v>
      </c>
      <c r="AN226" s="30">
        <f t="shared" si="39"/>
        <v>0</v>
      </c>
      <c r="AO226" s="30">
        <f t="shared" si="39"/>
        <v>0</v>
      </c>
      <c r="AP226" s="30">
        <f t="shared" si="40"/>
        <v>0</v>
      </c>
      <c r="AQ226" s="30">
        <f t="shared" si="40"/>
        <v>0</v>
      </c>
      <c r="AR226" s="30">
        <f t="shared" si="40"/>
        <v>0</v>
      </c>
      <c r="AS226" s="30">
        <f t="shared" si="40"/>
        <v>0</v>
      </c>
      <c r="AT226" s="30">
        <f t="shared" si="40"/>
        <v>0</v>
      </c>
      <c r="AU226" s="30">
        <f t="shared" si="40"/>
        <v>0</v>
      </c>
      <c r="AV226" s="30">
        <f t="shared" si="40"/>
        <v>1</v>
      </c>
      <c r="AW226" s="30">
        <f t="shared" si="40"/>
        <v>1</v>
      </c>
      <c r="AX226" s="30">
        <f t="shared" si="40"/>
        <v>1</v>
      </c>
      <c r="AY226" s="30">
        <f t="shared" si="40"/>
        <v>1</v>
      </c>
      <c r="AZ226" s="30">
        <f t="shared" si="41"/>
        <v>1</v>
      </c>
      <c r="BA226" s="30">
        <f t="shared" si="41"/>
        <v>1</v>
      </c>
      <c r="BB226" s="30">
        <f t="shared" si="41"/>
        <v>1</v>
      </c>
      <c r="BC226" s="30">
        <f t="shared" si="41"/>
        <v>1</v>
      </c>
      <c r="BD226" s="30">
        <f t="shared" si="41"/>
        <v>1</v>
      </c>
      <c r="BE226" s="30">
        <f t="shared" si="41"/>
        <v>1</v>
      </c>
      <c r="BF226" s="32">
        <f t="shared" si="41"/>
        <v>1</v>
      </c>
      <c r="BJ226" s="30"/>
      <c r="BK226" s="30"/>
      <c r="BL226" s="30"/>
      <c r="BM226" s="30"/>
      <c r="BN226" s="30"/>
      <c r="BO226" s="30"/>
      <c r="BP226" s="30"/>
      <c r="BQ226" s="30"/>
      <c r="BR226" s="30"/>
      <c r="BS226" s="30"/>
      <c r="BT226" s="30"/>
      <c r="BU226" s="30"/>
      <c r="BV226" s="30"/>
    </row>
    <row r="227" spans="1:74" s="25" customFormat="1">
      <c r="A227" s="29">
        <v>2070</v>
      </c>
      <c r="B227" s="31">
        <f t="shared" si="36"/>
        <v>0</v>
      </c>
      <c r="C227" s="30">
        <f t="shared" si="36"/>
        <v>0</v>
      </c>
      <c r="D227" s="30">
        <f t="shared" si="36"/>
        <v>0</v>
      </c>
      <c r="E227" s="30">
        <f t="shared" si="36"/>
        <v>0</v>
      </c>
      <c r="F227" s="30">
        <f t="shared" si="36"/>
        <v>0</v>
      </c>
      <c r="G227" s="30">
        <f t="shared" si="36"/>
        <v>0</v>
      </c>
      <c r="H227" s="30">
        <f t="shared" si="36"/>
        <v>0</v>
      </c>
      <c r="I227" s="30">
        <f t="shared" si="36"/>
        <v>0</v>
      </c>
      <c r="J227" s="30">
        <f t="shared" si="36"/>
        <v>0</v>
      </c>
      <c r="K227" s="30">
        <f t="shared" si="36"/>
        <v>0</v>
      </c>
      <c r="L227" s="30">
        <f t="shared" si="37"/>
        <v>0</v>
      </c>
      <c r="M227" s="30">
        <f t="shared" si="37"/>
        <v>0</v>
      </c>
      <c r="N227" s="30">
        <f t="shared" si="37"/>
        <v>0</v>
      </c>
      <c r="O227" s="30">
        <f t="shared" si="37"/>
        <v>0</v>
      </c>
      <c r="P227" s="30">
        <f t="shared" si="37"/>
        <v>0</v>
      </c>
      <c r="Q227" s="30">
        <f t="shared" si="37"/>
        <v>0</v>
      </c>
      <c r="R227" s="30">
        <f t="shared" si="37"/>
        <v>0</v>
      </c>
      <c r="S227" s="30">
        <f t="shared" si="37"/>
        <v>0</v>
      </c>
      <c r="T227" s="30">
        <f t="shared" si="37"/>
        <v>0</v>
      </c>
      <c r="U227" s="30">
        <f t="shared" si="37"/>
        <v>0</v>
      </c>
      <c r="V227" s="30">
        <f t="shared" si="38"/>
        <v>0</v>
      </c>
      <c r="W227" s="30">
        <f t="shared" si="38"/>
        <v>0</v>
      </c>
      <c r="X227" s="30">
        <f t="shared" si="38"/>
        <v>0</v>
      </c>
      <c r="Y227" s="30">
        <f t="shared" si="38"/>
        <v>0</v>
      </c>
      <c r="Z227" s="30">
        <f t="shared" si="38"/>
        <v>0</v>
      </c>
      <c r="AA227" s="30">
        <f t="shared" si="38"/>
        <v>0</v>
      </c>
      <c r="AB227" s="30">
        <f t="shared" si="38"/>
        <v>0</v>
      </c>
      <c r="AC227" s="30">
        <f t="shared" si="38"/>
        <v>0</v>
      </c>
      <c r="AD227" s="30">
        <f t="shared" si="38"/>
        <v>0</v>
      </c>
      <c r="AE227" s="30">
        <f t="shared" si="38"/>
        <v>0</v>
      </c>
      <c r="AF227" s="30">
        <f t="shared" si="39"/>
        <v>0</v>
      </c>
      <c r="AG227" s="30">
        <f t="shared" si="39"/>
        <v>0</v>
      </c>
      <c r="AH227" s="30">
        <f t="shared" si="39"/>
        <v>0</v>
      </c>
      <c r="AI227" s="30">
        <f t="shared" si="39"/>
        <v>0</v>
      </c>
      <c r="AJ227" s="30">
        <f t="shared" si="39"/>
        <v>0</v>
      </c>
      <c r="AK227" s="30">
        <f t="shared" si="39"/>
        <v>0</v>
      </c>
      <c r="AL227" s="30">
        <f t="shared" si="39"/>
        <v>0</v>
      </c>
      <c r="AM227" s="30">
        <f t="shared" si="39"/>
        <v>0</v>
      </c>
      <c r="AN227" s="30">
        <f t="shared" si="39"/>
        <v>0</v>
      </c>
      <c r="AO227" s="30">
        <f t="shared" si="39"/>
        <v>0</v>
      </c>
      <c r="AP227" s="30">
        <f t="shared" si="40"/>
        <v>0</v>
      </c>
      <c r="AQ227" s="30">
        <f t="shared" si="40"/>
        <v>0</v>
      </c>
      <c r="AR227" s="30">
        <f t="shared" si="40"/>
        <v>0</v>
      </c>
      <c r="AS227" s="30">
        <f t="shared" si="40"/>
        <v>0</v>
      </c>
      <c r="AT227" s="30">
        <f t="shared" si="40"/>
        <v>0</v>
      </c>
      <c r="AU227" s="30">
        <f t="shared" si="40"/>
        <v>0</v>
      </c>
      <c r="AV227" s="30">
        <f t="shared" si="40"/>
        <v>0</v>
      </c>
      <c r="AW227" s="30">
        <f t="shared" si="40"/>
        <v>1</v>
      </c>
      <c r="AX227" s="30">
        <f t="shared" si="40"/>
        <v>1</v>
      </c>
      <c r="AY227" s="30">
        <f t="shared" si="40"/>
        <v>1</v>
      </c>
      <c r="AZ227" s="30">
        <f t="shared" si="41"/>
        <v>1</v>
      </c>
      <c r="BA227" s="30">
        <f t="shared" si="41"/>
        <v>1</v>
      </c>
      <c r="BB227" s="30">
        <f t="shared" si="41"/>
        <v>1</v>
      </c>
      <c r="BC227" s="30">
        <f t="shared" si="41"/>
        <v>1</v>
      </c>
      <c r="BD227" s="30">
        <f t="shared" si="41"/>
        <v>1</v>
      </c>
      <c r="BE227" s="30">
        <f t="shared" si="41"/>
        <v>1</v>
      </c>
      <c r="BF227" s="32">
        <f t="shared" si="41"/>
        <v>1</v>
      </c>
      <c r="BJ227" s="30"/>
      <c r="BK227" s="30"/>
      <c r="BL227" s="30"/>
      <c r="BM227" s="30"/>
      <c r="BN227" s="30"/>
      <c r="BO227" s="30"/>
      <c r="BP227" s="30"/>
      <c r="BQ227" s="30"/>
      <c r="BR227" s="30"/>
      <c r="BS227" s="30"/>
      <c r="BT227" s="30"/>
      <c r="BU227" s="30"/>
      <c r="BV227" s="30"/>
    </row>
    <row r="228" spans="1:74" s="25" customFormat="1">
      <c r="A228" s="29">
        <v>2071</v>
      </c>
      <c r="B228" s="31">
        <f t="shared" si="36"/>
        <v>0</v>
      </c>
      <c r="C228" s="30">
        <f t="shared" si="36"/>
        <v>0</v>
      </c>
      <c r="D228" s="30">
        <f t="shared" si="36"/>
        <v>0</v>
      </c>
      <c r="E228" s="30">
        <f t="shared" si="36"/>
        <v>0</v>
      </c>
      <c r="F228" s="30">
        <f t="shared" si="36"/>
        <v>0</v>
      </c>
      <c r="G228" s="30">
        <f t="shared" si="36"/>
        <v>0</v>
      </c>
      <c r="H228" s="30">
        <f t="shared" si="36"/>
        <v>0</v>
      </c>
      <c r="I228" s="30">
        <f t="shared" si="36"/>
        <v>0</v>
      </c>
      <c r="J228" s="30">
        <f t="shared" si="36"/>
        <v>0</v>
      </c>
      <c r="K228" s="30">
        <f t="shared" si="36"/>
        <v>0</v>
      </c>
      <c r="L228" s="30">
        <f t="shared" si="37"/>
        <v>0</v>
      </c>
      <c r="M228" s="30">
        <f t="shared" si="37"/>
        <v>0</v>
      </c>
      <c r="N228" s="30">
        <f t="shared" si="37"/>
        <v>0</v>
      </c>
      <c r="O228" s="30">
        <f t="shared" si="37"/>
        <v>0</v>
      </c>
      <c r="P228" s="30">
        <f t="shared" si="37"/>
        <v>0</v>
      </c>
      <c r="Q228" s="30">
        <f t="shared" si="37"/>
        <v>0</v>
      </c>
      <c r="R228" s="30">
        <f t="shared" si="37"/>
        <v>0</v>
      </c>
      <c r="S228" s="30">
        <f t="shared" si="37"/>
        <v>0</v>
      </c>
      <c r="T228" s="30">
        <f t="shared" si="37"/>
        <v>0</v>
      </c>
      <c r="U228" s="30">
        <f t="shared" si="37"/>
        <v>0</v>
      </c>
      <c r="V228" s="30">
        <f t="shared" si="38"/>
        <v>0</v>
      </c>
      <c r="W228" s="30">
        <f t="shared" si="38"/>
        <v>0</v>
      </c>
      <c r="X228" s="30">
        <f t="shared" si="38"/>
        <v>0</v>
      </c>
      <c r="Y228" s="30">
        <f t="shared" si="38"/>
        <v>0</v>
      </c>
      <c r="Z228" s="30">
        <f t="shared" si="38"/>
        <v>0</v>
      </c>
      <c r="AA228" s="30">
        <f t="shared" si="38"/>
        <v>0</v>
      </c>
      <c r="AB228" s="30">
        <f t="shared" si="38"/>
        <v>0</v>
      </c>
      <c r="AC228" s="30">
        <f t="shared" si="38"/>
        <v>0</v>
      </c>
      <c r="AD228" s="30">
        <f t="shared" si="38"/>
        <v>0</v>
      </c>
      <c r="AE228" s="30">
        <f t="shared" si="38"/>
        <v>0</v>
      </c>
      <c r="AF228" s="30">
        <f t="shared" si="39"/>
        <v>0</v>
      </c>
      <c r="AG228" s="30">
        <f t="shared" si="39"/>
        <v>0</v>
      </c>
      <c r="AH228" s="30">
        <f t="shared" si="39"/>
        <v>0</v>
      </c>
      <c r="AI228" s="30">
        <f t="shared" si="39"/>
        <v>0</v>
      </c>
      <c r="AJ228" s="30">
        <f t="shared" si="39"/>
        <v>0</v>
      </c>
      <c r="AK228" s="30">
        <f t="shared" si="39"/>
        <v>0</v>
      </c>
      <c r="AL228" s="30">
        <f t="shared" si="39"/>
        <v>0</v>
      </c>
      <c r="AM228" s="30">
        <f t="shared" si="39"/>
        <v>0</v>
      </c>
      <c r="AN228" s="30">
        <f t="shared" si="39"/>
        <v>0</v>
      </c>
      <c r="AO228" s="30">
        <f t="shared" si="39"/>
        <v>0</v>
      </c>
      <c r="AP228" s="30">
        <f t="shared" si="40"/>
        <v>0</v>
      </c>
      <c r="AQ228" s="30">
        <f t="shared" si="40"/>
        <v>0</v>
      </c>
      <c r="AR228" s="30">
        <f t="shared" si="40"/>
        <v>0</v>
      </c>
      <c r="AS228" s="30">
        <f t="shared" si="40"/>
        <v>0</v>
      </c>
      <c r="AT228" s="30">
        <f t="shared" si="40"/>
        <v>0</v>
      </c>
      <c r="AU228" s="30">
        <f t="shared" si="40"/>
        <v>0</v>
      </c>
      <c r="AV228" s="30">
        <f t="shared" si="40"/>
        <v>0</v>
      </c>
      <c r="AW228" s="30">
        <f t="shared" si="40"/>
        <v>0</v>
      </c>
      <c r="AX228" s="30">
        <f t="shared" si="40"/>
        <v>1</v>
      </c>
      <c r="AY228" s="30">
        <f t="shared" si="40"/>
        <v>1</v>
      </c>
      <c r="AZ228" s="30">
        <f t="shared" si="41"/>
        <v>1</v>
      </c>
      <c r="BA228" s="30">
        <f t="shared" si="41"/>
        <v>1</v>
      </c>
      <c r="BB228" s="30">
        <f t="shared" si="41"/>
        <v>1</v>
      </c>
      <c r="BC228" s="30">
        <f t="shared" si="41"/>
        <v>1</v>
      </c>
      <c r="BD228" s="30">
        <f t="shared" si="41"/>
        <v>1</v>
      </c>
      <c r="BE228" s="30">
        <f t="shared" si="41"/>
        <v>1</v>
      </c>
      <c r="BF228" s="32">
        <f t="shared" si="41"/>
        <v>1</v>
      </c>
      <c r="BJ228" s="30"/>
      <c r="BK228" s="30"/>
      <c r="BL228" s="30"/>
      <c r="BM228" s="30"/>
      <c r="BN228" s="30"/>
      <c r="BO228" s="30"/>
      <c r="BP228" s="30"/>
      <c r="BQ228" s="30"/>
      <c r="BR228" s="30"/>
      <c r="BS228" s="30"/>
      <c r="BT228" s="30"/>
      <c r="BU228" s="30"/>
      <c r="BV228" s="30"/>
    </row>
    <row r="229" spans="1:74" s="25" customFormat="1">
      <c r="A229" s="29">
        <v>2072</v>
      </c>
      <c r="B229" s="31">
        <f t="shared" si="36"/>
        <v>0</v>
      </c>
      <c r="C229" s="30">
        <f t="shared" si="36"/>
        <v>0</v>
      </c>
      <c r="D229" s="30">
        <f t="shared" si="36"/>
        <v>0</v>
      </c>
      <c r="E229" s="30">
        <f t="shared" si="36"/>
        <v>0</v>
      </c>
      <c r="F229" s="30">
        <f t="shared" si="36"/>
        <v>0</v>
      </c>
      <c r="G229" s="30">
        <f t="shared" si="36"/>
        <v>0</v>
      </c>
      <c r="H229" s="30">
        <f t="shared" si="36"/>
        <v>0</v>
      </c>
      <c r="I229" s="30">
        <f t="shared" si="36"/>
        <v>0</v>
      </c>
      <c r="J229" s="30">
        <f t="shared" si="36"/>
        <v>0</v>
      </c>
      <c r="K229" s="30">
        <f t="shared" si="36"/>
        <v>0</v>
      </c>
      <c r="L229" s="30">
        <f t="shared" si="37"/>
        <v>0</v>
      </c>
      <c r="M229" s="30">
        <f t="shared" si="37"/>
        <v>0</v>
      </c>
      <c r="N229" s="30">
        <f t="shared" si="37"/>
        <v>0</v>
      </c>
      <c r="O229" s="30">
        <f t="shared" si="37"/>
        <v>0</v>
      </c>
      <c r="P229" s="30">
        <f t="shared" si="37"/>
        <v>0</v>
      </c>
      <c r="Q229" s="30">
        <f t="shared" si="37"/>
        <v>0</v>
      </c>
      <c r="R229" s="30">
        <f t="shared" si="37"/>
        <v>0</v>
      </c>
      <c r="S229" s="30">
        <f t="shared" si="37"/>
        <v>0</v>
      </c>
      <c r="T229" s="30">
        <f t="shared" si="37"/>
        <v>0</v>
      </c>
      <c r="U229" s="30">
        <f t="shared" si="37"/>
        <v>0</v>
      </c>
      <c r="V229" s="30">
        <f t="shared" si="38"/>
        <v>0</v>
      </c>
      <c r="W229" s="30">
        <f t="shared" si="38"/>
        <v>0</v>
      </c>
      <c r="X229" s="30">
        <f t="shared" si="38"/>
        <v>0</v>
      </c>
      <c r="Y229" s="30">
        <f t="shared" si="38"/>
        <v>0</v>
      </c>
      <c r="Z229" s="30">
        <f t="shared" si="38"/>
        <v>0</v>
      </c>
      <c r="AA229" s="30">
        <f t="shared" si="38"/>
        <v>0</v>
      </c>
      <c r="AB229" s="30">
        <f t="shared" si="38"/>
        <v>0</v>
      </c>
      <c r="AC229" s="30">
        <f t="shared" si="38"/>
        <v>0</v>
      </c>
      <c r="AD229" s="30">
        <f t="shared" si="38"/>
        <v>0</v>
      </c>
      <c r="AE229" s="30">
        <f t="shared" si="38"/>
        <v>0</v>
      </c>
      <c r="AF229" s="30">
        <f t="shared" si="39"/>
        <v>0</v>
      </c>
      <c r="AG229" s="30">
        <f t="shared" si="39"/>
        <v>0</v>
      </c>
      <c r="AH229" s="30">
        <f t="shared" si="39"/>
        <v>0</v>
      </c>
      <c r="AI229" s="30">
        <f t="shared" si="39"/>
        <v>0</v>
      </c>
      <c r="AJ229" s="30">
        <f t="shared" si="39"/>
        <v>0</v>
      </c>
      <c r="AK229" s="30">
        <f t="shared" si="39"/>
        <v>0</v>
      </c>
      <c r="AL229" s="30">
        <f t="shared" si="39"/>
        <v>0</v>
      </c>
      <c r="AM229" s="30">
        <f t="shared" si="39"/>
        <v>0</v>
      </c>
      <c r="AN229" s="30">
        <f t="shared" si="39"/>
        <v>0</v>
      </c>
      <c r="AO229" s="30">
        <f t="shared" si="39"/>
        <v>0</v>
      </c>
      <c r="AP229" s="30">
        <f t="shared" si="40"/>
        <v>0</v>
      </c>
      <c r="AQ229" s="30">
        <f t="shared" si="40"/>
        <v>0</v>
      </c>
      <c r="AR229" s="30">
        <f t="shared" si="40"/>
        <v>0</v>
      </c>
      <c r="AS229" s="30">
        <f t="shared" si="40"/>
        <v>0</v>
      </c>
      <c r="AT229" s="30">
        <f t="shared" si="40"/>
        <v>0</v>
      </c>
      <c r="AU229" s="30">
        <f t="shared" si="40"/>
        <v>0</v>
      </c>
      <c r="AV229" s="30">
        <f t="shared" si="40"/>
        <v>0</v>
      </c>
      <c r="AW229" s="30">
        <f t="shared" si="40"/>
        <v>0</v>
      </c>
      <c r="AX229" s="30">
        <f t="shared" si="40"/>
        <v>0</v>
      </c>
      <c r="AY229" s="30">
        <f t="shared" si="40"/>
        <v>1</v>
      </c>
      <c r="AZ229" s="30">
        <f t="shared" si="41"/>
        <v>1</v>
      </c>
      <c r="BA229" s="30">
        <f t="shared" si="41"/>
        <v>1</v>
      </c>
      <c r="BB229" s="30">
        <f t="shared" si="41"/>
        <v>1</v>
      </c>
      <c r="BC229" s="30">
        <f t="shared" si="41"/>
        <v>1</v>
      </c>
      <c r="BD229" s="30">
        <f t="shared" si="41"/>
        <v>1</v>
      </c>
      <c r="BE229" s="30">
        <f t="shared" si="41"/>
        <v>1</v>
      </c>
      <c r="BF229" s="32">
        <f t="shared" si="41"/>
        <v>1</v>
      </c>
      <c r="BJ229" s="30"/>
      <c r="BK229" s="30"/>
      <c r="BL229" s="30"/>
      <c r="BM229" s="30"/>
      <c r="BN229" s="30"/>
      <c r="BO229" s="30"/>
      <c r="BP229" s="30"/>
      <c r="BQ229" s="30"/>
      <c r="BR229" s="30"/>
      <c r="BS229" s="30"/>
      <c r="BT229" s="30"/>
      <c r="BU229" s="30"/>
      <c r="BV229" s="30"/>
    </row>
    <row r="230" spans="1:74" s="25" customFormat="1">
      <c r="A230" s="29">
        <v>2073</v>
      </c>
      <c r="B230" s="31">
        <f t="shared" si="36"/>
        <v>0</v>
      </c>
      <c r="C230" s="30">
        <f t="shared" si="36"/>
        <v>0</v>
      </c>
      <c r="D230" s="30">
        <f t="shared" si="36"/>
        <v>0</v>
      </c>
      <c r="E230" s="30">
        <f t="shared" si="36"/>
        <v>0</v>
      </c>
      <c r="F230" s="30">
        <f t="shared" si="36"/>
        <v>0</v>
      </c>
      <c r="G230" s="30">
        <f t="shared" si="36"/>
        <v>0</v>
      </c>
      <c r="H230" s="30">
        <f t="shared" si="36"/>
        <v>0</v>
      </c>
      <c r="I230" s="30">
        <f t="shared" si="36"/>
        <v>0</v>
      </c>
      <c r="J230" s="30">
        <f t="shared" si="36"/>
        <v>0</v>
      </c>
      <c r="K230" s="30">
        <f t="shared" si="36"/>
        <v>0</v>
      </c>
      <c r="L230" s="30">
        <f t="shared" si="37"/>
        <v>0</v>
      </c>
      <c r="M230" s="30">
        <f t="shared" si="37"/>
        <v>0</v>
      </c>
      <c r="N230" s="30">
        <f t="shared" si="37"/>
        <v>0</v>
      </c>
      <c r="O230" s="30">
        <f t="shared" si="37"/>
        <v>0</v>
      </c>
      <c r="P230" s="30">
        <f t="shared" si="37"/>
        <v>0</v>
      </c>
      <c r="Q230" s="30">
        <f t="shared" si="37"/>
        <v>0</v>
      </c>
      <c r="R230" s="30">
        <f t="shared" si="37"/>
        <v>0</v>
      </c>
      <c r="S230" s="30">
        <f t="shared" si="37"/>
        <v>0</v>
      </c>
      <c r="T230" s="30">
        <f t="shared" si="37"/>
        <v>0</v>
      </c>
      <c r="U230" s="30">
        <f t="shared" si="37"/>
        <v>0</v>
      </c>
      <c r="V230" s="30">
        <f t="shared" si="38"/>
        <v>0</v>
      </c>
      <c r="W230" s="30">
        <f t="shared" si="38"/>
        <v>0</v>
      </c>
      <c r="X230" s="30">
        <f t="shared" si="38"/>
        <v>0</v>
      </c>
      <c r="Y230" s="30">
        <f t="shared" si="38"/>
        <v>0</v>
      </c>
      <c r="Z230" s="30">
        <f t="shared" si="38"/>
        <v>0</v>
      </c>
      <c r="AA230" s="30">
        <f t="shared" si="38"/>
        <v>0</v>
      </c>
      <c r="AB230" s="30">
        <f t="shared" si="38"/>
        <v>0</v>
      </c>
      <c r="AC230" s="30">
        <f t="shared" si="38"/>
        <v>0</v>
      </c>
      <c r="AD230" s="30">
        <f t="shared" si="38"/>
        <v>0</v>
      </c>
      <c r="AE230" s="30">
        <f t="shared" si="38"/>
        <v>0</v>
      </c>
      <c r="AF230" s="30">
        <f t="shared" si="39"/>
        <v>0</v>
      </c>
      <c r="AG230" s="30">
        <f t="shared" si="39"/>
        <v>0</v>
      </c>
      <c r="AH230" s="30">
        <f t="shared" si="39"/>
        <v>0</v>
      </c>
      <c r="AI230" s="30">
        <f t="shared" si="39"/>
        <v>0</v>
      </c>
      <c r="AJ230" s="30">
        <f t="shared" si="39"/>
        <v>0</v>
      </c>
      <c r="AK230" s="30">
        <f t="shared" si="39"/>
        <v>0</v>
      </c>
      <c r="AL230" s="30">
        <f t="shared" si="39"/>
        <v>0</v>
      </c>
      <c r="AM230" s="30">
        <f t="shared" si="39"/>
        <v>0</v>
      </c>
      <c r="AN230" s="30">
        <f t="shared" si="39"/>
        <v>0</v>
      </c>
      <c r="AO230" s="30">
        <f t="shared" si="39"/>
        <v>0</v>
      </c>
      <c r="AP230" s="30">
        <f t="shared" si="40"/>
        <v>0</v>
      </c>
      <c r="AQ230" s="30">
        <f t="shared" si="40"/>
        <v>0</v>
      </c>
      <c r="AR230" s="30">
        <f t="shared" si="40"/>
        <v>0</v>
      </c>
      <c r="AS230" s="30">
        <f t="shared" si="40"/>
        <v>0</v>
      </c>
      <c r="AT230" s="30">
        <f t="shared" si="40"/>
        <v>0</v>
      </c>
      <c r="AU230" s="30">
        <f t="shared" si="40"/>
        <v>0</v>
      </c>
      <c r="AV230" s="30">
        <f t="shared" si="40"/>
        <v>0</v>
      </c>
      <c r="AW230" s="30">
        <f t="shared" si="40"/>
        <v>0</v>
      </c>
      <c r="AX230" s="30">
        <f t="shared" si="40"/>
        <v>0</v>
      </c>
      <c r="AY230" s="30">
        <f t="shared" si="40"/>
        <v>0</v>
      </c>
      <c r="AZ230" s="30">
        <f t="shared" si="41"/>
        <v>1</v>
      </c>
      <c r="BA230" s="30">
        <f t="shared" si="41"/>
        <v>1</v>
      </c>
      <c r="BB230" s="30">
        <f t="shared" si="41"/>
        <v>1</v>
      </c>
      <c r="BC230" s="30">
        <f t="shared" si="41"/>
        <v>1</v>
      </c>
      <c r="BD230" s="30">
        <f t="shared" si="41"/>
        <v>1</v>
      </c>
      <c r="BE230" s="30">
        <f t="shared" si="41"/>
        <v>1</v>
      </c>
      <c r="BF230" s="32">
        <f t="shared" si="41"/>
        <v>1</v>
      </c>
      <c r="BJ230" s="30"/>
      <c r="BK230" s="30"/>
      <c r="BL230" s="30"/>
      <c r="BM230" s="30"/>
      <c r="BN230" s="30"/>
      <c r="BO230" s="30"/>
      <c r="BP230" s="30"/>
      <c r="BQ230" s="30"/>
      <c r="BR230" s="30"/>
      <c r="BS230" s="30"/>
      <c r="BT230" s="30"/>
      <c r="BU230" s="30"/>
      <c r="BV230" s="30"/>
    </row>
    <row r="231" spans="1:74" s="25" customFormat="1">
      <c r="A231" s="29">
        <v>2074</v>
      </c>
      <c r="B231" s="31">
        <f t="shared" si="36"/>
        <v>0</v>
      </c>
      <c r="C231" s="30">
        <f t="shared" si="36"/>
        <v>0</v>
      </c>
      <c r="D231" s="30">
        <f t="shared" si="36"/>
        <v>0</v>
      </c>
      <c r="E231" s="30">
        <f t="shared" si="36"/>
        <v>0</v>
      </c>
      <c r="F231" s="30">
        <f t="shared" si="36"/>
        <v>0</v>
      </c>
      <c r="G231" s="30">
        <f t="shared" si="36"/>
        <v>0</v>
      </c>
      <c r="H231" s="30">
        <f t="shared" si="36"/>
        <v>0</v>
      </c>
      <c r="I231" s="30">
        <f t="shared" si="36"/>
        <v>0</v>
      </c>
      <c r="J231" s="30">
        <f t="shared" si="36"/>
        <v>0</v>
      </c>
      <c r="K231" s="30">
        <f t="shared" si="36"/>
        <v>0</v>
      </c>
      <c r="L231" s="30">
        <f t="shared" si="37"/>
        <v>0</v>
      </c>
      <c r="M231" s="30">
        <f t="shared" si="37"/>
        <v>0</v>
      </c>
      <c r="N231" s="30">
        <f t="shared" si="37"/>
        <v>0</v>
      </c>
      <c r="O231" s="30">
        <f t="shared" si="37"/>
        <v>0</v>
      </c>
      <c r="P231" s="30">
        <f t="shared" si="37"/>
        <v>0</v>
      </c>
      <c r="Q231" s="30">
        <f t="shared" si="37"/>
        <v>0</v>
      </c>
      <c r="R231" s="30">
        <f t="shared" si="37"/>
        <v>0</v>
      </c>
      <c r="S231" s="30">
        <f t="shared" si="37"/>
        <v>0</v>
      </c>
      <c r="T231" s="30">
        <f t="shared" si="37"/>
        <v>0</v>
      </c>
      <c r="U231" s="30">
        <f t="shared" si="37"/>
        <v>0</v>
      </c>
      <c r="V231" s="30">
        <f t="shared" si="38"/>
        <v>0</v>
      </c>
      <c r="W231" s="30">
        <f t="shared" si="38"/>
        <v>0</v>
      </c>
      <c r="X231" s="30">
        <f t="shared" si="38"/>
        <v>0</v>
      </c>
      <c r="Y231" s="30">
        <f t="shared" si="38"/>
        <v>0</v>
      </c>
      <c r="Z231" s="30">
        <f t="shared" si="38"/>
        <v>0</v>
      </c>
      <c r="AA231" s="30">
        <f t="shared" si="38"/>
        <v>0</v>
      </c>
      <c r="AB231" s="30">
        <f t="shared" si="38"/>
        <v>0</v>
      </c>
      <c r="AC231" s="30">
        <f t="shared" si="38"/>
        <v>0</v>
      </c>
      <c r="AD231" s="30">
        <f t="shared" si="38"/>
        <v>0</v>
      </c>
      <c r="AE231" s="30">
        <f t="shared" si="38"/>
        <v>0</v>
      </c>
      <c r="AF231" s="30">
        <f t="shared" si="39"/>
        <v>0</v>
      </c>
      <c r="AG231" s="30">
        <f t="shared" si="39"/>
        <v>0</v>
      </c>
      <c r="AH231" s="30">
        <f t="shared" si="39"/>
        <v>0</v>
      </c>
      <c r="AI231" s="30">
        <f t="shared" si="39"/>
        <v>0</v>
      </c>
      <c r="AJ231" s="30">
        <f t="shared" si="39"/>
        <v>0</v>
      </c>
      <c r="AK231" s="30">
        <f t="shared" si="39"/>
        <v>0</v>
      </c>
      <c r="AL231" s="30">
        <f t="shared" si="39"/>
        <v>0</v>
      </c>
      <c r="AM231" s="30">
        <f t="shared" si="39"/>
        <v>0</v>
      </c>
      <c r="AN231" s="30">
        <f t="shared" si="39"/>
        <v>0</v>
      </c>
      <c r="AO231" s="30">
        <f t="shared" si="39"/>
        <v>0</v>
      </c>
      <c r="AP231" s="30">
        <f t="shared" si="40"/>
        <v>0</v>
      </c>
      <c r="AQ231" s="30">
        <f t="shared" si="40"/>
        <v>0</v>
      </c>
      <c r="AR231" s="30">
        <f t="shared" si="40"/>
        <v>0</v>
      </c>
      <c r="AS231" s="30">
        <f t="shared" si="40"/>
        <v>0</v>
      </c>
      <c r="AT231" s="30">
        <f t="shared" si="40"/>
        <v>0</v>
      </c>
      <c r="AU231" s="30">
        <f t="shared" si="40"/>
        <v>0</v>
      </c>
      <c r="AV231" s="30">
        <f t="shared" si="40"/>
        <v>0</v>
      </c>
      <c r="AW231" s="30">
        <f t="shared" si="40"/>
        <v>0</v>
      </c>
      <c r="AX231" s="30">
        <f t="shared" si="40"/>
        <v>0</v>
      </c>
      <c r="AY231" s="30">
        <f t="shared" si="40"/>
        <v>0</v>
      </c>
      <c r="AZ231" s="30">
        <f t="shared" si="41"/>
        <v>0</v>
      </c>
      <c r="BA231" s="30">
        <f t="shared" si="41"/>
        <v>1</v>
      </c>
      <c r="BB231" s="30">
        <f t="shared" si="41"/>
        <v>1</v>
      </c>
      <c r="BC231" s="30">
        <f t="shared" si="41"/>
        <v>1</v>
      </c>
      <c r="BD231" s="30">
        <f t="shared" si="41"/>
        <v>1</v>
      </c>
      <c r="BE231" s="30">
        <f t="shared" si="41"/>
        <v>1</v>
      </c>
      <c r="BF231" s="32">
        <f t="shared" si="41"/>
        <v>1</v>
      </c>
      <c r="BJ231" s="30"/>
      <c r="BK231" s="30"/>
      <c r="BL231" s="30"/>
      <c r="BM231" s="30"/>
      <c r="BN231" s="30"/>
      <c r="BO231" s="30"/>
      <c r="BP231" s="30"/>
      <c r="BQ231" s="30"/>
      <c r="BR231" s="30"/>
      <c r="BS231" s="30"/>
      <c r="BT231" s="30"/>
      <c r="BU231" s="30"/>
      <c r="BV231" s="30"/>
    </row>
    <row r="232" spans="1:74" s="25" customFormat="1" ht="13.5" thickBot="1">
      <c r="A232" s="29">
        <v>2075</v>
      </c>
      <c r="B232" s="33">
        <f t="shared" si="36"/>
        <v>0</v>
      </c>
      <c r="C232" s="34">
        <f t="shared" si="36"/>
        <v>0</v>
      </c>
      <c r="D232" s="34">
        <f t="shared" si="36"/>
        <v>0</v>
      </c>
      <c r="E232" s="34">
        <f t="shared" si="36"/>
        <v>0</v>
      </c>
      <c r="F232" s="34">
        <f t="shared" si="36"/>
        <v>0</v>
      </c>
      <c r="G232" s="34">
        <f t="shared" si="36"/>
        <v>0</v>
      </c>
      <c r="H232" s="34">
        <f t="shared" si="36"/>
        <v>0</v>
      </c>
      <c r="I232" s="34">
        <f t="shared" si="36"/>
        <v>0</v>
      </c>
      <c r="J232" s="34">
        <f t="shared" si="36"/>
        <v>0</v>
      </c>
      <c r="K232" s="34">
        <f t="shared" si="36"/>
        <v>0</v>
      </c>
      <c r="L232" s="34">
        <f t="shared" si="37"/>
        <v>0</v>
      </c>
      <c r="M232" s="34">
        <f t="shared" si="37"/>
        <v>0</v>
      </c>
      <c r="N232" s="34">
        <f t="shared" si="37"/>
        <v>0</v>
      </c>
      <c r="O232" s="34">
        <f t="shared" si="37"/>
        <v>0</v>
      </c>
      <c r="P232" s="34">
        <f t="shared" si="37"/>
        <v>0</v>
      </c>
      <c r="Q232" s="34">
        <f t="shared" si="37"/>
        <v>0</v>
      </c>
      <c r="R232" s="34">
        <f t="shared" si="37"/>
        <v>0</v>
      </c>
      <c r="S232" s="34">
        <f t="shared" si="37"/>
        <v>0</v>
      </c>
      <c r="T232" s="34">
        <f t="shared" si="37"/>
        <v>0</v>
      </c>
      <c r="U232" s="34">
        <f t="shared" si="37"/>
        <v>0</v>
      </c>
      <c r="V232" s="34">
        <f t="shared" si="38"/>
        <v>0</v>
      </c>
      <c r="W232" s="34">
        <f t="shared" si="38"/>
        <v>0</v>
      </c>
      <c r="X232" s="34">
        <f t="shared" si="38"/>
        <v>0</v>
      </c>
      <c r="Y232" s="34">
        <f t="shared" si="38"/>
        <v>0</v>
      </c>
      <c r="Z232" s="34">
        <f t="shared" si="38"/>
        <v>0</v>
      </c>
      <c r="AA232" s="34">
        <f t="shared" si="38"/>
        <v>0</v>
      </c>
      <c r="AB232" s="34">
        <f t="shared" si="38"/>
        <v>0</v>
      </c>
      <c r="AC232" s="34">
        <f t="shared" si="38"/>
        <v>0</v>
      </c>
      <c r="AD232" s="34">
        <f t="shared" si="38"/>
        <v>0</v>
      </c>
      <c r="AE232" s="34">
        <f t="shared" si="38"/>
        <v>0</v>
      </c>
      <c r="AF232" s="34">
        <f t="shared" si="39"/>
        <v>0</v>
      </c>
      <c r="AG232" s="34">
        <f t="shared" si="39"/>
        <v>0</v>
      </c>
      <c r="AH232" s="34">
        <f t="shared" si="39"/>
        <v>0</v>
      </c>
      <c r="AI232" s="34">
        <f t="shared" si="39"/>
        <v>0</v>
      </c>
      <c r="AJ232" s="34">
        <f t="shared" si="39"/>
        <v>0</v>
      </c>
      <c r="AK232" s="34">
        <f t="shared" si="39"/>
        <v>0</v>
      </c>
      <c r="AL232" s="34">
        <f t="shared" si="39"/>
        <v>0</v>
      </c>
      <c r="AM232" s="34">
        <f t="shared" si="39"/>
        <v>0</v>
      </c>
      <c r="AN232" s="34">
        <f t="shared" si="39"/>
        <v>0</v>
      </c>
      <c r="AO232" s="34">
        <f t="shared" si="39"/>
        <v>0</v>
      </c>
      <c r="AP232" s="34">
        <f t="shared" si="40"/>
        <v>0</v>
      </c>
      <c r="AQ232" s="34">
        <f t="shared" si="40"/>
        <v>0</v>
      </c>
      <c r="AR232" s="34">
        <f t="shared" si="40"/>
        <v>0</v>
      </c>
      <c r="AS232" s="34">
        <f t="shared" si="40"/>
        <v>0</v>
      </c>
      <c r="AT232" s="34">
        <f t="shared" si="40"/>
        <v>0</v>
      </c>
      <c r="AU232" s="34">
        <f t="shared" si="40"/>
        <v>0</v>
      </c>
      <c r="AV232" s="34">
        <f t="shared" si="40"/>
        <v>0</v>
      </c>
      <c r="AW232" s="34">
        <f t="shared" si="40"/>
        <v>0</v>
      </c>
      <c r="AX232" s="34">
        <f t="shared" si="40"/>
        <v>0</v>
      </c>
      <c r="AY232" s="34">
        <f t="shared" si="40"/>
        <v>0</v>
      </c>
      <c r="AZ232" s="34">
        <f t="shared" si="41"/>
        <v>0</v>
      </c>
      <c r="BA232" s="34">
        <f t="shared" si="41"/>
        <v>0</v>
      </c>
      <c r="BB232" s="34">
        <f t="shared" si="41"/>
        <v>1</v>
      </c>
      <c r="BC232" s="34">
        <f t="shared" si="41"/>
        <v>1</v>
      </c>
      <c r="BD232" s="34">
        <f t="shared" si="41"/>
        <v>1</v>
      </c>
      <c r="BE232" s="34">
        <f t="shared" si="41"/>
        <v>1</v>
      </c>
      <c r="BF232" s="35">
        <f t="shared" si="41"/>
        <v>1</v>
      </c>
      <c r="BJ232" s="30"/>
      <c r="BK232" s="30"/>
      <c r="BL232" s="30"/>
      <c r="BM232" s="30"/>
      <c r="BN232" s="30"/>
      <c r="BO232" s="30"/>
      <c r="BP232" s="30"/>
      <c r="BQ232" s="30"/>
      <c r="BR232" s="30"/>
      <c r="BS232" s="30"/>
      <c r="BT232" s="30"/>
      <c r="BU232" s="30"/>
      <c r="BV232" s="30"/>
    </row>
    <row r="233" spans="1:74">
      <c r="E233" s="25"/>
      <c r="F233" s="365"/>
      <c r="G233" s="365"/>
    </row>
  </sheetData>
  <sheetProtection algorithmName="SHA-512" hashValue="jYw0Scx8ULSfuvz1BRMBTKnY7GdTtcGaPGfj2SwUu6wfF+AvlfyNcyVsowmK2GzGVlbDOvsP3i2ibEo0gj7Igw==" saltValue="J7c5fBzd/dAqGBFCbz2UNQ==" spinCount="100000" sheet="1" formatCells="0" formatColumns="0" formatRows="0" insertHyperlinks="0" sort="0" autoFilter="0" pivotTables="0"/>
  <mergeCells count="67">
    <mergeCell ref="B170:B173"/>
    <mergeCell ref="B174:B175"/>
    <mergeCell ref="B107:B125"/>
    <mergeCell ref="B126:B131"/>
    <mergeCell ref="B132:B143"/>
    <mergeCell ref="B144:B146"/>
    <mergeCell ref="B147:B151"/>
    <mergeCell ref="C5:F8"/>
    <mergeCell ref="E22:G22"/>
    <mergeCell ref="H22:J22"/>
    <mergeCell ref="B152:B161"/>
    <mergeCell ref="B162:B169"/>
    <mergeCell ref="A43:E43"/>
    <mergeCell ref="B39:C39"/>
    <mergeCell ref="A103:E103"/>
    <mergeCell ref="C67:F67"/>
    <mergeCell ref="C45:D45"/>
    <mergeCell ref="C46:D65"/>
    <mergeCell ref="A50:B50"/>
    <mergeCell ref="A46:B46"/>
    <mergeCell ref="A58:B58"/>
    <mergeCell ref="C76:F84"/>
    <mergeCell ref="C85:F91"/>
    <mergeCell ref="A68:B68"/>
    <mergeCell ref="A76:B76"/>
    <mergeCell ref="A85:B85"/>
    <mergeCell ref="C68:F75"/>
    <mergeCell ref="A11:A12"/>
    <mergeCell ref="C11:C12"/>
    <mergeCell ref="E11:G12"/>
    <mergeCell ref="E18:G18"/>
    <mergeCell ref="E19:G19"/>
    <mergeCell ref="E15:G15"/>
    <mergeCell ref="E16:G16"/>
    <mergeCell ref="E17:G17"/>
    <mergeCell ref="B40:C40"/>
    <mergeCell ref="B41:C41"/>
    <mergeCell ref="B38:C38"/>
    <mergeCell ref="D11:D12"/>
    <mergeCell ref="H24:J24"/>
    <mergeCell ref="G68:G91"/>
    <mergeCell ref="E13:G13"/>
    <mergeCell ref="H13:J13"/>
    <mergeCell ref="H11:J12"/>
    <mergeCell ref="H19:J19"/>
    <mergeCell ref="H14:J14"/>
    <mergeCell ref="H15:J15"/>
    <mergeCell ref="H16:J16"/>
    <mergeCell ref="H17:J17"/>
    <mergeCell ref="H18:J18"/>
    <mergeCell ref="E14:G14"/>
    <mergeCell ref="B101:C101"/>
    <mergeCell ref="A93:E93"/>
    <mergeCell ref="J107:J175"/>
    <mergeCell ref="A105:J105"/>
    <mergeCell ref="E20:G20"/>
    <mergeCell ref="E21:G21"/>
    <mergeCell ref="B37:C37"/>
    <mergeCell ref="E24:F24"/>
    <mergeCell ref="E25:F25"/>
    <mergeCell ref="E23:G23"/>
    <mergeCell ref="A27:E27"/>
    <mergeCell ref="A35:E35"/>
    <mergeCell ref="H25:J25"/>
    <mergeCell ref="H20:J20"/>
    <mergeCell ref="H21:J21"/>
    <mergeCell ref="H23:J23"/>
  </mergeCells>
  <phoneticPr fontId="1" type="noConversion"/>
  <conditionalFormatting sqref="B31:Q31">
    <cfRule type="cellIs" dxfId="78" priority="1" operator="equal">
      <formula>FALSE()</formula>
    </cfRule>
  </conditionalFormatting>
  <conditionalFormatting sqref="B181:BF232">
    <cfRule type="cellIs" dxfId="77" priority="2" operator="greaterThan">
      <formula>0</formula>
    </cfRule>
  </conditionalFormatting>
  <hyperlinks>
    <hyperlink ref="C29" r:id="rId1" xr:uid="{C0C88597-A9B3-4675-996D-35F2904213C8}"/>
    <hyperlink ref="B40:C40" r:id="rId2" display="Green Book supplementary guidance: valuation of energy use and greenhouse gas emissions for appraisal (data tables 1-19, see table 3, central values)" xr:uid="{745270EF-6ADE-4FA4-9504-223BDE3897A9}"/>
    <hyperlink ref="B38" r:id="rId3" display="https://assets.publishing.service.gov.uk/media/647f50dd103ca60013039a8a/2023-ghg-cf-methodology-paper.pdf" xr:uid="{836F666E-4153-4C40-A7C2-6B566DA4355D}"/>
    <hyperlink ref="B38:C38" r:id="rId4" display="2023 Government Greenhouse Gas Conversion Factors for Company Reporting (see table 9, column Total, under &quot;For electricity CONSUMED (including grid losses)&quot;, from 2010 to 2021)" xr:uid="{9BB06871-07E0-4EF3-BFC7-2F4A8532359C}"/>
    <hyperlink ref="E23" r:id="rId5" display="SPT Losses Report" xr:uid="{F2F38D4B-5926-4038-BB7C-E6578C42C7F9}"/>
    <hyperlink ref="E13" r:id="rId6" xr:uid="{E720BAB5-D07F-414E-97CC-846A52F224C2}"/>
    <hyperlink ref="E13:G13" r:id="rId7" display="HMRC Green Book (see Discount Factors spreadsheet 'Standard Discount Factors' tab" xr:uid="{6BCD4D70-E515-469B-B86D-71E2723CA447}"/>
    <hyperlink ref="E14" r:id="rId8" xr:uid="{D0851808-7817-4DC3-B17B-69FEBE4603CA}"/>
    <hyperlink ref="E15" r:id="rId9" xr:uid="{D2B50001-5F7A-47D6-AA28-63ECDB3DE5D5}"/>
    <hyperlink ref="E16" r:id="rId10" xr:uid="{BA8AB568-FDD1-42FB-AABB-7730D8B5AA31}"/>
    <hyperlink ref="E14:G16" r:id="rId11" display="HMRC Green Book (see Discount Factors spreadsheet 'Standard Discount Factors' tab" xr:uid="{ECFF9DE4-0724-4611-9776-505D2CA82ECF}"/>
    <hyperlink ref="E18" r:id="rId12" display="https://www.ofgem.gov.uk/sites/default/files/docs/2015/06/energy_efficiency_directive_report_-_final_for_publication.pdf" xr:uid="{C753325C-8DFC-4286-A31B-B0B8AAE79354}"/>
    <hyperlink ref="E18:G18" r:id="rId13" display="Ofgem Energy Efficiency Directive (see section 4.2)" xr:uid="{47F86373-0127-42A3-8B81-A444488884E5}"/>
    <hyperlink ref="E19" r:id="rId14" display="https://www.ofgem.gov.uk/sites/default/files/docs/2021/04/dno_common_network_asset_indices_methodology_v2.1_final_01-04-2021.pdf" xr:uid="{26D50EA7-BDEF-43EB-A39D-516FF33C322C}"/>
    <hyperlink ref="E19:G19" r:id="rId15" display="Ofgem DNO Common Network Asset Indices Methodology ()" xr:uid="{9172CDDC-E526-4736-8493-C1DD07A72806}"/>
    <hyperlink ref="E20" r:id="rId16" display="https://www.ofgem.gov.uk/sites/default/files/docs/2021/04/dno_common_network_asset_indices_methodology_v2.1_final_01-04-2021.pdf" xr:uid="{63E1F21E-C81F-4245-9FBF-920F7908B617}"/>
    <hyperlink ref="E21" r:id="rId17" display="https://www.ofgem.gov.uk/sites/default/files/docs/2021/04/dno_common_network_asset_indices_methodology_v2.1_final_01-04-2021.pdf" xr:uid="{61CAE065-B08A-45DC-A1F1-8160DA598B5B}"/>
    <hyperlink ref="E24" r:id="rId18" display="Health and Safety Executive Link" xr:uid="{9653B129-6F46-4B25-BBBA-25E91084950A}"/>
    <hyperlink ref="E24:F24" r:id="rId19" display="Health and Safety Executive Link" xr:uid="{3C3D3D63-DC7F-468B-AA71-AFC1DEBBA582}"/>
    <hyperlink ref="G24" r:id="rId20" location=":~:text=The%20total%20of%20135%20worker,for%202020%2F21%20was%20145." display="HSE Work-related fatality figures published" xr:uid="{EFE02C90-37DF-456A-8AD9-963C630A459B}"/>
    <hyperlink ref="E25" r:id="rId21" display="Health and Safety Executive Link" xr:uid="{839C40C6-F975-472E-8102-30FA0F2A8782}"/>
    <hyperlink ref="E25:F25" r:id="rId22" display="Health and Safety Executive Link" xr:uid="{88F1D282-B992-4F67-957C-EFE5CEEDFBC3}"/>
    <hyperlink ref="G25" r:id="rId23" xr:uid="{E0787943-CBB8-4016-9B04-0F0F39952EE0}"/>
    <hyperlink ref="G68" r:id="rId24" display="https://assets.publishing.service.gov.uk/media/6579cc770467eb001355f75b/uk-low-carbon-hydrogen-standard-data-annex-v3-december-2023.pdf" xr:uid="{73D89D44-D861-4742-83F8-A1F248EE36AB}"/>
    <hyperlink ref="C46" r:id="rId25" display="https://assets.publishing.service.gov.uk/media/647f50dd103ca60013039a8a/2023-ghg-cf-methodology-paper.pdf" xr:uid="{87799294-7FB5-45D2-AE8C-D0BBC60EAD55}"/>
    <hyperlink ref="E22" r:id="rId26" display="https://www.ofgem.gov.uk/sites/default/files/docs/2021/04/dno_common_network_asset_indices_methodology_v2.1_final_01-04-2021.pdf" xr:uid="{DF8F0764-D505-40E4-BF5C-4594B0178495}"/>
    <hyperlink ref="B101:C101" r:id="rId27" display="See GHG Protocol for IPCC AR5 Values." xr:uid="{F1DA846D-7F80-48FD-A995-E722A8DCB110}"/>
    <hyperlink ref="C100" r:id="rId28" xr:uid="{9C05B4B4-57BF-4E99-9F04-82907892A889}"/>
    <hyperlink ref="C96:C99" r:id="rId29" display="GHG Protocol" xr:uid="{12DB1ECB-06C0-4B97-954B-1200BA0F917F}"/>
  </hyperlinks>
  <pageMargins left="0.7" right="0.7" top="0.75" bottom="0.75" header="0.3" footer="0.3"/>
  <pageSetup orientation="portrait" r:id="rId30"/>
  <legacyDrawing r:id="rId3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4EDDA-0E9D-4F1B-8DE4-D6FF97FCFF96}">
  <sheetPr codeName="Sheet6">
    <tabColor theme="4" tint="0.59999389629810485"/>
  </sheetPr>
  <dimension ref="A1:Y102"/>
  <sheetViews>
    <sheetView topLeftCell="A6" zoomScaleNormal="100" workbookViewId="0">
      <selection activeCell="C25" sqref="C25"/>
    </sheetView>
  </sheetViews>
  <sheetFormatPr defaultColWidth="9.140625" defaultRowHeight="12.75"/>
  <cols>
    <col min="1" max="1" width="15.140625" style="119" customWidth="1"/>
    <col min="2" max="2" width="45.140625" style="119" customWidth="1"/>
    <col min="3" max="3" width="62.85546875" style="119" customWidth="1"/>
    <col min="4" max="4" width="24.85546875" style="119" customWidth="1"/>
    <col min="5" max="5" width="21" style="119" customWidth="1"/>
    <col min="6" max="6" width="49.5703125" style="119" customWidth="1"/>
    <col min="7" max="12" width="20.85546875" style="119" customWidth="1"/>
    <col min="13" max="16384" width="9.140625" style="119"/>
  </cols>
  <sheetData>
    <row r="1" spans="1:25" s="118" customFormat="1" ht="24.75">
      <c r="A1" s="123" t="s">
        <v>438</v>
      </c>
      <c r="B1" s="117"/>
    </row>
    <row r="2" spans="1:25" s="118" customFormat="1" ht="24.75">
      <c r="A2" s="295" t="s">
        <v>3</v>
      </c>
      <c r="B2" s="117"/>
    </row>
    <row r="3" spans="1:25" s="118" customFormat="1" ht="24.75">
      <c r="A3" s="123"/>
      <c r="B3" s="117"/>
    </row>
    <row r="4" spans="1:25">
      <c r="A4" s="160"/>
    </row>
    <row r="5" spans="1:25" ht="28.5">
      <c r="A5" s="801" t="s">
        <v>439</v>
      </c>
      <c r="B5" s="79" t="s">
        <v>440</v>
      </c>
    </row>
    <row r="6" spans="1:25">
      <c r="A6" s="382"/>
      <c r="C6" s="81"/>
      <c r="D6" s="77"/>
    </row>
    <row r="7" spans="1:25" ht="28.5">
      <c r="A7" s="802" t="s">
        <v>441</v>
      </c>
      <c r="B7" s="828">
        <v>0.04</v>
      </c>
    </row>
    <row r="8" spans="1:25" ht="14.25">
      <c r="A8" s="802"/>
      <c r="B8" s="829"/>
    </row>
    <row r="9" spans="1:25" ht="42.75">
      <c r="A9" s="801" t="s">
        <v>442</v>
      </c>
      <c r="B9" s="82">
        <v>6.25</v>
      </c>
    </row>
    <row r="10" spans="1:25">
      <c r="A10" s="160"/>
    </row>
    <row r="11" spans="1:25" s="160" customFormat="1">
      <c r="A11" s="173" t="s">
        <v>443</v>
      </c>
      <c r="B11" s="173"/>
      <c r="Y11" s="293" t="s">
        <v>444</v>
      </c>
    </row>
    <row r="12" spans="1:25" s="160" customFormat="1">
      <c r="A12" s="1199"/>
      <c r="B12" s="1200"/>
      <c r="C12" s="1200"/>
      <c r="D12" s="1200"/>
      <c r="E12" s="1200"/>
      <c r="F12" s="1201"/>
      <c r="Y12" s="293" t="s">
        <v>445</v>
      </c>
    </row>
    <row r="13" spans="1:25" s="160" customFormat="1" ht="24.75" customHeight="1">
      <c r="A13" s="1202"/>
      <c r="B13" s="1203"/>
      <c r="C13" s="1203"/>
      <c r="D13" s="1203"/>
      <c r="E13" s="1203"/>
      <c r="F13" s="1204"/>
    </row>
    <row r="14" spans="1:25" s="160" customFormat="1">
      <c r="A14" s="408" t="s">
        <v>446</v>
      </c>
      <c r="B14" s="408"/>
      <c r="C14" s="408"/>
      <c r="D14" s="408"/>
      <c r="E14" s="408"/>
      <c r="F14" s="408"/>
    </row>
    <row r="15" spans="1:25" s="160" customFormat="1" ht="24.75" customHeight="1">
      <c r="A15" s="1205"/>
      <c r="B15" s="1206"/>
      <c r="C15" s="1206"/>
      <c r="D15" s="1206"/>
      <c r="E15" s="1206"/>
      <c r="F15" s="1207"/>
    </row>
    <row r="16" spans="1:25" s="160" customFormat="1" ht="13.5" customHeight="1">
      <c r="B16" s="294"/>
      <c r="C16" s="294"/>
      <c r="D16" s="294"/>
      <c r="E16" s="294"/>
      <c r="F16" s="294"/>
      <c r="G16" s="294"/>
    </row>
    <row r="17" spans="1:12" s="160" customFormat="1" ht="13.5" customHeight="1">
      <c r="A17" s="160" t="s">
        <v>447</v>
      </c>
      <c r="C17" s="294"/>
      <c r="D17" s="294"/>
      <c r="E17" s="294"/>
      <c r="F17" s="294"/>
      <c r="G17" s="294"/>
    </row>
    <row r="18" spans="1:12" ht="9.6" customHeight="1">
      <c r="B18" s="120"/>
      <c r="C18" s="120"/>
      <c r="D18" s="120"/>
      <c r="E18" s="120"/>
      <c r="F18" s="120"/>
    </row>
    <row r="19" spans="1:12" ht="9.6" customHeight="1">
      <c r="A19" s="122" t="s">
        <v>448</v>
      </c>
      <c r="B19" s="120"/>
      <c r="C19" s="120"/>
      <c r="D19" s="120"/>
      <c r="E19" s="120"/>
      <c r="F19" s="120"/>
    </row>
    <row r="20" spans="1:12" hidden="1">
      <c r="B20" s="122"/>
      <c r="H20" s="597">
        <v>10</v>
      </c>
      <c r="I20" s="597">
        <v>20</v>
      </c>
      <c r="J20" s="597">
        <v>30</v>
      </c>
      <c r="K20" s="597">
        <v>45</v>
      </c>
      <c r="L20" s="597">
        <v>57</v>
      </c>
    </row>
    <row r="21" spans="1:12" s="129" customFormat="1" ht="38.1" customHeight="1">
      <c r="A21" s="1197" t="s">
        <v>449</v>
      </c>
      <c r="B21" s="1197" t="s">
        <v>450</v>
      </c>
      <c r="C21" s="1197" t="s">
        <v>451</v>
      </c>
      <c r="D21" s="1197" t="s">
        <v>452</v>
      </c>
      <c r="E21" s="1197" t="s">
        <v>453</v>
      </c>
      <c r="F21" s="1197" t="s">
        <v>454</v>
      </c>
      <c r="G21" s="1197" t="s">
        <v>455</v>
      </c>
      <c r="H21" s="1195" t="s">
        <v>456</v>
      </c>
      <c r="I21" s="1196"/>
      <c r="J21" s="1196"/>
      <c r="K21" s="1196"/>
      <c r="L21" s="1196"/>
    </row>
    <row r="22" spans="1:12" s="129" customFormat="1" ht="36" customHeight="1">
      <c r="A22" s="1198"/>
      <c r="B22" s="1198"/>
      <c r="C22" s="1198"/>
      <c r="D22" s="1198"/>
      <c r="E22" s="1198"/>
      <c r="F22" s="1198"/>
      <c r="G22" s="1198"/>
      <c r="H22" s="688" t="s">
        <v>457</v>
      </c>
      <c r="I22" s="688" t="s">
        <v>458</v>
      </c>
      <c r="J22" s="688" t="s">
        <v>459</v>
      </c>
      <c r="K22" s="688" t="s">
        <v>460</v>
      </c>
      <c r="L22" s="688" t="s">
        <v>461</v>
      </c>
    </row>
    <row r="23" spans="1:12" s="77" customFormat="1" ht="33" customHeight="1">
      <c r="A23" s="410">
        <v>1</v>
      </c>
      <c r="B23" s="292" t="e" cm="1">
        <f t="array" aca="1" ref="B23" ca="1">_xlfn._xlws.FILTER(_xlfn.VSTACK('CBA Fixed Data:Outputs Dashboard'!A3),_xlfn.VSTACK('CBA Fixed Data:Outputs Dashboard'!A3)&lt;&gt;0)</f>
        <v>#VALUE!</v>
      </c>
      <c r="C23" s="146" t="s">
        <v>462</v>
      </c>
      <c r="D23" s="147" t="s">
        <v>463</v>
      </c>
      <c r="E23" s="146"/>
      <c r="F23" s="146"/>
      <c r="G23" s="1010" t="str">
        <f t="shared" ref="G23:G28" ca="1" si="0">IFERROR(SUMIF(INDIRECT("'"&amp;$B23&amp;"'!H20:BL41"),"&lt;0")*10^6,"")</f>
        <v/>
      </c>
      <c r="H23" s="689" t="str" cm="1">
        <f t="array" aca="1" ref="H23" ca="1">IFERROR(_xlfn.XLOOKUP('CBA Options summary'!H$20,INDIRECT("'"&amp;$B23&amp;"'!$H$272:$BL$272"),INDIRECT("'"&amp;$B23&amp;"'!$H$271:$BL$271"))*1000000,"")</f>
        <v/>
      </c>
      <c r="I23" s="689" t="str" cm="1">
        <f t="array" aca="1" ref="I23" ca="1">IFERROR(_xlfn.XLOOKUP('CBA Options summary'!I$20,INDIRECT("'"&amp;$B23&amp;"'!$H$272:$BL$272"),INDIRECT("'"&amp;$B23&amp;"'!$H$271:$BL$271"))*1000000,"")</f>
        <v/>
      </c>
      <c r="J23" s="689" t="str" cm="1">
        <f t="array" aca="1" ref="J23" ca="1">IFERROR(_xlfn.XLOOKUP('CBA Options summary'!J$20,INDIRECT("'"&amp;$B23&amp;"'!$H$272:$BL$272"),INDIRECT("'"&amp;$B23&amp;"'!$H$271:$BL$271"))*1000000,"")</f>
        <v/>
      </c>
      <c r="K23" s="689" t="str" cm="1">
        <f t="array" aca="1" ref="K23" ca="1">IFERROR(_xlfn.XLOOKUP('CBA Options summary'!K$20,INDIRECT("'"&amp;$B23&amp;"'!$H$272:$BL$272"),INDIRECT("'"&amp;$B23&amp;"'!$H$271:$BL$271"))*1000000,"")</f>
        <v/>
      </c>
      <c r="L23" s="689" t="str" cm="1">
        <f t="array" aca="1" ref="L23" ca="1">IFERROR(_xlfn.XLOOKUP('CBA Options summary'!L$20,INDIRECT("'"&amp;$B23&amp;"'!$H$272:$BL$272"),INDIRECT("'"&amp;$B23&amp;"'!$H$271:$BL$271"))*1000000,"")</f>
        <v/>
      </c>
    </row>
    <row r="24" spans="1:12" s="77" customFormat="1" ht="33" customHeight="1">
      <c r="A24" s="410">
        <v>2</v>
      </c>
      <c r="B24" s="292"/>
      <c r="C24" s="148" t="s">
        <v>464</v>
      </c>
      <c r="D24" s="147" t="s">
        <v>465</v>
      </c>
      <c r="E24" s="146"/>
      <c r="F24" s="146"/>
      <c r="G24" s="1010" t="str">
        <f t="shared" ca="1" si="0"/>
        <v/>
      </c>
      <c r="H24" s="1010" t="str" cm="1">
        <f t="array" aca="1" ref="H24" ca="1">IFERROR(_xlfn.XLOOKUP('CBA Options summary'!H$20,INDIRECT("'"&amp;$B24&amp;"'!$H$272:$BL$272"),INDIRECT("'"&amp;$B24&amp;"'!$H$271:$BL$271"))*1000000,"")</f>
        <v/>
      </c>
      <c r="I24" s="1010" t="str" cm="1">
        <f t="array" aca="1" ref="I24" ca="1">IFERROR(_xlfn.XLOOKUP('CBA Options summary'!I$20,INDIRECT("'"&amp;$B24&amp;"'!$H$272:$BL$272"),INDIRECT("'"&amp;$B24&amp;"'!$H$271:$BL$271"))*1000000,"")</f>
        <v/>
      </c>
      <c r="J24" s="1010" t="str" cm="1">
        <f t="array" aca="1" ref="J24" ca="1">IFERROR(_xlfn.XLOOKUP('CBA Options summary'!J$20,INDIRECT("'"&amp;$B24&amp;"'!$H$272:$BL$272"),INDIRECT("'"&amp;$B24&amp;"'!$H$271:$BL$271"))*1000000,"")</f>
        <v/>
      </c>
      <c r="K24" s="1010" t="str" cm="1">
        <f t="array" aca="1" ref="K24" ca="1">IFERROR(_xlfn.XLOOKUP('CBA Options summary'!K$20,INDIRECT("'"&amp;$B24&amp;"'!$H$272:$BL$272"),INDIRECT("'"&amp;$B24&amp;"'!$H$271:$BL$271"))*1000000,"")</f>
        <v/>
      </c>
      <c r="L24" s="1010" t="str" cm="1">
        <f t="array" aca="1" ref="L24" ca="1">IFERROR(_xlfn.XLOOKUP('CBA Options summary'!L$20,INDIRECT("'"&amp;$B24&amp;"'!$H$272:$BL$272"),INDIRECT("'"&amp;$B24&amp;"'!$H$271:$BL$271"))*1000000,"")</f>
        <v/>
      </c>
    </row>
    <row r="25" spans="1:12" s="77" customFormat="1" ht="33" customHeight="1">
      <c r="A25" s="410">
        <v>3</v>
      </c>
      <c r="B25" s="292"/>
      <c r="C25" s="146"/>
      <c r="D25" s="146"/>
      <c r="E25" s="146"/>
      <c r="F25" s="146"/>
      <c r="G25" s="1010" t="str">
        <f t="shared" ca="1" si="0"/>
        <v/>
      </c>
      <c r="H25" s="1010" t="str" cm="1">
        <f t="array" aca="1" ref="H25" ca="1">IFERROR(_xlfn.XLOOKUP('CBA Options summary'!H$20,INDIRECT("'"&amp;$B25&amp;"'!$H$272:$BL$272"),INDIRECT("'"&amp;$B25&amp;"'!$H$271:$BL$271"))*1000000,"")</f>
        <v/>
      </c>
      <c r="I25" s="1010" t="str" cm="1">
        <f t="array" aca="1" ref="I25" ca="1">IFERROR(_xlfn.XLOOKUP('CBA Options summary'!I$20,INDIRECT("'"&amp;$B25&amp;"'!$H$272:$BL$272"),INDIRECT("'"&amp;$B25&amp;"'!$H$271:$BL$271"))*1000000,"")</f>
        <v/>
      </c>
      <c r="J25" s="1010" t="str" cm="1">
        <f t="array" aca="1" ref="J25" ca="1">IFERROR(_xlfn.XLOOKUP('CBA Options summary'!J$20,INDIRECT("'"&amp;$B25&amp;"'!$H$272:$BL$272"),INDIRECT("'"&amp;$B25&amp;"'!$H$271:$BL$271"))*1000000,"")</f>
        <v/>
      </c>
      <c r="K25" s="1010" t="str" cm="1">
        <f t="array" aca="1" ref="K25" ca="1">IFERROR(_xlfn.XLOOKUP('CBA Options summary'!K$20,INDIRECT("'"&amp;$B25&amp;"'!$H$272:$BL$272"),INDIRECT("'"&amp;$B25&amp;"'!$H$271:$BL$271"))*1000000,"")</f>
        <v/>
      </c>
      <c r="L25" s="1010" t="str" cm="1">
        <f t="array" aca="1" ref="L25" ca="1">IFERROR(_xlfn.XLOOKUP('CBA Options summary'!L$20,INDIRECT("'"&amp;$B25&amp;"'!$H$272:$BL$272"),INDIRECT("'"&amp;$B25&amp;"'!$H$271:$BL$271"))*1000000,"")</f>
        <v/>
      </c>
    </row>
    <row r="26" spans="1:12" s="77" customFormat="1" ht="33" customHeight="1">
      <c r="A26" s="410">
        <v>4</v>
      </c>
      <c r="B26" s="292"/>
      <c r="C26" s="146"/>
      <c r="D26" s="146"/>
      <c r="E26" s="146"/>
      <c r="F26" s="146"/>
      <c r="G26" s="1010" t="str">
        <f t="shared" ca="1" si="0"/>
        <v/>
      </c>
      <c r="H26" s="1010" t="str" cm="1">
        <f t="array" aca="1" ref="H26" ca="1">IFERROR(_xlfn.XLOOKUP('CBA Options summary'!H$20,INDIRECT("'"&amp;$B26&amp;"'!$H$272:$BL$272"),INDIRECT("'"&amp;$B26&amp;"'!$H$271:$BL$271"))*1000000,"")</f>
        <v/>
      </c>
      <c r="I26" s="1010" t="str" cm="1">
        <f t="array" aca="1" ref="I26" ca="1">IFERROR(_xlfn.XLOOKUP('CBA Options summary'!I$20,INDIRECT("'"&amp;$B26&amp;"'!$H$272:$BL$272"),INDIRECT("'"&amp;$B26&amp;"'!$H$271:$BL$271"))*1000000,"")</f>
        <v/>
      </c>
      <c r="J26" s="1010" t="str" cm="1">
        <f t="array" aca="1" ref="J26" ca="1">IFERROR(_xlfn.XLOOKUP('CBA Options summary'!J$20,INDIRECT("'"&amp;$B26&amp;"'!$H$272:$BL$272"),INDIRECT("'"&amp;$B26&amp;"'!$H$271:$BL$271"))*1000000,"")</f>
        <v/>
      </c>
      <c r="K26" s="1010" t="str" cm="1">
        <f t="array" aca="1" ref="K26" ca="1">IFERROR(_xlfn.XLOOKUP('CBA Options summary'!K$20,INDIRECT("'"&amp;$B26&amp;"'!$H$272:$BL$272"),INDIRECT("'"&amp;$B26&amp;"'!$H$271:$BL$271"))*1000000,"")</f>
        <v/>
      </c>
      <c r="L26" s="1010" t="str" cm="1">
        <f t="array" aca="1" ref="L26" ca="1">IFERROR(_xlfn.XLOOKUP('CBA Options summary'!L$20,INDIRECT("'"&amp;$B26&amp;"'!$H$272:$BL$272"),INDIRECT("'"&amp;$B26&amp;"'!$H$271:$BL$271"))*1000000,"")</f>
        <v/>
      </c>
    </row>
    <row r="27" spans="1:12" s="77" customFormat="1" ht="33" customHeight="1">
      <c r="A27" s="410">
        <v>5</v>
      </c>
      <c r="B27" s="292"/>
      <c r="C27" s="146"/>
      <c r="D27" s="146"/>
      <c r="E27" s="146"/>
      <c r="F27" s="146"/>
      <c r="G27" s="1010" t="str">
        <f t="shared" ca="1" si="0"/>
        <v/>
      </c>
      <c r="H27" s="1010" t="str" cm="1">
        <f t="array" aca="1" ref="H27" ca="1">IFERROR(_xlfn.XLOOKUP('CBA Options summary'!H$20,INDIRECT("'"&amp;$B27&amp;"'!$H$272:$BL$272"),INDIRECT("'"&amp;$B27&amp;"'!$H$271:$BL$271"))*1000000,"")</f>
        <v/>
      </c>
      <c r="I27" s="1010" t="str" cm="1">
        <f t="array" aca="1" ref="I27" ca="1">IFERROR(_xlfn.XLOOKUP('CBA Options summary'!I$20,INDIRECT("'"&amp;$B27&amp;"'!$H$272:$BL$272"),INDIRECT("'"&amp;$B27&amp;"'!$H$271:$BL$271"))*1000000,"")</f>
        <v/>
      </c>
      <c r="J27" s="1010" t="str" cm="1">
        <f t="array" aca="1" ref="J27" ca="1">IFERROR(_xlfn.XLOOKUP('CBA Options summary'!J$20,INDIRECT("'"&amp;$B27&amp;"'!$H$272:$BL$272"),INDIRECT("'"&amp;$B27&amp;"'!$H$271:$BL$271"))*1000000,"")</f>
        <v/>
      </c>
      <c r="K27" s="1010" t="str" cm="1">
        <f t="array" aca="1" ref="K27" ca="1">IFERROR(_xlfn.XLOOKUP('CBA Options summary'!K$20,INDIRECT("'"&amp;$B27&amp;"'!$H$272:$BL$272"),INDIRECT("'"&amp;$B27&amp;"'!$H$271:$BL$271"))*1000000,"")</f>
        <v/>
      </c>
      <c r="L27" s="1010" t="str" cm="1">
        <f t="array" aca="1" ref="L27" ca="1">IFERROR(_xlfn.XLOOKUP('CBA Options summary'!L$20,INDIRECT("'"&amp;$B27&amp;"'!$H$272:$BL$272"),INDIRECT("'"&amp;$B27&amp;"'!$H$271:$BL$271"))*1000000,"")</f>
        <v/>
      </c>
    </row>
    <row r="28" spans="1:12" ht="33" customHeight="1">
      <c r="A28" s="410">
        <v>6</v>
      </c>
      <c r="B28" s="292"/>
      <c r="C28" s="146"/>
      <c r="D28" s="146"/>
      <c r="E28" s="146"/>
      <c r="F28" s="146"/>
      <c r="G28" s="1010" t="str">
        <f t="shared" ca="1" si="0"/>
        <v/>
      </c>
      <c r="H28" s="689" t="str" cm="1">
        <f t="array" aca="1" ref="H28" ca="1">IFERROR(_xlfn.XLOOKUP('CBA Options summary'!H$20,INDIRECT("'"&amp;$B28&amp;"'!$H$272:$BL$272"),INDIRECT("'"&amp;$B28&amp;"'!$H$271:$BL$271"))*1000000,"")</f>
        <v/>
      </c>
      <c r="I28" s="689" t="str" cm="1">
        <f t="array" aca="1" ref="I28" ca="1">IFERROR(_xlfn.XLOOKUP('CBA Options summary'!I$20,INDIRECT("'"&amp;$B28&amp;"'!$H$272:$BL$272"),INDIRECT("'"&amp;$B28&amp;"'!$H$271:$BL$271"))*1000000,"")</f>
        <v/>
      </c>
      <c r="J28" s="689" t="str" cm="1">
        <f t="array" aca="1" ref="J28" ca="1">IFERROR(_xlfn.XLOOKUP('CBA Options summary'!J$20,INDIRECT("'"&amp;$B28&amp;"'!$H$272:$BL$272"),INDIRECT("'"&amp;$B28&amp;"'!$H$271:$BL$271"))*1000000,"")</f>
        <v/>
      </c>
      <c r="K28" s="689" t="str" cm="1">
        <f t="array" aca="1" ref="K28" ca="1">IFERROR(_xlfn.XLOOKUP('CBA Options summary'!K$20,INDIRECT("'"&amp;$B28&amp;"'!$H$272:$BL$272"),INDIRECT("'"&amp;$B28&amp;"'!$H$271:$BL$271"))*1000000,"")</f>
        <v/>
      </c>
      <c r="L28" s="689" t="str" cm="1">
        <f t="array" aca="1" ref="L28" ca="1">IFERROR(_xlfn.XLOOKUP('CBA Options summary'!L$20,INDIRECT("'"&amp;$B28&amp;"'!$H$272:$BL$272"),INDIRECT("'"&amp;$B28&amp;"'!$H$271:$BL$271"))*1000000,"")</f>
        <v/>
      </c>
    </row>
    <row r="29" spans="1:12" ht="33" customHeight="1">
      <c r="A29" s="410">
        <v>7</v>
      </c>
      <c r="B29" s="292"/>
      <c r="C29" s="146"/>
      <c r="D29" s="146"/>
      <c r="E29" s="146"/>
      <c r="F29" s="146"/>
      <c r="G29" s="690" t="str">
        <f t="shared" ref="G29:G32" ca="1" si="1">IFERROR(SUMIF(INDIRECT("'"&amp;$B29&amp;"'!H20:BL41"),"&lt;0"),"")</f>
        <v/>
      </c>
      <c r="H29" s="689" t="str" cm="1">
        <f t="array" aca="1" ref="H29" ca="1">IFERROR(_xlfn.XLOOKUP('CBA Options summary'!H$20,INDIRECT("'"&amp;$B29&amp;"'!$H$272:$BL$272"),INDIRECT("'"&amp;$B29&amp;"'!$H$271:$BL$271"))*1000000,"")</f>
        <v/>
      </c>
      <c r="I29" s="689" t="str" cm="1">
        <f t="array" aca="1" ref="I29" ca="1">IFERROR(_xlfn.XLOOKUP('CBA Options summary'!I$20,INDIRECT("'"&amp;$B29&amp;"'!$H$272:$BL$272"),INDIRECT("'"&amp;$B29&amp;"'!$H$271:$BL$271"))*1000000,"")</f>
        <v/>
      </c>
      <c r="J29" s="689" t="str" cm="1">
        <f t="array" aca="1" ref="J29" ca="1">IFERROR(_xlfn.XLOOKUP('CBA Options summary'!J$20,INDIRECT("'"&amp;$B29&amp;"'!$H$272:$BL$272"),INDIRECT("'"&amp;$B29&amp;"'!$H$271:$BL$271"))*1000000,"")</f>
        <v/>
      </c>
      <c r="K29" s="689" t="str" cm="1">
        <f t="array" aca="1" ref="K29" ca="1">IFERROR(_xlfn.XLOOKUP('CBA Options summary'!K$20,INDIRECT("'"&amp;$B29&amp;"'!$H$272:$BL$272"),INDIRECT("'"&amp;$B29&amp;"'!$H$271:$BL$271"))*1000000,"")</f>
        <v/>
      </c>
      <c r="L29" s="689" t="str" cm="1">
        <f t="array" aca="1" ref="L29" ca="1">IFERROR(_xlfn.XLOOKUP('CBA Options summary'!L$20,INDIRECT("'"&amp;$B29&amp;"'!$H$272:$BL$272"),INDIRECT("'"&amp;$B29&amp;"'!$H$271:$BL$271"))*1000000,"")</f>
        <v/>
      </c>
    </row>
    <row r="30" spans="1:12" ht="33" customHeight="1">
      <c r="A30" s="410">
        <v>8</v>
      </c>
      <c r="B30" s="292"/>
      <c r="C30" s="146"/>
      <c r="D30" s="146"/>
      <c r="E30" s="146"/>
      <c r="F30" s="146"/>
      <c r="G30" s="690" t="str">
        <f t="shared" ca="1" si="1"/>
        <v/>
      </c>
      <c r="H30" s="689" t="str" cm="1">
        <f t="array" aca="1" ref="H30" ca="1">IFERROR(_xlfn.XLOOKUP('CBA Options summary'!H$20,INDIRECT("'"&amp;$B30&amp;"'!$H$272:$BL$272"),INDIRECT("'"&amp;$B30&amp;"'!$H$271:$BL$271"))*1000000,"")</f>
        <v/>
      </c>
      <c r="I30" s="689" t="str" cm="1">
        <f t="array" aca="1" ref="I30" ca="1">IFERROR(_xlfn.XLOOKUP('CBA Options summary'!I$20,INDIRECT("'"&amp;$B30&amp;"'!$H$272:$BL$272"),INDIRECT("'"&amp;$B30&amp;"'!$H$271:$BL$271"))*1000000,"")</f>
        <v/>
      </c>
      <c r="J30" s="689" t="str" cm="1">
        <f t="array" aca="1" ref="J30" ca="1">IFERROR(_xlfn.XLOOKUP('CBA Options summary'!J$20,INDIRECT("'"&amp;$B30&amp;"'!$H$272:$BL$272"),INDIRECT("'"&amp;$B30&amp;"'!$H$271:$BL$271"))*1000000,"")</f>
        <v/>
      </c>
      <c r="K30" s="689" t="str" cm="1">
        <f t="array" aca="1" ref="K30" ca="1">IFERROR(_xlfn.XLOOKUP('CBA Options summary'!K$20,INDIRECT("'"&amp;$B30&amp;"'!$H$272:$BL$272"),INDIRECT("'"&amp;$B30&amp;"'!$H$271:$BL$271"))*1000000,"")</f>
        <v/>
      </c>
      <c r="L30" s="689" t="str" cm="1">
        <f t="array" aca="1" ref="L30" ca="1">IFERROR(_xlfn.XLOOKUP('CBA Options summary'!L$20,INDIRECT("'"&amp;$B30&amp;"'!$H$272:$BL$272"),INDIRECT("'"&amp;$B30&amp;"'!$H$271:$BL$271"))*1000000,"")</f>
        <v/>
      </c>
    </row>
    <row r="31" spans="1:12" ht="33" customHeight="1">
      <c r="A31" s="410">
        <v>9</v>
      </c>
      <c r="B31" s="292"/>
      <c r="C31" s="146"/>
      <c r="D31" s="146"/>
      <c r="E31" s="146"/>
      <c r="F31" s="146"/>
      <c r="G31" s="690" t="str">
        <f t="shared" ca="1" si="1"/>
        <v/>
      </c>
      <c r="H31" s="689" t="str" cm="1">
        <f t="array" aca="1" ref="H31" ca="1">IFERROR(_xlfn.XLOOKUP('CBA Options summary'!H$20,INDIRECT("'"&amp;$B31&amp;"'!$H$272:$BL$272"),INDIRECT("'"&amp;$B31&amp;"'!$H$271:$BL$271"))*1000000,"")</f>
        <v/>
      </c>
      <c r="I31" s="689" t="str" cm="1">
        <f t="array" aca="1" ref="I31" ca="1">IFERROR(_xlfn.XLOOKUP('CBA Options summary'!I$20,INDIRECT("'"&amp;$B31&amp;"'!$H$272:$BL$272"),INDIRECT("'"&amp;$B31&amp;"'!$H$271:$BL$271"))*1000000,"")</f>
        <v/>
      </c>
      <c r="J31" s="689" t="str" cm="1">
        <f t="array" aca="1" ref="J31" ca="1">IFERROR(_xlfn.XLOOKUP('CBA Options summary'!J$20,INDIRECT("'"&amp;$B31&amp;"'!$H$272:$BL$272"),INDIRECT("'"&amp;$B31&amp;"'!$H$271:$BL$271"))*1000000,"")</f>
        <v/>
      </c>
      <c r="K31" s="689" t="str" cm="1">
        <f t="array" aca="1" ref="K31" ca="1">IFERROR(_xlfn.XLOOKUP('CBA Options summary'!K$20,INDIRECT("'"&amp;$B31&amp;"'!$H$272:$BL$272"),INDIRECT("'"&amp;$B31&amp;"'!$H$271:$BL$271"))*1000000,"")</f>
        <v/>
      </c>
      <c r="L31" s="689" t="str" cm="1">
        <f t="array" aca="1" ref="L31" ca="1">IFERROR(_xlfn.XLOOKUP('CBA Options summary'!L$20,INDIRECT("'"&amp;$B31&amp;"'!$H$272:$BL$272"),INDIRECT("'"&amp;$B31&amp;"'!$H$271:$BL$271"))*1000000,"")</f>
        <v/>
      </c>
    </row>
    <row r="32" spans="1:12" ht="33" customHeight="1">
      <c r="A32" s="410">
        <v>10</v>
      </c>
      <c r="B32" s="292"/>
      <c r="C32" s="146"/>
      <c r="D32" s="146"/>
      <c r="E32" s="146"/>
      <c r="F32" s="146"/>
      <c r="G32" s="690" t="str">
        <f t="shared" ca="1" si="1"/>
        <v/>
      </c>
      <c r="H32" s="689" t="str" cm="1">
        <f t="array" aca="1" ref="H32" ca="1">IFERROR(_xlfn.XLOOKUP('CBA Options summary'!H$20,INDIRECT("'"&amp;$B32&amp;"'!$H$272:$BL$272"),INDIRECT("'"&amp;$B32&amp;"'!$H$271:$BL$271"))*1000000,"")</f>
        <v/>
      </c>
      <c r="I32" s="689" t="str" cm="1">
        <f t="array" aca="1" ref="I32" ca="1">IFERROR(_xlfn.XLOOKUP('CBA Options summary'!I$20,INDIRECT("'"&amp;$B32&amp;"'!$H$272:$BL$272"),INDIRECT("'"&amp;$B32&amp;"'!$H$271:$BL$271"))*1000000,"")</f>
        <v/>
      </c>
      <c r="J32" s="689" t="str" cm="1">
        <f t="array" aca="1" ref="J32" ca="1">IFERROR(_xlfn.XLOOKUP('CBA Options summary'!J$20,INDIRECT("'"&amp;$B32&amp;"'!$H$272:$BL$272"),INDIRECT("'"&amp;$B32&amp;"'!$H$271:$BL$271"))*1000000,"")</f>
        <v/>
      </c>
      <c r="K32" s="689" t="str" cm="1">
        <f t="array" aca="1" ref="K32" ca="1">IFERROR(_xlfn.XLOOKUP('CBA Options summary'!K$20,INDIRECT("'"&amp;$B32&amp;"'!$H$272:$BL$272"),INDIRECT("'"&amp;$B32&amp;"'!$H$271:$BL$271"))*1000000,"")</f>
        <v/>
      </c>
      <c r="L32" s="689" t="str" cm="1">
        <f t="array" aca="1" ref="L32" ca="1">IFERROR(_xlfn.XLOOKUP('CBA Options summary'!L$20,INDIRECT("'"&amp;$B32&amp;"'!$H$272:$BL$272"),INDIRECT("'"&amp;$B32&amp;"'!$H$271:$BL$271"))*1000000,"")</f>
        <v/>
      </c>
    </row>
    <row r="33" spans="2:5" ht="15.75" customHeight="1">
      <c r="B33" s="1209"/>
      <c r="C33" s="1209"/>
      <c r="D33" s="149"/>
      <c r="E33" s="152"/>
    </row>
    <row r="34" spans="2:5" ht="14.25">
      <c r="B34" s="127"/>
      <c r="C34" s="150"/>
      <c r="D34" s="150"/>
      <c r="E34" s="151"/>
    </row>
    <row r="35" spans="2:5" ht="14.25">
      <c r="B35" s="127"/>
      <c r="C35" s="150"/>
      <c r="D35" s="150"/>
      <c r="E35" s="151"/>
    </row>
    <row r="36" spans="2:5" ht="14.25">
      <c r="B36" s="127"/>
      <c r="C36" s="150"/>
      <c r="D36" s="150"/>
      <c r="E36" s="151"/>
    </row>
    <row r="37" spans="2:5" ht="14.25">
      <c r="B37" s="127"/>
      <c r="C37" s="150"/>
      <c r="D37" s="150"/>
      <c r="E37" s="151"/>
    </row>
    <row r="38" spans="2:5" ht="14.25">
      <c r="B38" s="127"/>
      <c r="C38" s="150"/>
      <c r="D38" s="150"/>
      <c r="E38" s="151"/>
    </row>
    <row r="39" spans="2:5" ht="14.25">
      <c r="B39" s="127"/>
      <c r="C39" s="150"/>
      <c r="D39" s="150"/>
      <c r="E39" s="151"/>
    </row>
    <row r="40" spans="2:5" ht="14.25">
      <c r="B40" s="127"/>
      <c r="C40" s="150"/>
      <c r="D40" s="150"/>
      <c r="E40" s="151"/>
    </row>
    <row r="41" spans="2:5" ht="15.75" customHeight="1">
      <c r="B41" s="1209"/>
      <c r="C41" s="1209"/>
      <c r="D41" s="149"/>
      <c r="E41" s="152"/>
    </row>
    <row r="42" spans="2:5" ht="14.25">
      <c r="B42" s="127"/>
      <c r="C42" s="150"/>
      <c r="D42" s="150"/>
      <c r="E42" s="151"/>
    </row>
    <row r="43" spans="2:5" ht="14.25">
      <c r="B43" s="127"/>
      <c r="C43" s="150"/>
      <c r="D43" s="150"/>
      <c r="E43" s="151"/>
    </row>
    <row r="44" spans="2:5" ht="14.25">
      <c r="B44" s="127"/>
      <c r="C44" s="150"/>
      <c r="D44" s="150"/>
      <c r="E44" s="151"/>
    </row>
    <row r="45" spans="2:5" ht="14.25">
      <c r="B45" s="127"/>
      <c r="C45" s="150"/>
      <c r="D45" s="150"/>
      <c r="E45" s="151"/>
    </row>
    <row r="46" spans="2:5" ht="14.25">
      <c r="B46" s="127"/>
      <c r="C46" s="150"/>
      <c r="D46" s="150"/>
      <c r="E46" s="151"/>
    </row>
    <row r="47" spans="2:5" ht="14.25">
      <c r="B47" s="127"/>
      <c r="C47" s="150"/>
      <c r="D47" s="150"/>
      <c r="E47" s="151"/>
    </row>
    <row r="48" spans="2:5" ht="14.25">
      <c r="B48" s="127"/>
      <c r="C48" s="150"/>
      <c r="D48" s="150"/>
      <c r="E48" s="151"/>
    </row>
    <row r="49" spans="2:5" ht="14.25">
      <c r="B49" s="127"/>
      <c r="C49" s="150"/>
      <c r="D49" s="150"/>
      <c r="E49" s="151"/>
    </row>
    <row r="50" spans="2:5" ht="14.25">
      <c r="B50" s="127"/>
      <c r="C50" s="150"/>
      <c r="D50" s="150"/>
      <c r="E50" s="151"/>
    </row>
    <row r="51" spans="2:5" ht="14.25">
      <c r="B51" s="127"/>
      <c r="C51" s="150"/>
      <c r="D51" s="150"/>
      <c r="E51" s="151"/>
    </row>
    <row r="52" spans="2:5" ht="15.75" customHeight="1">
      <c r="B52" s="1209"/>
      <c r="C52" s="1209"/>
      <c r="D52" s="149"/>
      <c r="E52" s="152"/>
    </row>
    <row r="53" spans="2:5" ht="14.25">
      <c r="B53" s="127"/>
      <c r="C53" s="150"/>
      <c r="D53" s="150"/>
      <c r="E53" s="151"/>
    </row>
    <row r="54" spans="2:5" ht="14.25">
      <c r="B54" s="127"/>
      <c r="C54" s="150"/>
      <c r="D54" s="150"/>
      <c r="E54" s="151"/>
    </row>
    <row r="55" spans="2:5" ht="14.25">
      <c r="B55" s="127"/>
      <c r="C55" s="150"/>
      <c r="D55" s="150"/>
      <c r="E55" s="151"/>
    </row>
    <row r="56" spans="2:5" ht="14.25">
      <c r="B56" s="127"/>
      <c r="C56" s="150"/>
      <c r="D56" s="150"/>
      <c r="E56" s="151"/>
    </row>
    <row r="57" spans="2:5" ht="14.25">
      <c r="B57" s="127"/>
      <c r="C57" s="150"/>
      <c r="D57" s="150"/>
      <c r="E57" s="151"/>
    </row>
    <row r="58" spans="2:5" ht="14.25">
      <c r="B58" s="127"/>
      <c r="C58" s="150"/>
      <c r="D58" s="150"/>
      <c r="E58" s="151"/>
    </row>
    <row r="59" spans="2:5" ht="14.25">
      <c r="B59" s="127"/>
      <c r="C59" s="150"/>
      <c r="D59" s="150"/>
      <c r="E59" s="151"/>
    </row>
    <row r="60" spans="2:5" ht="14.25">
      <c r="B60" s="127"/>
      <c r="C60" s="150"/>
      <c r="D60" s="150"/>
      <c r="E60" s="151"/>
    </row>
    <row r="61" spans="2:5" ht="15.75" customHeight="1">
      <c r="B61" s="1209"/>
      <c r="C61" s="1209"/>
      <c r="D61" s="149"/>
      <c r="E61" s="152"/>
    </row>
    <row r="62" spans="2:5" ht="14.25">
      <c r="B62" s="127"/>
      <c r="C62" s="150"/>
      <c r="D62" s="150"/>
      <c r="E62" s="151"/>
    </row>
    <row r="63" spans="2:5" ht="14.25">
      <c r="B63" s="127"/>
      <c r="C63" s="150"/>
      <c r="D63" s="150"/>
      <c r="E63" s="151"/>
    </row>
    <row r="64" spans="2:5" ht="14.25">
      <c r="B64" s="127"/>
      <c r="C64" s="150"/>
      <c r="D64" s="150"/>
      <c r="E64" s="151"/>
    </row>
    <row r="65" spans="1:12" ht="15.75" customHeight="1">
      <c r="B65" s="1209"/>
      <c r="C65" s="1209"/>
      <c r="D65" s="149"/>
      <c r="E65" s="152"/>
    </row>
    <row r="66" spans="1:12" ht="14.25">
      <c r="B66" s="1208"/>
      <c r="C66" s="1208"/>
      <c r="D66" s="153"/>
      <c r="E66" s="154"/>
    </row>
    <row r="69" spans="1:12" ht="18">
      <c r="A69" s="144"/>
      <c r="B69" s="144"/>
      <c r="C69" s="145"/>
      <c r="D69" s="145"/>
      <c r="E69" s="145"/>
      <c r="F69" s="145"/>
      <c r="G69" s="145"/>
      <c r="H69" s="145"/>
      <c r="I69" s="145"/>
      <c r="J69" s="145"/>
      <c r="K69" s="145"/>
      <c r="L69" s="145"/>
    </row>
    <row r="71" spans="1:12" ht="14.25">
      <c r="B71" s="134"/>
      <c r="C71" s="122"/>
      <c r="D71" s="122"/>
      <c r="E71" s="78"/>
    </row>
    <row r="72" spans="1:12" ht="14.25">
      <c r="B72" s="84"/>
      <c r="C72" s="150"/>
      <c r="D72" s="150"/>
      <c r="E72" s="151"/>
    </row>
    <row r="73" spans="1:12" ht="14.25">
      <c r="B73" s="80"/>
      <c r="C73" s="150"/>
      <c r="D73" s="150"/>
      <c r="E73" s="151"/>
    </row>
    <row r="74" spans="1:12" ht="14.25">
      <c r="B74" s="80"/>
      <c r="C74" s="150"/>
      <c r="D74" s="150"/>
      <c r="E74" s="151"/>
    </row>
    <row r="75" spans="1:12" ht="14.25">
      <c r="B75" s="80"/>
      <c r="C75" s="150"/>
      <c r="D75" s="150"/>
      <c r="E75" s="151"/>
    </row>
    <row r="76" spans="1:12" ht="14.25">
      <c r="B76" s="1208"/>
      <c r="C76" s="1208"/>
      <c r="D76" s="153"/>
      <c r="E76" s="154"/>
    </row>
    <row r="80" spans="1:12" ht="18">
      <c r="A80" s="144"/>
      <c r="B80" s="144"/>
      <c r="C80" s="145"/>
      <c r="D80" s="145"/>
      <c r="E80" s="145"/>
      <c r="F80" s="145"/>
      <c r="G80" s="145"/>
      <c r="H80" s="145"/>
      <c r="I80" s="145"/>
      <c r="J80" s="145"/>
      <c r="K80" s="145"/>
      <c r="L80" s="145"/>
    </row>
    <row r="83" spans="1:12" ht="14.25">
      <c r="B83" s="1208"/>
      <c r="C83" s="1208"/>
      <c r="D83" s="153"/>
      <c r="E83" s="154"/>
    </row>
    <row r="87" spans="1:12" ht="18">
      <c r="A87" s="144"/>
      <c r="B87" s="144"/>
      <c r="C87" s="145"/>
      <c r="D87" s="145"/>
      <c r="E87" s="145"/>
      <c r="F87" s="145"/>
      <c r="G87" s="145"/>
      <c r="H87" s="145"/>
      <c r="I87" s="145"/>
      <c r="J87" s="145"/>
      <c r="K87" s="145"/>
      <c r="L87" s="145"/>
    </row>
    <row r="89" spans="1:12">
      <c r="C89" s="155"/>
      <c r="D89" s="155"/>
    </row>
    <row r="90" spans="1:12">
      <c r="C90" s="155"/>
      <c r="D90" s="155"/>
    </row>
    <row r="91" spans="1:12">
      <c r="B91" s="156"/>
      <c r="C91" s="155"/>
      <c r="D91" s="155"/>
    </row>
    <row r="92" spans="1:12">
      <c r="B92" s="122"/>
      <c r="C92" s="155"/>
      <c r="D92" s="155"/>
    </row>
    <row r="93" spans="1:12">
      <c r="B93" s="122"/>
      <c r="C93" s="157"/>
      <c r="D93" s="157"/>
    </row>
    <row r="94" spans="1:12">
      <c r="B94" s="122"/>
      <c r="C94" s="155"/>
      <c r="D94" s="155"/>
    </row>
    <row r="95" spans="1:12" ht="18">
      <c r="A95" s="144"/>
      <c r="B95" s="144"/>
      <c r="C95" s="145"/>
      <c r="D95" s="145"/>
      <c r="E95" s="145"/>
      <c r="F95" s="145"/>
      <c r="G95" s="145"/>
      <c r="H95" s="145"/>
      <c r="I95" s="145"/>
      <c r="J95" s="145"/>
      <c r="K95" s="145"/>
      <c r="L95" s="145"/>
    </row>
    <row r="97" spans="2:5" ht="14.25">
      <c r="B97" s="1208"/>
      <c r="C97" s="1208"/>
      <c r="D97" s="153"/>
      <c r="E97" s="154"/>
    </row>
    <row r="98" spans="2:5" ht="14.25">
      <c r="B98" s="1208"/>
      <c r="C98" s="1208"/>
      <c r="D98" s="153"/>
      <c r="E98" s="154"/>
    </row>
    <row r="99" spans="2:5" ht="14.25">
      <c r="B99" s="1208"/>
      <c r="C99" s="1208"/>
      <c r="D99" s="153"/>
      <c r="E99" s="154"/>
    </row>
    <row r="100" spans="2:5">
      <c r="B100" s="128"/>
      <c r="C100" s="128"/>
      <c r="D100" s="128"/>
      <c r="E100" s="158"/>
    </row>
    <row r="102" spans="2:5">
      <c r="B102" s="128"/>
      <c r="C102" s="128"/>
      <c r="D102" s="128"/>
      <c r="E102" s="158"/>
    </row>
  </sheetData>
  <sheetProtection algorithmName="SHA-512" hashValue="INZRNj7s/tl3icLqNuMKXYKYOzj6HtjAnezexT7LeGJn6/FV+0OMyyvqLDxwujGtyDJNXqHV5g2CAjzLmssl0g==" saltValue="953WsGP8hZvpC2GyiOweCg==" spinCount="100000" sheet="1" formatCells="0" formatColumns="0" formatRows="0" insertColumns="0" insertRows="0" insertHyperlinks="0" sort="0" autoFilter="0" pivotTables="0"/>
  <mergeCells count="21">
    <mergeCell ref="A12:F13"/>
    <mergeCell ref="A15:F15"/>
    <mergeCell ref="B99:C99"/>
    <mergeCell ref="B76:C76"/>
    <mergeCell ref="B83:C83"/>
    <mergeCell ref="B97:C97"/>
    <mergeCell ref="B98:C98"/>
    <mergeCell ref="B66:C66"/>
    <mergeCell ref="B33:C33"/>
    <mergeCell ref="B41:C41"/>
    <mergeCell ref="B52:C52"/>
    <mergeCell ref="B61:C61"/>
    <mergeCell ref="B65:C65"/>
    <mergeCell ref="H21:L21"/>
    <mergeCell ref="A21:A22"/>
    <mergeCell ref="C21:C22"/>
    <mergeCell ref="E21:E22"/>
    <mergeCell ref="F21:F22"/>
    <mergeCell ref="G21:G22"/>
    <mergeCell ref="B21:B22"/>
    <mergeCell ref="D21:D22"/>
  </mergeCells>
  <phoneticPr fontId="1" type="noConversion"/>
  <conditionalFormatting sqref="A23:L32">
    <cfRule type="expression" dxfId="76" priority="1">
      <formula>$E23="adopted"</formula>
    </cfRule>
  </conditionalFormatting>
  <dataValidations count="1">
    <dataValidation type="list" allowBlank="1" showInputMessage="1" showErrorMessage="1" sqref="E23:E32" xr:uid="{00000000-0002-0000-0200-000000000000}">
      <formula1>$Y$11:$Y$12</formula1>
    </dataValidation>
  </dataValidation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0C614-4806-4928-9EDD-238E770D9A0B}">
  <sheetPr codeName="Sheet2">
    <tabColor theme="2" tint="-0.749992370372631"/>
  </sheetPr>
  <dimension ref="B1:AH100"/>
  <sheetViews>
    <sheetView workbookViewId="0">
      <selection activeCell="O12" sqref="O12"/>
    </sheetView>
  </sheetViews>
  <sheetFormatPr defaultRowHeight="15"/>
  <cols>
    <col min="2" max="2" width="15.42578125" bestFit="1" customWidth="1"/>
    <col min="3" max="3" width="13.140625" bestFit="1" customWidth="1"/>
    <col min="4" max="4" width="15" bestFit="1" customWidth="1"/>
    <col min="5" max="15" width="11.140625" bestFit="1" customWidth="1"/>
    <col min="16" max="16" width="10" bestFit="1" customWidth="1"/>
    <col min="17" max="17" width="17.140625" customWidth="1"/>
    <col min="18" max="18" width="15" bestFit="1" customWidth="1"/>
    <col min="19" max="35" width="11.140625" bestFit="1" customWidth="1"/>
  </cols>
  <sheetData>
    <row r="1" spans="2:34">
      <c r="B1" s="323" t="s">
        <v>466</v>
      </c>
      <c r="P1" s="323" t="s">
        <v>467</v>
      </c>
    </row>
    <row r="2" spans="2:34">
      <c r="B2" s="52" t="s">
        <v>188</v>
      </c>
      <c r="C2" s="53" t="s">
        <v>468</v>
      </c>
      <c r="P2" s="52" t="s">
        <v>188</v>
      </c>
      <c r="Q2" s="324" t="s">
        <v>469</v>
      </c>
    </row>
    <row r="3" spans="2:34">
      <c r="B3" s="52" t="s">
        <v>470</v>
      </c>
      <c r="C3" s="54" t="s">
        <v>471</v>
      </c>
      <c r="P3" s="52" t="s">
        <v>470</v>
      </c>
      <c r="Q3" s="54" t="s">
        <v>472</v>
      </c>
    </row>
    <row r="5" spans="2:34" ht="15.75">
      <c r="B5" s="55" t="s">
        <v>473</v>
      </c>
      <c r="C5" s="51" t="s">
        <v>474</v>
      </c>
      <c r="D5" s="55" t="s">
        <v>475</v>
      </c>
      <c r="E5" s="49"/>
      <c r="F5" s="49"/>
      <c r="G5" s="49"/>
      <c r="H5" s="49"/>
      <c r="I5" s="49"/>
      <c r="P5" s="55" t="s">
        <v>473</v>
      </c>
      <c r="Q5" s="51" t="s">
        <v>474</v>
      </c>
      <c r="R5" s="55" t="s">
        <v>475</v>
      </c>
    </row>
    <row r="6" spans="2:34" ht="15.75">
      <c r="B6" s="56">
        <v>2010</v>
      </c>
      <c r="C6" s="57">
        <v>0.49933</v>
      </c>
      <c r="D6" s="58">
        <f t="shared" ref="D6:D69" si="0">C6*1000</f>
        <v>499.33</v>
      </c>
      <c r="E6" s="49"/>
      <c r="F6" s="49"/>
      <c r="G6" s="49"/>
      <c r="H6" s="49"/>
      <c r="I6" s="49"/>
      <c r="J6" s="59"/>
      <c r="K6" s="59"/>
      <c r="L6" s="59"/>
      <c r="M6" s="59"/>
      <c r="N6" s="59"/>
      <c r="O6" s="59"/>
      <c r="P6" s="55">
        <v>2010</v>
      </c>
      <c r="Q6" s="57">
        <v>0.35699999999999998</v>
      </c>
      <c r="R6" s="58">
        <f>Q6*1000</f>
        <v>357</v>
      </c>
      <c r="S6" s="59"/>
      <c r="T6" s="59"/>
      <c r="U6" s="59"/>
      <c r="V6" s="59"/>
      <c r="W6" s="59"/>
      <c r="X6" s="59"/>
      <c r="Y6" s="59"/>
      <c r="Z6" s="59"/>
      <c r="AA6" s="59"/>
      <c r="AB6" s="59"/>
      <c r="AF6" s="59"/>
      <c r="AG6" s="59"/>
      <c r="AH6" s="59"/>
    </row>
    <row r="7" spans="2:34" ht="15.75">
      <c r="B7" s="56">
        <f t="shared" ref="B7:B70" si="1">B6+1</f>
        <v>2011</v>
      </c>
      <c r="C7" s="57">
        <v>0.49056</v>
      </c>
      <c r="D7" s="58">
        <f t="shared" si="0"/>
        <v>490.56</v>
      </c>
      <c r="E7" s="49"/>
      <c r="F7" s="49"/>
      <c r="G7" s="49"/>
      <c r="H7" s="49"/>
      <c r="I7" s="49"/>
      <c r="P7" s="55">
        <v>2011</v>
      </c>
      <c r="Q7" s="57">
        <v>0.35099999999999998</v>
      </c>
      <c r="R7" s="58">
        <f t="shared" ref="R7:R70" si="2">Q7*1000</f>
        <v>351</v>
      </c>
    </row>
    <row r="8" spans="2:34" ht="15.75">
      <c r="B8" s="56">
        <f t="shared" si="1"/>
        <v>2012</v>
      </c>
      <c r="C8" s="57">
        <v>0.55388999999999999</v>
      </c>
      <c r="D8" s="58">
        <f t="shared" si="0"/>
        <v>553.89</v>
      </c>
      <c r="E8" s="49"/>
      <c r="F8" s="49"/>
      <c r="G8" s="49"/>
      <c r="H8" s="49"/>
      <c r="I8" s="49"/>
      <c r="P8" s="55">
        <v>2012</v>
      </c>
      <c r="Q8" s="57">
        <v>0.34399999999999997</v>
      </c>
      <c r="R8" s="58">
        <f t="shared" si="2"/>
        <v>344</v>
      </c>
    </row>
    <row r="9" spans="2:34" ht="15.75">
      <c r="B9" s="56">
        <f t="shared" si="1"/>
        <v>2013</v>
      </c>
      <c r="C9" s="57">
        <v>0.51871</v>
      </c>
      <c r="D9" s="58">
        <f t="shared" si="0"/>
        <v>518.71</v>
      </c>
      <c r="E9" s="49"/>
      <c r="F9" s="49"/>
      <c r="G9" s="49"/>
      <c r="H9" s="49"/>
      <c r="I9" s="49"/>
      <c r="P9" s="55">
        <v>2013</v>
      </c>
      <c r="Q9" s="57">
        <v>0.33700000000000002</v>
      </c>
      <c r="R9" s="58">
        <f t="shared" si="2"/>
        <v>337</v>
      </c>
    </row>
    <row r="10" spans="2:34" ht="15.75">
      <c r="B10" s="56">
        <f t="shared" si="1"/>
        <v>2014</v>
      </c>
      <c r="C10" s="57">
        <v>0.46533999999999998</v>
      </c>
      <c r="D10" s="58">
        <f t="shared" si="0"/>
        <v>465.34</v>
      </c>
      <c r="E10" s="49"/>
      <c r="F10" s="49"/>
      <c r="G10" s="49"/>
      <c r="H10" s="49"/>
      <c r="I10" s="49"/>
      <c r="P10" s="55">
        <v>2014</v>
      </c>
      <c r="Q10" s="57">
        <v>0.32900000000000001</v>
      </c>
      <c r="R10" s="58">
        <f t="shared" si="2"/>
        <v>329</v>
      </c>
    </row>
    <row r="11" spans="2:34" ht="15.75">
      <c r="B11" s="56">
        <f t="shared" si="1"/>
        <v>2015</v>
      </c>
      <c r="C11" s="57">
        <v>0.39412000000000003</v>
      </c>
      <c r="D11" s="58">
        <f t="shared" si="0"/>
        <v>394.12</v>
      </c>
      <c r="E11" s="49"/>
      <c r="F11" s="49"/>
      <c r="G11" s="49"/>
      <c r="H11" s="49"/>
      <c r="I11" s="49"/>
      <c r="P11" s="55">
        <v>2015</v>
      </c>
      <c r="Q11" s="57">
        <v>0.32</v>
      </c>
      <c r="R11" s="58">
        <f t="shared" si="2"/>
        <v>320</v>
      </c>
    </row>
    <row r="12" spans="2:34" ht="15.75">
      <c r="B12" s="56">
        <f t="shared" si="1"/>
        <v>2016</v>
      </c>
      <c r="C12" s="57">
        <v>0.30913000000000002</v>
      </c>
      <c r="D12" s="58">
        <f t="shared" si="0"/>
        <v>309.13</v>
      </c>
      <c r="E12" s="49"/>
      <c r="F12" s="49"/>
      <c r="G12" s="49"/>
      <c r="H12" s="49"/>
      <c r="I12" s="49"/>
      <c r="P12" s="55">
        <v>2016</v>
      </c>
      <c r="Q12" s="57">
        <v>0.311</v>
      </c>
      <c r="R12" s="58">
        <f t="shared" si="2"/>
        <v>311</v>
      </c>
    </row>
    <row r="13" spans="2:34" ht="15.75">
      <c r="B13" s="56">
        <f t="shared" si="1"/>
        <v>2017</v>
      </c>
      <c r="C13" s="57">
        <v>0.27660000000000001</v>
      </c>
      <c r="D13" s="58">
        <f t="shared" si="0"/>
        <v>276.60000000000002</v>
      </c>
      <c r="E13" s="49"/>
      <c r="F13" s="49"/>
      <c r="G13" s="49"/>
      <c r="H13" s="49"/>
      <c r="I13" s="49"/>
      <c r="P13" s="55">
        <v>2017</v>
      </c>
      <c r="Q13" s="57">
        <v>0.30199999999999999</v>
      </c>
      <c r="R13" s="58">
        <f t="shared" si="2"/>
        <v>302</v>
      </c>
    </row>
    <row r="14" spans="2:34" ht="15.75">
      <c r="B14" s="56">
        <f t="shared" si="1"/>
        <v>2018</v>
      </c>
      <c r="C14" s="57">
        <v>0.25791999999999998</v>
      </c>
      <c r="D14" s="58">
        <f t="shared" si="0"/>
        <v>257.91999999999996</v>
      </c>
      <c r="E14" s="49"/>
      <c r="F14" s="49"/>
      <c r="G14" s="49"/>
      <c r="H14" s="49"/>
      <c r="I14" s="49"/>
      <c r="P14" s="55">
        <v>2018</v>
      </c>
      <c r="Q14" s="57">
        <v>0.29099999999999998</v>
      </c>
      <c r="R14" s="58">
        <f t="shared" si="2"/>
        <v>291</v>
      </c>
    </row>
    <row r="15" spans="2:34" ht="15.75">
      <c r="B15" s="56">
        <f t="shared" si="1"/>
        <v>2019</v>
      </c>
      <c r="C15" s="57">
        <v>0.23571</v>
      </c>
      <c r="D15" s="58">
        <f t="shared" si="0"/>
        <v>235.71</v>
      </c>
      <c r="E15" s="49"/>
      <c r="F15" s="49"/>
      <c r="G15" s="49"/>
      <c r="H15" s="49"/>
      <c r="I15" s="49"/>
      <c r="P15" s="55">
        <v>2019</v>
      </c>
      <c r="Q15" s="57">
        <v>0.28000000000000003</v>
      </c>
      <c r="R15" s="58">
        <f t="shared" si="2"/>
        <v>280</v>
      </c>
    </row>
    <row r="16" spans="2:34" ht="15.75">
      <c r="B16" s="56">
        <f t="shared" si="1"/>
        <v>2020</v>
      </c>
      <c r="C16" s="57">
        <v>0.21554999999999999</v>
      </c>
      <c r="D16" s="58">
        <f t="shared" si="0"/>
        <v>215.54999999999998</v>
      </c>
      <c r="E16" s="49"/>
      <c r="F16" s="49"/>
      <c r="G16" s="49"/>
      <c r="H16" s="49"/>
      <c r="I16" s="49"/>
      <c r="P16" s="55">
        <v>2020</v>
      </c>
      <c r="Q16" s="57">
        <v>0.26800000000000002</v>
      </c>
      <c r="R16" s="58">
        <f t="shared" si="2"/>
        <v>268</v>
      </c>
    </row>
    <row r="17" spans="2:18" ht="15.75">
      <c r="B17" s="56">
        <f t="shared" si="1"/>
        <v>2021</v>
      </c>
      <c r="C17" s="57">
        <v>0.23583000000000001</v>
      </c>
      <c r="D17" s="58">
        <f t="shared" si="0"/>
        <v>235.83</v>
      </c>
      <c r="E17" s="49"/>
      <c r="F17" s="49"/>
      <c r="G17" s="49"/>
      <c r="H17" s="49"/>
      <c r="I17" s="49"/>
      <c r="P17" s="55">
        <v>2021</v>
      </c>
      <c r="Q17" s="57">
        <v>0.255</v>
      </c>
      <c r="R17" s="58">
        <f t="shared" si="2"/>
        <v>255</v>
      </c>
    </row>
    <row r="18" spans="2:18" ht="15.75">
      <c r="B18" s="56">
        <f t="shared" si="1"/>
        <v>2022</v>
      </c>
      <c r="C18" s="50">
        <f t="shared" ref="C18:C81" si="3">9.25945032510716E+81*EXP(-0.0941622869*B18)</f>
        <v>0.18992863312282626</v>
      </c>
      <c r="D18" s="58">
        <f t="shared" si="0"/>
        <v>189.92863312282626</v>
      </c>
      <c r="E18" s="49"/>
      <c r="F18" s="49"/>
      <c r="G18" s="49"/>
      <c r="H18" s="49"/>
      <c r="I18" s="49"/>
      <c r="P18" s="55">
        <v>2022</v>
      </c>
      <c r="Q18" s="57">
        <v>0.24099999999999999</v>
      </c>
      <c r="R18" s="58">
        <f t="shared" si="2"/>
        <v>241</v>
      </c>
    </row>
    <row r="19" spans="2:18" ht="15.75">
      <c r="B19" s="56">
        <f t="shared" si="1"/>
        <v>2023</v>
      </c>
      <c r="C19" s="50">
        <f t="shared" si="3"/>
        <v>0.17286070548319196</v>
      </c>
      <c r="D19" s="58">
        <f t="shared" si="0"/>
        <v>172.86070548319196</v>
      </c>
      <c r="E19" s="49"/>
      <c r="F19" s="49"/>
      <c r="G19" s="49"/>
      <c r="H19" s="49"/>
      <c r="I19" s="49"/>
      <c r="P19" s="55">
        <v>2023</v>
      </c>
      <c r="Q19" s="57">
        <v>0.22600000000000001</v>
      </c>
      <c r="R19" s="58">
        <f t="shared" si="2"/>
        <v>226</v>
      </c>
    </row>
    <row r="20" spans="2:18" ht="15.75">
      <c r="B20" s="56">
        <f t="shared" si="1"/>
        <v>2024</v>
      </c>
      <c r="C20" s="50">
        <f t="shared" si="3"/>
        <v>0.15732658635427021</v>
      </c>
      <c r="D20" s="58">
        <f t="shared" si="0"/>
        <v>157.3265863542702</v>
      </c>
      <c r="E20" s="49"/>
      <c r="F20" s="49"/>
      <c r="G20" s="49"/>
      <c r="H20" s="49"/>
      <c r="I20" s="49"/>
      <c r="P20" s="55">
        <v>2024</v>
      </c>
      <c r="Q20" s="57">
        <v>0.21</v>
      </c>
      <c r="R20" s="58">
        <f t="shared" si="2"/>
        <v>210</v>
      </c>
    </row>
    <row r="21" spans="2:18" ht="15.75">
      <c r="B21" s="56">
        <f t="shared" si="1"/>
        <v>2025</v>
      </c>
      <c r="C21" s="50">
        <f t="shared" si="3"/>
        <v>0.14318844010673298</v>
      </c>
      <c r="D21" s="58">
        <f t="shared" si="0"/>
        <v>143.188440106733</v>
      </c>
      <c r="E21" s="49"/>
      <c r="F21" s="49"/>
      <c r="G21" s="49"/>
      <c r="H21" s="49"/>
      <c r="I21" s="49"/>
      <c r="P21" s="55">
        <v>2025</v>
      </c>
      <c r="Q21" s="57">
        <v>0.193</v>
      </c>
      <c r="R21" s="58">
        <f t="shared" si="2"/>
        <v>193</v>
      </c>
    </row>
    <row r="22" spans="2:18" ht="15.75">
      <c r="B22" s="56">
        <f t="shared" si="1"/>
        <v>2026</v>
      </c>
      <c r="C22" s="50">
        <f t="shared" si="3"/>
        <v>0.13032081770356777</v>
      </c>
      <c r="D22" s="58">
        <f t="shared" si="0"/>
        <v>130.32081770356777</v>
      </c>
      <c r="E22" s="49"/>
      <c r="F22" s="49"/>
      <c r="G22" s="49"/>
      <c r="H22" s="49"/>
      <c r="I22" s="49"/>
      <c r="P22" s="55">
        <v>2026</v>
      </c>
      <c r="Q22" s="57">
        <v>0.17399999999999999</v>
      </c>
      <c r="R22" s="58">
        <f t="shared" si="2"/>
        <v>174</v>
      </c>
    </row>
    <row r="23" spans="2:18" ht="15.75">
      <c r="B23" s="56">
        <f t="shared" si="1"/>
        <v>2027</v>
      </c>
      <c r="C23" s="50">
        <f t="shared" si="3"/>
        <v>0.11860954357954448</v>
      </c>
      <c r="D23" s="58">
        <f t="shared" si="0"/>
        <v>118.60954357954448</v>
      </c>
      <c r="E23" s="49"/>
      <c r="F23" s="49"/>
      <c r="G23" s="49"/>
      <c r="H23" s="49"/>
      <c r="I23" s="49"/>
      <c r="P23" s="55">
        <v>2027</v>
      </c>
      <c r="Q23" s="57">
        <v>0.154</v>
      </c>
      <c r="R23" s="58">
        <f t="shared" si="2"/>
        <v>154</v>
      </c>
    </row>
    <row r="24" spans="2:18" ht="15.75">
      <c r="B24" s="56">
        <f t="shared" si="1"/>
        <v>2028</v>
      </c>
      <c r="C24" s="50">
        <f t="shared" si="3"/>
        <v>0.1079507025512066</v>
      </c>
      <c r="D24" s="58">
        <f t="shared" si="0"/>
        <v>107.9507025512066</v>
      </c>
      <c r="E24" s="49"/>
      <c r="F24" s="49"/>
      <c r="G24" s="49"/>
      <c r="H24" s="49"/>
      <c r="I24" s="49"/>
      <c r="P24" s="55">
        <v>2028</v>
      </c>
      <c r="Q24" s="57">
        <v>0.13300000000000001</v>
      </c>
      <c r="R24" s="58">
        <f t="shared" si="2"/>
        <v>133</v>
      </c>
    </row>
    <row r="25" spans="2:18" ht="15.75">
      <c r="B25" s="56">
        <f t="shared" si="1"/>
        <v>2029</v>
      </c>
      <c r="C25" s="50">
        <f t="shared" si="3"/>
        <v>9.8249717768147879E-2</v>
      </c>
      <c r="D25" s="58">
        <f t="shared" si="0"/>
        <v>98.249717768147875</v>
      </c>
      <c r="E25" s="49"/>
      <c r="F25" s="49"/>
      <c r="G25" s="49"/>
      <c r="H25" s="49"/>
      <c r="I25" s="49"/>
      <c r="P25" s="55">
        <v>2029</v>
      </c>
      <c r="Q25" s="57">
        <v>0.11</v>
      </c>
      <c r="R25" s="58">
        <f t="shared" si="2"/>
        <v>110</v>
      </c>
    </row>
    <row r="26" spans="2:18" ht="15.75">
      <c r="B26" s="56">
        <f t="shared" si="1"/>
        <v>2030</v>
      </c>
      <c r="C26" s="50">
        <f t="shared" si="3"/>
        <v>8.9420511524154228E-2</v>
      </c>
      <c r="D26" s="58">
        <f t="shared" si="0"/>
        <v>89.420511524154222</v>
      </c>
      <c r="E26" s="49"/>
      <c r="F26" s="49"/>
      <c r="G26" s="49"/>
      <c r="H26" s="49"/>
      <c r="I26" s="49"/>
      <c r="P26" s="55">
        <v>2030</v>
      </c>
      <c r="Q26" s="57">
        <v>8.5000000000000006E-2</v>
      </c>
      <c r="R26" s="58">
        <f t="shared" si="2"/>
        <v>85</v>
      </c>
    </row>
    <row r="27" spans="2:18" ht="15.75">
      <c r="B27" s="56">
        <f t="shared" si="1"/>
        <v>2031</v>
      </c>
      <c r="C27" s="50">
        <f t="shared" si="3"/>
        <v>8.1384741482012413E-2</v>
      </c>
      <c r="D27" s="58">
        <f t="shared" si="0"/>
        <v>81.384741482012416</v>
      </c>
      <c r="E27" s="49"/>
      <c r="F27" s="49"/>
      <c r="G27" s="49"/>
      <c r="H27" s="49"/>
      <c r="I27" s="49"/>
      <c r="P27" s="55">
        <v>2031</v>
      </c>
      <c r="Q27" s="57">
        <v>6.5000000000000002E-2</v>
      </c>
      <c r="R27" s="58">
        <f t="shared" si="2"/>
        <v>65</v>
      </c>
    </row>
    <row r="28" spans="2:18" ht="15.75">
      <c r="B28" s="56">
        <f t="shared" si="1"/>
        <v>2032</v>
      </c>
      <c r="C28" s="50">
        <f t="shared" si="3"/>
        <v>7.4071105534940521E-2</v>
      </c>
      <c r="D28" s="58">
        <f t="shared" si="0"/>
        <v>74.071105534940514</v>
      </c>
      <c r="E28" s="49"/>
      <c r="F28" s="49"/>
      <c r="G28" s="49"/>
      <c r="H28" s="49"/>
      <c r="I28" s="49"/>
      <c r="P28" s="55">
        <v>2032</v>
      </c>
      <c r="Q28" s="57">
        <v>0.05</v>
      </c>
      <c r="R28" s="58">
        <f t="shared" si="2"/>
        <v>50</v>
      </c>
    </row>
    <row r="29" spans="2:18" ht="15.75">
      <c r="B29" s="56">
        <f t="shared" si="1"/>
        <v>2033</v>
      </c>
      <c r="C29" s="50">
        <f t="shared" si="3"/>
        <v>6.7414709136612849E-2</v>
      </c>
      <c r="D29" s="58">
        <f t="shared" si="0"/>
        <v>67.414709136612856</v>
      </c>
      <c r="E29" s="49"/>
      <c r="F29" s="49"/>
      <c r="G29" s="49"/>
      <c r="H29" s="49"/>
      <c r="I29" s="49"/>
      <c r="P29" s="55">
        <v>2033</v>
      </c>
      <c r="Q29" s="57">
        <v>3.7999999999999999E-2</v>
      </c>
      <c r="R29" s="58">
        <f t="shared" si="2"/>
        <v>38</v>
      </c>
    </row>
    <row r="30" spans="2:18" ht="15.75">
      <c r="B30" s="56">
        <f t="shared" si="1"/>
        <v>2034</v>
      </c>
      <c r="C30" s="50">
        <f t="shared" si="3"/>
        <v>6.1356489486042345E-2</v>
      </c>
      <c r="D30" s="58">
        <f t="shared" si="0"/>
        <v>61.356489486042342</v>
      </c>
      <c r="E30" s="49"/>
      <c r="F30" s="49"/>
      <c r="G30" s="49"/>
      <c r="H30" s="49"/>
      <c r="I30" s="49"/>
      <c r="P30" s="55">
        <v>2034</v>
      </c>
      <c r="Q30" s="57">
        <v>2.9000000000000001E-2</v>
      </c>
      <c r="R30" s="58">
        <f t="shared" si="2"/>
        <v>29</v>
      </c>
    </row>
    <row r="31" spans="2:18" ht="15.75">
      <c r="B31" s="56">
        <f t="shared" si="1"/>
        <v>2035</v>
      </c>
      <c r="C31" s="50">
        <f t="shared" si="3"/>
        <v>5.5842691458061415E-2</v>
      </c>
      <c r="D31" s="58">
        <f t="shared" si="0"/>
        <v>55.842691458061417</v>
      </c>
      <c r="E31" s="49"/>
      <c r="F31" s="49"/>
      <c r="G31" s="49"/>
      <c r="H31" s="49"/>
      <c r="I31" s="49"/>
      <c r="P31" s="55">
        <v>2035</v>
      </c>
      <c r="Q31" s="57">
        <v>2.3E-2</v>
      </c>
      <c r="R31" s="58">
        <f t="shared" si="2"/>
        <v>23</v>
      </c>
    </row>
    <row r="32" spans="2:18" ht="15.75">
      <c r="B32" s="56">
        <f t="shared" si="1"/>
        <v>2036</v>
      </c>
      <c r="C32" s="50">
        <f t="shared" si="3"/>
        <v>5.0824390629285184E-2</v>
      </c>
      <c r="D32" s="58">
        <f t="shared" si="0"/>
        <v>50.824390629285183</v>
      </c>
      <c r="E32" s="49"/>
      <c r="F32" s="49"/>
      <c r="G32" s="49"/>
      <c r="H32" s="49"/>
      <c r="I32" s="49"/>
      <c r="P32" s="55">
        <v>2036</v>
      </c>
      <c r="Q32" s="57">
        <v>1.7000000000000001E-2</v>
      </c>
      <c r="R32" s="58">
        <f t="shared" si="2"/>
        <v>17</v>
      </c>
    </row>
    <row r="33" spans="2:18" ht="15.75">
      <c r="B33" s="56">
        <f t="shared" si="1"/>
        <v>2037</v>
      </c>
      <c r="C33" s="50">
        <f t="shared" si="3"/>
        <v>4.6257059167324109E-2</v>
      </c>
      <c r="D33" s="58">
        <f t="shared" si="0"/>
        <v>46.257059167324108</v>
      </c>
      <c r="E33" s="49"/>
      <c r="F33" s="49"/>
      <c r="G33" s="49"/>
      <c r="H33" s="49"/>
      <c r="I33" s="49"/>
      <c r="P33" s="55">
        <v>2037</v>
      </c>
      <c r="Q33" s="57">
        <v>1.2999999999999999E-2</v>
      </c>
      <c r="R33" s="58">
        <f t="shared" si="2"/>
        <v>13</v>
      </c>
    </row>
    <row r="34" spans="2:18" ht="15.75">
      <c r="B34" s="56">
        <f t="shared" si="1"/>
        <v>2038</v>
      </c>
      <c r="C34" s="50">
        <f t="shared" si="3"/>
        <v>4.2100170731343166E-2</v>
      </c>
      <c r="D34" s="58">
        <f t="shared" si="0"/>
        <v>42.100170731343162</v>
      </c>
      <c r="E34" s="49"/>
      <c r="F34" s="49"/>
      <c r="G34" s="49"/>
      <c r="H34" s="49"/>
      <c r="I34" s="49"/>
      <c r="P34" s="55">
        <v>2038</v>
      </c>
      <c r="Q34" s="57">
        <v>0.01</v>
      </c>
      <c r="R34" s="58">
        <f t="shared" si="2"/>
        <v>10</v>
      </c>
    </row>
    <row r="35" spans="2:18" ht="15.75">
      <c r="B35" s="56">
        <f t="shared" si="1"/>
        <v>2039</v>
      </c>
      <c r="C35" s="50">
        <f t="shared" si="3"/>
        <v>3.8316840878207636E-2</v>
      </c>
      <c r="D35" s="58">
        <f t="shared" si="0"/>
        <v>38.316840878207636</v>
      </c>
      <c r="E35" s="49"/>
      <c r="F35" s="49"/>
      <c r="G35" s="49"/>
      <c r="H35" s="49"/>
      <c r="I35" s="49"/>
      <c r="P35" s="55">
        <v>2039</v>
      </c>
      <c r="Q35" s="57">
        <v>8.0000000000000002E-3</v>
      </c>
      <c r="R35" s="58">
        <f t="shared" si="2"/>
        <v>8</v>
      </c>
    </row>
    <row r="36" spans="2:18" ht="15.75">
      <c r="B36" s="56">
        <f t="shared" si="1"/>
        <v>2040</v>
      </c>
      <c r="C36" s="50">
        <f t="shared" si="3"/>
        <v>3.4873499783525524E-2</v>
      </c>
      <c r="D36" s="58">
        <f t="shared" si="0"/>
        <v>34.873499783525524</v>
      </c>
      <c r="E36" s="49"/>
      <c r="F36" s="49"/>
      <c r="G36" s="49"/>
      <c r="H36" s="49"/>
      <c r="I36" s="49"/>
      <c r="P36" s="55">
        <v>2040</v>
      </c>
      <c r="Q36" s="57">
        <v>6.0000000000000001E-3</v>
      </c>
      <c r="R36" s="58">
        <f t="shared" si="2"/>
        <v>6</v>
      </c>
    </row>
    <row r="37" spans="2:18" ht="15.75">
      <c r="B37" s="56">
        <f t="shared" si="1"/>
        <v>2041</v>
      </c>
      <c r="C37" s="50">
        <f t="shared" si="3"/>
        <v>3.1739594373586151E-2</v>
      </c>
      <c r="D37" s="58">
        <f t="shared" si="0"/>
        <v>31.739594373586151</v>
      </c>
      <c r="E37" s="49"/>
      <c r="F37" s="49"/>
      <c r="G37" s="49"/>
      <c r="H37" s="49"/>
      <c r="I37" s="49"/>
      <c r="P37" s="55">
        <v>2041</v>
      </c>
      <c r="Q37" s="57">
        <v>6.0000000000000001E-3</v>
      </c>
      <c r="R37" s="58">
        <f t="shared" si="2"/>
        <v>6</v>
      </c>
    </row>
    <row r="38" spans="2:18" ht="15.75">
      <c r="B38" s="56">
        <f t="shared" si="1"/>
        <v>2042</v>
      </c>
      <c r="C38" s="50">
        <f t="shared" si="3"/>
        <v>2.8887317225203907E-2</v>
      </c>
      <c r="D38" s="58">
        <f t="shared" si="0"/>
        <v>28.887317225203908</v>
      </c>
      <c r="E38" s="49"/>
      <c r="F38" s="49"/>
      <c r="G38" s="49"/>
      <c r="H38" s="49"/>
      <c r="I38" s="49"/>
      <c r="P38" s="55">
        <v>2042</v>
      </c>
      <c r="Q38" s="57">
        <v>4.0000000000000001E-3</v>
      </c>
      <c r="R38" s="58">
        <f t="shared" si="2"/>
        <v>4</v>
      </c>
    </row>
    <row r="39" spans="2:18" ht="15.75">
      <c r="B39" s="56">
        <f t="shared" si="1"/>
        <v>2043</v>
      </c>
      <c r="C39" s="50">
        <f t="shared" si="3"/>
        <v>2.6291359827963597E-2</v>
      </c>
      <c r="D39" s="58">
        <f t="shared" si="0"/>
        <v>26.291359827963596</v>
      </c>
      <c r="E39" s="49"/>
      <c r="F39" s="49"/>
      <c r="G39" s="49"/>
      <c r="H39" s="49"/>
      <c r="I39" s="49"/>
      <c r="P39" s="55">
        <v>2043</v>
      </c>
      <c r="Q39" s="57">
        <v>3.0000000000000001E-3</v>
      </c>
      <c r="R39" s="58">
        <f t="shared" si="2"/>
        <v>3</v>
      </c>
    </row>
    <row r="40" spans="2:18" ht="15.75">
      <c r="B40" s="56">
        <f t="shared" si="1"/>
        <v>2044</v>
      </c>
      <c r="C40" s="50">
        <f t="shared" si="3"/>
        <v>2.3928688019542423E-2</v>
      </c>
      <c r="D40" s="58">
        <f t="shared" si="0"/>
        <v>23.928688019542424</v>
      </c>
      <c r="E40" s="49"/>
      <c r="F40" s="49"/>
      <c r="G40" s="49"/>
      <c r="H40" s="49"/>
      <c r="I40" s="49"/>
      <c r="P40" s="55">
        <v>2044</v>
      </c>
      <c r="Q40" s="57">
        <v>2E-3</v>
      </c>
      <c r="R40" s="58">
        <f t="shared" si="2"/>
        <v>2</v>
      </c>
    </row>
    <row r="41" spans="2:18" ht="15.75">
      <c r="B41" s="56">
        <f t="shared" si="1"/>
        <v>2045</v>
      </c>
      <c r="C41" s="50">
        <f t="shared" si="3"/>
        <v>2.1778337601526122E-2</v>
      </c>
      <c r="D41" s="58">
        <f t="shared" si="0"/>
        <v>21.778337601526122</v>
      </c>
      <c r="E41" s="49"/>
      <c r="F41" s="49"/>
      <c r="G41" s="49"/>
      <c r="H41" s="49"/>
      <c r="I41" s="49"/>
      <c r="P41" s="55">
        <v>2045</v>
      </c>
      <c r="Q41" s="57">
        <v>1E-3</v>
      </c>
      <c r="R41" s="58">
        <f t="shared" si="2"/>
        <v>1</v>
      </c>
    </row>
    <row r="42" spans="2:18" ht="15.75">
      <c r="B42" s="56">
        <f t="shared" si="1"/>
        <v>2046</v>
      </c>
      <c r="C42" s="50">
        <f t="shared" si="3"/>
        <v>1.9821228322200186E-2</v>
      </c>
      <c r="D42" s="58">
        <f t="shared" si="0"/>
        <v>19.821228322200188</v>
      </c>
      <c r="E42" s="49"/>
      <c r="F42" s="49"/>
      <c r="G42" s="49"/>
      <c r="H42" s="49"/>
      <c r="I42" s="49"/>
      <c r="P42" s="55">
        <v>2046</v>
      </c>
      <c r="Q42" s="57">
        <v>1E-3</v>
      </c>
      <c r="R42" s="58">
        <f t="shared" si="2"/>
        <v>1</v>
      </c>
    </row>
    <row r="43" spans="2:18" ht="15.75">
      <c r="B43" s="56">
        <f t="shared" si="1"/>
        <v>2047</v>
      </c>
      <c r="C43" s="50">
        <f t="shared" si="3"/>
        <v>1.80399945757687E-2</v>
      </c>
      <c r="D43" s="58">
        <f t="shared" si="0"/>
        <v>18.039994575768699</v>
      </c>
      <c r="E43" s="49"/>
      <c r="F43" s="49"/>
      <c r="G43" s="49"/>
      <c r="H43" s="49"/>
      <c r="I43" s="49"/>
      <c r="P43" s="55">
        <v>2047</v>
      </c>
      <c r="Q43" s="57">
        <v>1E-3</v>
      </c>
      <c r="R43" s="58">
        <f t="shared" si="2"/>
        <v>1</v>
      </c>
    </row>
    <row r="44" spans="2:18" ht="15.75">
      <c r="B44" s="56">
        <f t="shared" si="1"/>
        <v>2048</v>
      </c>
      <c r="C44" s="50">
        <f t="shared" si="3"/>
        <v>1.6418831315779914E-2</v>
      </c>
      <c r="D44" s="58">
        <f t="shared" si="0"/>
        <v>16.418831315779915</v>
      </c>
      <c r="E44" s="49"/>
      <c r="F44" s="49"/>
      <c r="G44" s="49"/>
      <c r="H44" s="49"/>
      <c r="I44" s="49"/>
      <c r="P44" s="55">
        <v>2048</v>
      </c>
      <c r="Q44" s="57">
        <v>1E-3</v>
      </c>
      <c r="R44" s="58">
        <f t="shared" si="2"/>
        <v>1</v>
      </c>
    </row>
    <row r="45" spans="2:18" ht="15.75">
      <c r="B45" s="56">
        <f t="shared" si="1"/>
        <v>2049</v>
      </c>
      <c r="C45" s="50">
        <f t="shared" si="3"/>
        <v>1.4943353815534516E-2</v>
      </c>
      <c r="D45" s="58">
        <f t="shared" si="0"/>
        <v>14.943353815534516</v>
      </c>
      <c r="E45" s="49"/>
      <c r="F45" s="49"/>
      <c r="G45" s="49"/>
      <c r="H45" s="49"/>
      <c r="I45" s="49"/>
      <c r="P45" s="55">
        <v>2049</v>
      </c>
      <c r="Q45" s="57">
        <v>1E-3</v>
      </c>
      <c r="R45" s="58">
        <f t="shared" si="2"/>
        <v>1</v>
      </c>
    </row>
    <row r="46" spans="2:18" ht="15.75">
      <c r="B46" s="56">
        <f t="shared" si="1"/>
        <v>2050</v>
      </c>
      <c r="C46" s="50">
        <f t="shared" si="3"/>
        <v>1.3600470031118216E-2</v>
      </c>
      <c r="D46" s="58">
        <f t="shared" si="0"/>
        <v>13.600470031118215</v>
      </c>
      <c r="E46" s="49"/>
      <c r="F46" s="49"/>
      <c r="G46" s="49"/>
      <c r="H46" s="49"/>
      <c r="I46" s="49"/>
      <c r="P46" s="55">
        <v>2050</v>
      </c>
      <c r="Q46" s="57">
        <v>1E-3</v>
      </c>
      <c r="R46" s="58">
        <f t="shared" si="2"/>
        <v>1</v>
      </c>
    </row>
    <row r="47" spans="2:18" ht="15.75">
      <c r="B47" s="56">
        <f t="shared" si="1"/>
        <v>2051</v>
      </c>
      <c r="C47" s="50">
        <f t="shared" si="3"/>
        <v>1.2378264434524354E-2</v>
      </c>
      <c r="D47" s="58">
        <f t="shared" si="0"/>
        <v>12.378264434524354</v>
      </c>
      <c r="E47" s="49"/>
      <c r="F47" s="49"/>
      <c r="G47" s="49"/>
      <c r="H47" s="49"/>
      <c r="I47" s="49"/>
      <c r="P47" s="55">
        <v>2051</v>
      </c>
      <c r="Q47" s="57">
        <v>2E-3</v>
      </c>
      <c r="R47" s="58">
        <f t="shared" si="2"/>
        <v>2</v>
      </c>
    </row>
    <row r="48" spans="2:18" ht="15.75">
      <c r="B48" s="56">
        <f t="shared" si="1"/>
        <v>2052</v>
      </c>
      <c r="C48" s="50">
        <f t="shared" si="3"/>
        <v>1.1265892286107471E-2</v>
      </c>
      <c r="D48" s="58">
        <f t="shared" si="0"/>
        <v>11.265892286107471</v>
      </c>
      <c r="E48" s="49"/>
      <c r="F48" s="49"/>
      <c r="G48" s="49"/>
      <c r="H48" s="49"/>
      <c r="I48" s="49"/>
      <c r="P48" s="55">
        <v>2052</v>
      </c>
      <c r="Q48" s="57">
        <v>2E-3</v>
      </c>
      <c r="R48" s="58">
        <f t="shared" si="2"/>
        <v>2</v>
      </c>
    </row>
    <row r="49" spans="2:18" ht="15.75">
      <c r="B49" s="56">
        <f t="shared" si="1"/>
        <v>2053</v>
      </c>
      <c r="C49" s="50">
        <f t="shared" si="3"/>
        <v>1.0253483408237821E-2</v>
      </c>
      <c r="D49" s="58">
        <f t="shared" si="0"/>
        <v>10.253483408237821</v>
      </c>
      <c r="E49" s="49"/>
      <c r="F49" s="49"/>
      <c r="G49" s="49"/>
      <c r="H49" s="49"/>
      <c r="I49" s="49"/>
      <c r="P49" s="55">
        <v>2053</v>
      </c>
      <c r="Q49" s="57">
        <v>2E-3</v>
      </c>
      <c r="R49" s="58">
        <f t="shared" si="2"/>
        <v>2</v>
      </c>
    </row>
    <row r="50" spans="2:18" ht="15.75">
      <c r="B50" s="56">
        <f t="shared" si="1"/>
        <v>2054</v>
      </c>
      <c r="C50" s="50">
        <f t="shared" si="3"/>
        <v>9.3320546063319076E-3</v>
      </c>
      <c r="D50" s="58">
        <f t="shared" si="0"/>
        <v>9.3320546063319085</v>
      </c>
      <c r="E50" s="49"/>
      <c r="F50" s="49"/>
      <c r="G50" s="49"/>
      <c r="H50" s="49"/>
      <c r="I50" s="49"/>
      <c r="P50" s="55">
        <v>2054</v>
      </c>
      <c r="Q50" s="57">
        <v>2E-3</v>
      </c>
      <c r="R50" s="58">
        <f t="shared" si="2"/>
        <v>2</v>
      </c>
    </row>
    <row r="51" spans="2:18" ht="15.75">
      <c r="B51" s="56">
        <f t="shared" si="1"/>
        <v>2055</v>
      </c>
      <c r="C51" s="50">
        <f t="shared" si="3"/>
        <v>8.4934299601629234E-3</v>
      </c>
      <c r="D51" s="58">
        <f t="shared" si="0"/>
        <v>8.4934299601629242</v>
      </c>
      <c r="E51" s="49"/>
      <c r="F51" s="49"/>
      <c r="G51" s="49"/>
      <c r="H51" s="49"/>
      <c r="I51" s="49"/>
      <c r="P51" s="55">
        <v>2055</v>
      </c>
      <c r="Q51" s="57">
        <v>2E-3</v>
      </c>
      <c r="R51" s="58">
        <f t="shared" si="2"/>
        <v>2</v>
      </c>
    </row>
    <row r="52" spans="2:18" ht="15.75">
      <c r="B52" s="56">
        <f t="shared" si="1"/>
        <v>2056</v>
      </c>
      <c r="C52" s="50">
        <f t="shared" si="3"/>
        <v>7.7301682781888625E-3</v>
      </c>
      <c r="D52" s="58">
        <f t="shared" si="0"/>
        <v>7.7301682781888621</v>
      </c>
      <c r="E52" s="49"/>
      <c r="F52" s="49"/>
      <c r="G52" s="49"/>
      <c r="H52" s="49"/>
      <c r="I52" s="49"/>
      <c r="P52" s="55">
        <v>2056</v>
      </c>
      <c r="Q52" s="57">
        <v>2E-3</v>
      </c>
      <c r="R52" s="58">
        <f t="shared" si="2"/>
        <v>2</v>
      </c>
    </row>
    <row r="53" spans="2:18" ht="15.75">
      <c r="B53" s="56">
        <f t="shared" si="1"/>
        <v>2057</v>
      </c>
      <c r="C53" s="50">
        <f t="shared" si="3"/>
        <v>7.0354970711939699E-3</v>
      </c>
      <c r="D53" s="58">
        <f t="shared" si="0"/>
        <v>7.0354970711939702</v>
      </c>
      <c r="E53" s="49"/>
      <c r="F53" s="49"/>
      <c r="G53" s="49"/>
      <c r="H53" s="49"/>
      <c r="I53" s="49"/>
      <c r="P53" s="55">
        <v>2057</v>
      </c>
      <c r="Q53" s="57">
        <v>2E-3</v>
      </c>
      <c r="R53" s="58">
        <f t="shared" si="2"/>
        <v>2</v>
      </c>
    </row>
    <row r="54" spans="2:18" ht="15.75">
      <c r="B54" s="56">
        <f t="shared" si="1"/>
        <v>2058</v>
      </c>
      <c r="C54" s="50">
        <f t="shared" si="3"/>
        <v>6.4032524593857993E-3</v>
      </c>
      <c r="D54" s="58">
        <f t="shared" si="0"/>
        <v>6.4032524593857989</v>
      </c>
      <c r="E54" s="49"/>
      <c r="F54" s="49"/>
      <c r="G54" s="49"/>
      <c r="H54" s="49"/>
      <c r="I54" s="49"/>
      <c r="P54" s="55">
        <v>2058</v>
      </c>
      <c r="Q54" s="57">
        <v>2E-3</v>
      </c>
      <c r="R54" s="58">
        <f t="shared" si="2"/>
        <v>2</v>
      </c>
    </row>
    <row r="55" spans="2:18" ht="15.75">
      <c r="B55" s="56">
        <f t="shared" si="1"/>
        <v>2059</v>
      </c>
      <c r="C55" s="50">
        <f t="shared" si="3"/>
        <v>5.8278244797383173E-3</v>
      </c>
      <c r="D55" s="58">
        <f t="shared" si="0"/>
        <v>5.8278244797383172</v>
      </c>
      <c r="E55" s="49"/>
      <c r="F55" s="49"/>
      <c r="G55" s="49"/>
      <c r="H55" s="49"/>
      <c r="I55" s="49"/>
      <c r="P55" s="55">
        <v>2059</v>
      </c>
      <c r="Q55" s="57">
        <v>2E-3</v>
      </c>
      <c r="R55" s="58">
        <f t="shared" si="2"/>
        <v>2</v>
      </c>
    </row>
    <row r="56" spans="2:18" ht="15.75">
      <c r="B56" s="56">
        <f t="shared" si="1"/>
        <v>2060</v>
      </c>
      <c r="C56" s="50">
        <f t="shared" si="3"/>
        <v>5.3041073082872037E-3</v>
      </c>
      <c r="D56" s="58">
        <f t="shared" si="0"/>
        <v>5.3041073082872039</v>
      </c>
      <c r="E56" s="49"/>
      <c r="F56" s="49"/>
      <c r="G56" s="49"/>
      <c r="H56" s="49"/>
      <c r="I56" s="49"/>
      <c r="P56" s="55">
        <v>2060</v>
      </c>
      <c r="Q56" s="57">
        <v>2E-3</v>
      </c>
      <c r="R56" s="58">
        <f t="shared" si="2"/>
        <v>2</v>
      </c>
    </row>
    <row r="57" spans="2:18" ht="15.75">
      <c r="B57" s="56">
        <f t="shared" si="1"/>
        <v>2061</v>
      </c>
      <c r="C57" s="50">
        <f t="shared" si="3"/>
        <v>4.8274539556978878E-3</v>
      </c>
      <c r="D57" s="58">
        <f t="shared" si="0"/>
        <v>4.8274539556978882</v>
      </c>
      <c r="E57" s="49"/>
      <c r="F57" s="49"/>
      <c r="G57" s="49"/>
      <c r="H57" s="49"/>
      <c r="I57" s="49"/>
      <c r="P57" s="55">
        <v>2061</v>
      </c>
      <c r="Q57" s="57">
        <v>2E-3</v>
      </c>
      <c r="R57" s="58">
        <f t="shared" si="2"/>
        <v>2</v>
      </c>
    </row>
    <row r="58" spans="2:18" ht="15.75">
      <c r="B58" s="56">
        <f t="shared" si="1"/>
        <v>2062</v>
      </c>
      <c r="C58" s="50">
        <f t="shared" si="3"/>
        <v>4.3936350341125703E-3</v>
      </c>
      <c r="D58" s="58">
        <f t="shared" si="0"/>
        <v>4.3936350341125703</v>
      </c>
      <c r="E58" s="49"/>
      <c r="F58" s="49"/>
      <c r="G58" s="49"/>
      <c r="H58" s="49"/>
      <c r="I58" s="49"/>
      <c r="P58" s="55">
        <v>2062</v>
      </c>
      <c r="Q58" s="57">
        <v>2E-3</v>
      </c>
      <c r="R58" s="58">
        <f t="shared" si="2"/>
        <v>2</v>
      </c>
    </row>
    <row r="59" spans="2:18" ht="15.75">
      <c r="B59" s="56">
        <f t="shared" si="1"/>
        <v>2063</v>
      </c>
      <c r="C59" s="50">
        <f t="shared" si="3"/>
        <v>3.9988012294134151E-3</v>
      </c>
      <c r="D59" s="58">
        <f t="shared" si="0"/>
        <v>3.9988012294134152</v>
      </c>
      <c r="E59" s="49"/>
      <c r="F59" s="49"/>
      <c r="G59" s="49"/>
      <c r="H59" s="49"/>
      <c r="I59" s="49"/>
      <c r="P59" s="55">
        <v>2063</v>
      </c>
      <c r="Q59" s="57">
        <v>2E-3</v>
      </c>
      <c r="R59" s="58">
        <f t="shared" si="2"/>
        <v>2</v>
      </c>
    </row>
    <row r="60" spans="2:18" ht="15.75">
      <c r="B60" s="56">
        <f t="shared" si="1"/>
        <v>2064</v>
      </c>
      <c r="C60" s="50">
        <f t="shared" si="3"/>
        <v>3.6394491459138673E-3</v>
      </c>
      <c r="D60" s="58">
        <f t="shared" si="0"/>
        <v>3.6394491459138671</v>
      </c>
      <c r="E60" s="49"/>
      <c r="F60" s="49"/>
      <c r="G60" s="49"/>
      <c r="H60" s="49"/>
      <c r="I60" s="49"/>
      <c r="P60" s="55">
        <v>2064</v>
      </c>
      <c r="Q60" s="57">
        <v>2E-3</v>
      </c>
      <c r="R60" s="58">
        <f t="shared" si="2"/>
        <v>2</v>
      </c>
    </row>
    <row r="61" spans="2:18" ht="15.75">
      <c r="B61" s="56">
        <f t="shared" si="1"/>
        <v>2065</v>
      </c>
      <c r="C61" s="50">
        <f t="shared" si="3"/>
        <v>3.3123902204151758E-3</v>
      </c>
      <c r="D61" s="58">
        <f t="shared" si="0"/>
        <v>3.3123902204151756</v>
      </c>
      <c r="E61" s="49"/>
      <c r="F61" s="49"/>
      <c r="G61" s="49"/>
      <c r="H61" s="49"/>
      <c r="I61" s="49"/>
      <c r="P61" s="55">
        <v>2065</v>
      </c>
      <c r="Q61" s="57">
        <v>2E-3</v>
      </c>
      <c r="R61" s="58">
        <f t="shared" si="2"/>
        <v>2</v>
      </c>
    </row>
    <row r="62" spans="2:18" ht="15.75">
      <c r="B62" s="56">
        <f t="shared" si="1"/>
        <v>2066</v>
      </c>
      <c r="C62" s="50">
        <f t="shared" si="3"/>
        <v>3.0147224297997553E-3</v>
      </c>
      <c r="D62" s="58">
        <f t="shared" si="0"/>
        <v>3.0147224297997552</v>
      </c>
      <c r="E62" s="49"/>
      <c r="F62" s="49"/>
      <c r="G62" s="49"/>
      <c r="H62" s="49"/>
      <c r="I62" s="49"/>
      <c r="P62" s="55">
        <v>2066</v>
      </c>
      <c r="Q62" s="57">
        <v>2E-3</v>
      </c>
      <c r="R62" s="58">
        <f t="shared" si="2"/>
        <v>2</v>
      </c>
    </row>
    <row r="63" spans="2:18" ht="15.75">
      <c r="B63" s="56">
        <f t="shared" si="1"/>
        <v>2067</v>
      </c>
      <c r="C63" s="50">
        <f t="shared" si="3"/>
        <v>2.7438045411203324E-3</v>
      </c>
      <c r="D63" s="58">
        <f t="shared" si="0"/>
        <v>2.7438045411203325</v>
      </c>
      <c r="E63" s="49"/>
      <c r="F63" s="49"/>
      <c r="G63" s="49"/>
      <c r="H63" s="49"/>
      <c r="I63" s="49"/>
      <c r="P63" s="55">
        <v>2067</v>
      </c>
      <c r="Q63" s="57">
        <v>2E-3</v>
      </c>
      <c r="R63" s="58">
        <f t="shared" si="2"/>
        <v>2</v>
      </c>
    </row>
    <row r="64" spans="2:18" ht="15.75">
      <c r="B64" s="56">
        <f t="shared" si="1"/>
        <v>2068</v>
      </c>
      <c r="C64" s="50">
        <f t="shared" si="3"/>
        <v>2.4972326757036192E-3</v>
      </c>
      <c r="D64" s="58">
        <f t="shared" si="0"/>
        <v>2.4972326757036192</v>
      </c>
      <c r="E64" s="49"/>
      <c r="F64" s="49"/>
      <c r="G64" s="49"/>
      <c r="H64" s="49"/>
      <c r="I64" s="49"/>
      <c r="P64" s="55">
        <v>2068</v>
      </c>
      <c r="Q64" s="57">
        <v>2E-3</v>
      </c>
      <c r="R64" s="58">
        <f t="shared" si="2"/>
        <v>2</v>
      </c>
    </row>
    <row r="65" spans="2:18" ht="15.75">
      <c r="B65" s="56">
        <f t="shared" si="1"/>
        <v>2069</v>
      </c>
      <c r="C65" s="50">
        <f t="shared" si="3"/>
        <v>2.272818979319695E-3</v>
      </c>
      <c r="D65" s="58">
        <f t="shared" si="0"/>
        <v>2.2728189793196951</v>
      </c>
      <c r="E65" s="49"/>
      <c r="F65" s="49"/>
      <c r="G65" s="49"/>
      <c r="H65" s="49"/>
      <c r="I65" s="49"/>
      <c r="P65" s="55">
        <v>2069</v>
      </c>
      <c r="Q65" s="57">
        <v>2E-3</v>
      </c>
      <c r="R65" s="58">
        <f t="shared" si="2"/>
        <v>2</v>
      </c>
    </row>
    <row r="66" spans="2:18" ht="15.75">
      <c r="B66" s="56">
        <f t="shared" si="1"/>
        <v>2070</v>
      </c>
      <c r="C66" s="50">
        <f t="shared" si="3"/>
        <v>2.0685722091556137E-3</v>
      </c>
      <c r="D66" s="58">
        <f t="shared" si="0"/>
        <v>2.0685722091556138</v>
      </c>
      <c r="E66" s="49"/>
      <c r="F66" s="49"/>
      <c r="G66" s="49"/>
      <c r="H66" s="49"/>
      <c r="I66" s="49"/>
      <c r="P66" s="55">
        <v>2070</v>
      </c>
      <c r="Q66" s="57">
        <v>2E-3</v>
      </c>
      <c r="R66" s="58">
        <f t="shared" si="2"/>
        <v>2</v>
      </c>
    </row>
    <row r="67" spans="2:18" ht="15.75">
      <c r="B67" s="56">
        <f t="shared" si="1"/>
        <v>2071</v>
      </c>
      <c r="C67" s="50">
        <f t="shared" si="3"/>
        <v>1.8826800653397096E-3</v>
      </c>
      <c r="D67" s="58">
        <f t="shared" si="0"/>
        <v>1.8826800653397096</v>
      </c>
      <c r="E67" s="49"/>
      <c r="F67" s="49"/>
      <c r="G67" s="49"/>
      <c r="H67" s="49"/>
      <c r="I67" s="49"/>
      <c r="P67" s="55">
        <v>2071</v>
      </c>
      <c r="Q67" s="57">
        <v>2E-3</v>
      </c>
      <c r="R67" s="58">
        <f t="shared" si="2"/>
        <v>2</v>
      </c>
    </row>
    <row r="68" spans="2:18" ht="15.75">
      <c r="B68" s="56">
        <f t="shared" si="1"/>
        <v>2072</v>
      </c>
      <c r="C68" s="50">
        <f t="shared" si="3"/>
        <v>1.7134931102426364E-3</v>
      </c>
      <c r="D68" s="58">
        <f t="shared" si="0"/>
        <v>1.7134931102426363</v>
      </c>
      <c r="E68" s="49"/>
      <c r="F68" s="49"/>
      <c r="G68" s="49"/>
      <c r="H68" s="49"/>
      <c r="I68" s="49"/>
      <c r="P68" s="55">
        <v>2072</v>
      </c>
      <c r="Q68" s="57">
        <v>2E-3</v>
      </c>
      <c r="R68" s="58">
        <f t="shared" si="2"/>
        <v>2</v>
      </c>
    </row>
    <row r="69" spans="2:18" ht="15.75">
      <c r="B69" s="56">
        <f t="shared" si="1"/>
        <v>2073</v>
      </c>
      <c r="C69" s="50">
        <f t="shared" si="3"/>
        <v>1.5595101328696561E-3</v>
      </c>
      <c r="D69" s="58">
        <f t="shared" si="0"/>
        <v>1.5595101328696561</v>
      </c>
      <c r="E69" s="49"/>
      <c r="F69" s="49"/>
      <c r="G69" s="49"/>
      <c r="H69" s="49"/>
      <c r="I69" s="49"/>
      <c r="P69" s="55">
        <v>2073</v>
      </c>
      <c r="Q69" s="57">
        <v>2E-3</v>
      </c>
      <c r="R69" s="58">
        <f t="shared" si="2"/>
        <v>2</v>
      </c>
    </row>
    <row r="70" spans="2:18" ht="15.75">
      <c r="B70" s="56">
        <f t="shared" si="1"/>
        <v>2074</v>
      </c>
      <c r="C70" s="50">
        <f t="shared" si="3"/>
        <v>1.4193648284811272E-3</v>
      </c>
      <c r="D70" s="58">
        <f t="shared" ref="D70:D96" si="4">C70*1000</f>
        <v>1.4193648284811273</v>
      </c>
      <c r="E70" s="49"/>
      <c r="F70" s="49"/>
      <c r="G70" s="49"/>
      <c r="H70" s="49"/>
      <c r="I70" s="49"/>
      <c r="P70" s="55">
        <v>2074</v>
      </c>
      <c r="Q70" s="57">
        <v>2E-3</v>
      </c>
      <c r="R70" s="58">
        <f t="shared" si="2"/>
        <v>2</v>
      </c>
    </row>
    <row r="71" spans="2:18" ht="15.75">
      <c r="B71" s="56">
        <f t="shared" ref="B71:B96" si="5">B70+1</f>
        <v>2075</v>
      </c>
      <c r="C71" s="50">
        <f t="shared" si="3"/>
        <v>1.2918136752482642E-3</v>
      </c>
      <c r="D71" s="58">
        <f t="shared" si="4"/>
        <v>1.2918136752482641</v>
      </c>
      <c r="E71" s="49"/>
      <c r="F71" s="49"/>
      <c r="G71" s="49"/>
      <c r="H71" s="49"/>
      <c r="I71" s="49"/>
      <c r="P71" s="55">
        <v>2075</v>
      </c>
      <c r="Q71" s="57">
        <v>2E-3</v>
      </c>
      <c r="R71" s="58">
        <f t="shared" ref="R71:R96" si="6">Q71*1000</f>
        <v>2</v>
      </c>
    </row>
    <row r="72" spans="2:18" ht="15.75">
      <c r="B72" s="56">
        <f t="shared" si="5"/>
        <v>2076</v>
      </c>
      <c r="C72" s="50">
        <f t="shared" si="3"/>
        <v>1.1757249003726579E-3</v>
      </c>
      <c r="D72" s="58">
        <f t="shared" si="4"/>
        <v>1.175724900372658</v>
      </c>
      <c r="E72" s="49"/>
      <c r="F72" s="49"/>
      <c r="G72" s="49"/>
      <c r="H72" s="49"/>
      <c r="I72" s="49"/>
      <c r="P72" s="55">
        <v>2076</v>
      </c>
      <c r="Q72" s="57">
        <v>2E-3</v>
      </c>
      <c r="R72" s="58">
        <f t="shared" si="6"/>
        <v>2</v>
      </c>
    </row>
    <row r="73" spans="2:18" ht="15.75">
      <c r="B73" s="56">
        <f t="shared" si="5"/>
        <v>2077</v>
      </c>
      <c r="C73" s="50">
        <f t="shared" si="3"/>
        <v>1.0700684377649406E-3</v>
      </c>
      <c r="D73" s="58">
        <f t="shared" si="4"/>
        <v>1.0700684377649405</v>
      </c>
      <c r="E73" s="49"/>
      <c r="F73" s="49"/>
      <c r="G73" s="49"/>
      <c r="H73" s="49"/>
      <c r="I73" s="49"/>
      <c r="P73" s="55">
        <v>2077</v>
      </c>
      <c r="Q73" s="57">
        <v>2E-3</v>
      </c>
      <c r="R73" s="58">
        <f t="shared" si="6"/>
        <v>2</v>
      </c>
    </row>
    <row r="74" spans="2:18" ht="15.75">
      <c r="B74" s="56">
        <f t="shared" si="5"/>
        <v>2078</v>
      </c>
      <c r="C74" s="50">
        <f t="shared" si="3"/>
        <v>9.7390678817618499E-4</v>
      </c>
      <c r="D74" s="58">
        <f t="shared" si="4"/>
        <v>0.97390678817618503</v>
      </c>
      <c r="E74" s="49"/>
      <c r="F74" s="49"/>
      <c r="G74" s="49"/>
      <c r="H74" s="49"/>
      <c r="I74" s="49"/>
      <c r="P74" s="55">
        <v>2078</v>
      </c>
      <c r="Q74" s="57">
        <v>2E-3</v>
      </c>
      <c r="R74" s="58">
        <f t="shared" si="6"/>
        <v>2</v>
      </c>
    </row>
    <row r="75" spans="2:18" ht="15.75">
      <c r="B75" s="56">
        <f t="shared" si="5"/>
        <v>2079</v>
      </c>
      <c r="C75" s="50">
        <f t="shared" si="3"/>
        <v>8.8638670068318841E-4</v>
      </c>
      <c r="D75" s="58">
        <f t="shared" si="4"/>
        <v>0.88638670068318837</v>
      </c>
      <c r="E75" s="49"/>
      <c r="F75" s="49"/>
      <c r="G75" s="49"/>
      <c r="H75" s="49"/>
      <c r="I75" s="49"/>
      <c r="P75" s="55">
        <v>2079</v>
      </c>
      <c r="Q75" s="57">
        <v>2E-3</v>
      </c>
      <c r="R75" s="58">
        <f t="shared" si="6"/>
        <v>2</v>
      </c>
    </row>
    <row r="76" spans="2:18" ht="15.75">
      <c r="B76" s="56">
        <f t="shared" si="5"/>
        <v>2080</v>
      </c>
      <c r="C76" s="50">
        <f t="shared" si="3"/>
        <v>8.0673160171656198E-4</v>
      </c>
      <c r="D76" s="58">
        <f t="shared" si="4"/>
        <v>0.806731601716562</v>
      </c>
      <c r="E76" s="49"/>
      <c r="F76" s="49"/>
      <c r="G76" s="49"/>
      <c r="H76" s="49"/>
      <c r="I76" s="49"/>
      <c r="P76" s="55">
        <v>2080</v>
      </c>
      <c r="Q76" s="57">
        <v>2E-3</v>
      </c>
      <c r="R76" s="58">
        <f t="shared" si="6"/>
        <v>2</v>
      </c>
    </row>
    <row r="77" spans="2:18" ht="15.75">
      <c r="B77" s="56">
        <f t="shared" si="5"/>
        <v>2081</v>
      </c>
      <c r="C77" s="50">
        <f t="shared" si="3"/>
        <v>7.3423470445410427E-4</v>
      </c>
      <c r="D77" s="58">
        <f t="shared" si="4"/>
        <v>0.73423470445410421</v>
      </c>
      <c r="E77" s="49"/>
      <c r="F77" s="49"/>
      <c r="G77" s="49"/>
      <c r="H77" s="49"/>
      <c r="I77" s="49"/>
      <c r="P77" s="55">
        <v>2081</v>
      </c>
      <c r="Q77" s="57">
        <v>2E-3</v>
      </c>
      <c r="R77" s="58">
        <f t="shared" si="6"/>
        <v>2</v>
      </c>
    </row>
    <row r="78" spans="2:18" ht="15.75">
      <c r="B78" s="56">
        <f t="shared" si="5"/>
        <v>2082</v>
      </c>
      <c r="C78" s="50">
        <f t="shared" si="3"/>
        <v>6.6825273743796403E-4</v>
      </c>
      <c r="D78" s="58">
        <f t="shared" si="4"/>
        <v>0.66825273743796398</v>
      </c>
      <c r="E78" s="49"/>
      <c r="F78" s="49"/>
      <c r="G78" s="49"/>
      <c r="H78" s="49"/>
      <c r="I78" s="49"/>
      <c r="P78" s="55">
        <v>2082</v>
      </c>
      <c r="Q78" s="57">
        <v>2E-3</v>
      </c>
      <c r="R78" s="58">
        <f t="shared" si="6"/>
        <v>2</v>
      </c>
    </row>
    <row r="79" spans="2:18" ht="15.75">
      <c r="B79" s="56">
        <f t="shared" si="5"/>
        <v>2083</v>
      </c>
      <c r="C79" s="50">
        <f t="shared" si="3"/>
        <v>6.0820023676944881E-4</v>
      </c>
      <c r="D79" s="58">
        <f t="shared" si="4"/>
        <v>0.60820023676944879</v>
      </c>
      <c r="E79" s="49"/>
      <c r="F79" s="49"/>
      <c r="G79" s="49"/>
      <c r="H79" s="49"/>
      <c r="I79" s="49"/>
      <c r="P79" s="55">
        <v>2083</v>
      </c>
      <c r="Q79" s="57">
        <v>2E-3</v>
      </c>
      <c r="R79" s="58">
        <f t="shared" si="6"/>
        <v>2</v>
      </c>
    </row>
    <row r="80" spans="2:18" ht="15.75">
      <c r="B80" s="56">
        <f t="shared" si="5"/>
        <v>2084</v>
      </c>
      <c r="C80" s="50">
        <f t="shared" si="3"/>
        <v>5.5354435123545337E-4</v>
      </c>
      <c r="D80" s="58">
        <f t="shared" si="4"/>
        <v>0.55354435123545342</v>
      </c>
      <c r="E80" s="49"/>
      <c r="F80" s="49"/>
      <c r="G80" s="49"/>
      <c r="H80" s="49"/>
      <c r="I80" s="49"/>
      <c r="P80" s="55">
        <v>2084</v>
      </c>
      <c r="Q80" s="57">
        <v>2E-3</v>
      </c>
      <c r="R80" s="58">
        <f t="shared" si="6"/>
        <v>2</v>
      </c>
    </row>
    <row r="81" spans="2:18" ht="15.75">
      <c r="B81" s="56">
        <f t="shared" si="5"/>
        <v>2085</v>
      </c>
      <c r="C81" s="50">
        <f t="shared" si="3"/>
        <v>5.0380011427195604E-4</v>
      </c>
      <c r="D81" s="58">
        <f t="shared" si="4"/>
        <v>0.50380011427195603</v>
      </c>
      <c r="E81" s="49"/>
      <c r="F81" s="49"/>
      <c r="G81" s="49"/>
      <c r="H81" s="49"/>
      <c r="I81" s="49"/>
      <c r="P81" s="55">
        <v>2085</v>
      </c>
      <c r="Q81" s="57">
        <v>2E-3</v>
      </c>
      <c r="R81" s="58">
        <f t="shared" si="6"/>
        <v>2</v>
      </c>
    </row>
    <row r="82" spans="2:18" ht="15.75">
      <c r="B82" s="56">
        <f t="shared" si="5"/>
        <v>2086</v>
      </c>
      <c r="C82" s="50">
        <f t="shared" ref="C82:C96" si="7">9.25945032510716E+81*EXP(-0.0941622869*B82)</f>
        <v>4.585261408122913E-4</v>
      </c>
      <c r="D82" s="58">
        <f t="shared" si="4"/>
        <v>0.45852614081229132</v>
      </c>
      <c r="P82" s="55">
        <v>2086</v>
      </c>
      <c r="Q82" s="57">
        <v>2E-3</v>
      </c>
      <c r="R82" s="58">
        <f t="shared" si="6"/>
        <v>2</v>
      </c>
    </row>
    <row r="83" spans="2:18" ht="15.75">
      <c r="B83" s="56">
        <f t="shared" si="5"/>
        <v>2087</v>
      </c>
      <c r="C83" s="50">
        <f t="shared" si="7"/>
        <v>4.1732071083795013E-4</v>
      </c>
      <c r="D83" s="58">
        <f t="shared" si="4"/>
        <v>0.41732071083795014</v>
      </c>
      <c r="P83" s="55">
        <v>2087</v>
      </c>
      <c r="Q83" s="57">
        <v>2E-3</v>
      </c>
      <c r="R83" s="58">
        <f t="shared" si="6"/>
        <v>2</v>
      </c>
    </row>
    <row r="84" spans="2:18" ht="15.75">
      <c r="B84" s="56">
        <f t="shared" si="5"/>
        <v>2088</v>
      </c>
      <c r="C84" s="50">
        <f t="shared" si="7"/>
        <v>3.7981820488090161E-4</v>
      </c>
      <c r="D84" s="58">
        <f t="shared" si="4"/>
        <v>0.37981820488090162</v>
      </c>
      <c r="P84" s="55">
        <v>2088</v>
      </c>
      <c r="Q84" s="57">
        <v>2E-3</v>
      </c>
      <c r="R84" s="58">
        <f t="shared" si="6"/>
        <v>2</v>
      </c>
    </row>
    <row r="85" spans="2:18" ht="15.75">
      <c r="B85" s="56">
        <f t="shared" si="5"/>
        <v>2089</v>
      </c>
      <c r="C85" s="50">
        <f t="shared" si="7"/>
        <v>3.4568585984933034E-4</v>
      </c>
      <c r="D85" s="58">
        <f t="shared" si="4"/>
        <v>0.34568585984933031</v>
      </c>
      <c r="P85" s="55">
        <v>2089</v>
      </c>
      <c r="Q85" s="57">
        <v>2E-3</v>
      </c>
      <c r="R85" s="58">
        <f t="shared" si="6"/>
        <v>2</v>
      </c>
    </row>
    <row r="86" spans="2:18" ht="15.75">
      <c r="B86" s="56">
        <f t="shared" si="5"/>
        <v>2090</v>
      </c>
      <c r="C86" s="50">
        <f t="shared" si="7"/>
        <v>3.1462081639094074E-4</v>
      </c>
      <c r="D86" s="58">
        <f t="shared" si="4"/>
        <v>0.31462081639094075</v>
      </c>
      <c r="P86" s="55">
        <v>2090</v>
      </c>
      <c r="Q86" s="57">
        <v>2E-3</v>
      </c>
      <c r="R86" s="58">
        <f t="shared" si="6"/>
        <v>2</v>
      </c>
    </row>
    <row r="87" spans="2:18" ht="15.75">
      <c r="B87" s="56">
        <f t="shared" si="5"/>
        <v>2091</v>
      </c>
      <c r="C87" s="50">
        <f t="shared" si="7"/>
        <v>2.8634743159481821E-4</v>
      </c>
      <c r="D87" s="58">
        <f t="shared" si="4"/>
        <v>0.28634743159481824</v>
      </c>
      <c r="P87" s="55">
        <v>2091</v>
      </c>
      <c r="Q87" s="57">
        <v>2E-3</v>
      </c>
      <c r="R87" s="58">
        <f t="shared" si="6"/>
        <v>2</v>
      </c>
    </row>
    <row r="88" spans="2:18" ht="15.75">
      <c r="B88" s="56">
        <f t="shared" si="5"/>
        <v>2092</v>
      </c>
      <c r="C88" s="50">
        <f t="shared" si="7"/>
        <v>2.6061483318721084E-4</v>
      </c>
      <c r="D88" s="58">
        <f t="shared" si="4"/>
        <v>0.26061483318721085</v>
      </c>
      <c r="P88" s="55">
        <v>2092</v>
      </c>
      <c r="Q88" s="57">
        <v>2E-3</v>
      </c>
      <c r="R88" s="58">
        <f t="shared" si="6"/>
        <v>2</v>
      </c>
    </row>
    <row r="89" spans="2:18" ht="15.75">
      <c r="B89" s="56">
        <f t="shared" si="5"/>
        <v>2093</v>
      </c>
      <c r="C89" s="50">
        <f t="shared" si="7"/>
        <v>2.3719469351939115E-4</v>
      </c>
      <c r="D89" s="58">
        <f t="shared" si="4"/>
        <v>0.23719469351939115</v>
      </c>
      <c r="P89" s="55">
        <v>2093</v>
      </c>
      <c r="Q89" s="57">
        <v>2E-3</v>
      </c>
      <c r="R89" s="58">
        <f t="shared" si="6"/>
        <v>2</v>
      </c>
    </row>
    <row r="90" spans="2:18" ht="15.75">
      <c r="B90" s="56">
        <f t="shared" si="5"/>
        <v>2094</v>
      </c>
      <c r="C90" s="50">
        <f t="shared" si="7"/>
        <v>2.1587920359599397E-4</v>
      </c>
      <c r="D90" s="58">
        <f t="shared" si="4"/>
        <v>0.21587920359599397</v>
      </c>
      <c r="P90" s="55">
        <v>2094</v>
      </c>
      <c r="Q90" s="57">
        <v>2E-3</v>
      </c>
      <c r="R90" s="58">
        <f t="shared" si="6"/>
        <v>2</v>
      </c>
    </row>
    <row r="91" spans="2:18" ht="15.75">
      <c r="B91" s="56">
        <f t="shared" si="5"/>
        <v>2095</v>
      </c>
      <c r="C91" s="50">
        <f t="shared" si="7"/>
        <v>1.9647922916720168E-4</v>
      </c>
      <c r="D91" s="58">
        <f t="shared" si="4"/>
        <v>0.19647922916720167</v>
      </c>
      <c r="P91" s="55">
        <v>2095</v>
      </c>
      <c r="Q91" s="57">
        <v>2E-3</v>
      </c>
      <c r="R91" s="58">
        <f t="shared" si="6"/>
        <v>2</v>
      </c>
    </row>
    <row r="92" spans="2:18" ht="15.75">
      <c r="B92" s="56">
        <f t="shared" si="5"/>
        <v>2096</v>
      </c>
      <c r="C92" s="50">
        <f t="shared" si="7"/>
        <v>1.7882263252361807E-4</v>
      </c>
      <c r="D92" s="58">
        <f t="shared" si="4"/>
        <v>0.17882263252361807</v>
      </c>
      <c r="P92" s="55">
        <v>2096</v>
      </c>
      <c r="Q92" s="57">
        <v>2E-3</v>
      </c>
      <c r="R92" s="58">
        <f t="shared" si="6"/>
        <v>2</v>
      </c>
    </row>
    <row r="93" spans="2:18" ht="15.75">
      <c r="B93" s="56">
        <f t="shared" si="5"/>
        <v>2097</v>
      </c>
      <c r="C93" s="50">
        <f t="shared" si="7"/>
        <v>1.6275274510296661E-4</v>
      </c>
      <c r="D93" s="58">
        <f t="shared" si="4"/>
        <v>0.16275274510296661</v>
      </c>
      <c r="P93" s="55">
        <v>2097</v>
      </c>
      <c r="Q93" s="57">
        <v>2E-3</v>
      </c>
      <c r="R93" s="58">
        <f t="shared" si="6"/>
        <v>2</v>
      </c>
    </row>
    <row r="94" spans="2:18" ht="15.75">
      <c r="B94" s="56">
        <f t="shared" si="5"/>
        <v>2098</v>
      </c>
      <c r="C94" s="50">
        <f t="shared" si="7"/>
        <v>1.4812697735591579E-4</v>
      </c>
      <c r="D94" s="58">
        <f t="shared" si="4"/>
        <v>0.14812697735591579</v>
      </c>
      <c r="P94" s="55">
        <v>2098</v>
      </c>
      <c r="Q94" s="57">
        <v>2E-3</v>
      </c>
      <c r="R94" s="58">
        <f t="shared" si="6"/>
        <v>2</v>
      </c>
    </row>
    <row r="95" spans="2:18" ht="15.75">
      <c r="B95" s="56">
        <f t="shared" si="5"/>
        <v>2099</v>
      </c>
      <c r="C95" s="50">
        <f t="shared" si="7"/>
        <v>1.3481555353624599E-4</v>
      </c>
      <c r="D95" s="58">
        <f t="shared" si="4"/>
        <v>0.134815553536246</v>
      </c>
      <c r="P95" s="55">
        <v>2099</v>
      </c>
      <c r="Q95" s="57">
        <v>2E-3</v>
      </c>
      <c r="R95" s="58">
        <f t="shared" si="6"/>
        <v>2</v>
      </c>
    </row>
    <row r="96" spans="2:18" ht="15.75">
      <c r="B96" s="56">
        <f t="shared" si="5"/>
        <v>2100</v>
      </c>
      <c r="C96" s="50">
        <f t="shared" si="7"/>
        <v>1.2270036018904192E-4</v>
      </c>
      <c r="D96" s="58">
        <f t="shared" si="4"/>
        <v>0.12270036018904193</v>
      </c>
      <c r="P96" s="55">
        <v>2100</v>
      </c>
      <c r="Q96" s="57">
        <v>2E-3</v>
      </c>
      <c r="R96" s="58">
        <f t="shared" si="6"/>
        <v>2</v>
      </c>
    </row>
    <row r="97" spans="4:4">
      <c r="D97" s="60"/>
    </row>
    <row r="98" spans="4:4">
      <c r="D98" s="60"/>
    </row>
    <row r="99" spans="4:4">
      <c r="D99" s="60"/>
    </row>
    <row r="100" spans="4:4">
      <c r="D100" s="60"/>
    </row>
  </sheetData>
  <sheetProtection algorithmName="SHA-512" hashValue="h/STigrqRHMWWi+TAHylX7KrIeUpW6LWGiX5iae1/2x8ELkzRYPODGHTdRzYOXfkKdS4hGp9nHgeBMVpBAH2DQ==" saltValue="dFJlwYL19Mt/1ut3sqHNOA==" spinCount="100000" sheet="1" objects="1" scenarios="1"/>
  <hyperlinks>
    <hyperlink ref="C2" r:id="rId1" display="https://assets.publishing.service.gov.uk/media/647f50dd103ca60013039a8a/2023-ghg-cf-methodology-paper.pdf" xr:uid="{252FAA8A-87C7-492C-9B86-427D09EF624A}"/>
    <hyperlink ref="Q2" r:id="rId2" display="https://www.gov.uk/government/publications/valuation-of-energy-use-and-greenhouse-gas-emissions-for-appraisal" xr:uid="{36ACCBFB-D60D-4DDC-B3B2-268C914583B7}"/>
  </hyperlinks>
  <pageMargins left="0.7" right="0.7" top="0.75" bottom="0.75" header="0.3" footer="0.3"/>
  <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CD590-FFF7-44B1-9679-0979BE340100}">
  <sheetPr codeName="Sheet8">
    <tabColor theme="4" tint="0.59999389629810485"/>
  </sheetPr>
  <dimension ref="A1:BU254"/>
  <sheetViews>
    <sheetView topLeftCell="A73" zoomScale="85" zoomScaleNormal="85" workbookViewId="0">
      <selection activeCell="G12" sqref="G12"/>
    </sheetView>
  </sheetViews>
  <sheetFormatPr defaultColWidth="9.140625" defaultRowHeight="12.75"/>
  <cols>
    <col min="1" max="1" width="12.140625" style="77" customWidth="1"/>
    <col min="2" max="2" width="62.5703125" style="77" customWidth="1"/>
    <col min="3" max="3" width="30.85546875" style="77" customWidth="1"/>
    <col min="4" max="5" width="32.42578125" style="77" customWidth="1"/>
    <col min="6" max="6" width="10.85546875" style="77" customWidth="1"/>
    <col min="7" max="31" width="11.28515625" style="77" bestFit="1" customWidth="1"/>
    <col min="32" max="32" width="11.28515625" style="80" bestFit="1" customWidth="1"/>
    <col min="33" max="36" width="9.85546875" style="77" customWidth="1"/>
    <col min="37" max="37" width="9.85546875" style="80" customWidth="1"/>
    <col min="38" max="41" width="9.85546875" style="77" customWidth="1"/>
    <col min="42" max="42" width="9.85546875" style="80" customWidth="1"/>
    <col min="43" max="46" width="9.85546875" style="77" customWidth="1"/>
    <col min="47" max="47" width="9.85546875" style="80" customWidth="1"/>
    <col min="48" max="50" width="9.85546875" style="77" customWidth="1"/>
    <col min="51" max="51" width="9.85546875" style="80" customWidth="1"/>
    <col min="52" max="62" width="9.85546875" style="77" customWidth="1"/>
    <col min="63" max="63" width="12.140625" style="77" bestFit="1" customWidth="1"/>
    <col min="64" max="64" width="9.5703125" style="80" customWidth="1"/>
    <col min="65" max="66" width="14.85546875" style="77" customWidth="1"/>
    <col min="67" max="68" width="9.85546875" style="77" bestFit="1" customWidth="1"/>
    <col min="69" max="69" width="9.85546875" style="80" customWidth="1"/>
    <col min="70" max="16384" width="9.140625" style="77"/>
  </cols>
  <sheetData>
    <row r="1" spans="1:73" s="75" customFormat="1" ht="19.5">
      <c r="A1" s="75" t="s">
        <v>476</v>
      </c>
    </row>
    <row r="2" spans="1:73" s="75" customFormat="1" ht="19.5">
      <c r="A2" s="75" t="s">
        <v>3</v>
      </c>
    </row>
    <row r="3" spans="1:73" s="75" customFormat="1" ht="19.5">
      <c r="A3" s="105"/>
    </row>
    <row r="4" spans="1:73" s="76" customFormat="1" ht="17.100000000000001" customHeight="1"/>
    <row r="5" spans="1:73" ht="17.100000000000001" customHeight="1">
      <c r="A5" s="1249" t="s">
        <v>477</v>
      </c>
      <c r="B5" s="1250"/>
      <c r="C5" s="1250"/>
      <c r="D5" s="1250"/>
      <c r="E5" s="1251"/>
      <c r="G5" s="1243" t="s">
        <v>478</v>
      </c>
      <c r="H5" s="1244"/>
      <c r="I5" s="1244"/>
      <c r="J5" s="1244"/>
      <c r="K5" s="1244"/>
      <c r="L5" s="1244"/>
      <c r="M5" s="1244"/>
      <c r="N5" s="1244"/>
      <c r="O5" s="1244"/>
      <c r="P5" s="1244"/>
      <c r="Q5" s="1245"/>
    </row>
    <row r="6" spans="1:73" ht="18" customHeight="1">
      <c r="A6" s="1252"/>
      <c r="B6" s="1253"/>
      <c r="C6" s="1253"/>
      <c r="D6" s="1253"/>
      <c r="E6" s="1254"/>
      <c r="G6" s="1246"/>
      <c r="H6" s="1247"/>
      <c r="I6" s="1247"/>
      <c r="J6" s="1247"/>
      <c r="K6" s="1247"/>
      <c r="L6" s="1247"/>
      <c r="M6" s="1247"/>
      <c r="N6" s="1247"/>
      <c r="O6" s="1247"/>
      <c r="P6" s="1247"/>
      <c r="Q6" s="1248"/>
    </row>
    <row r="7" spans="1:73" ht="18.600000000000001" customHeight="1" thickBot="1">
      <c r="B7" s="83"/>
      <c r="C7" s="84"/>
      <c r="D7" s="84"/>
      <c r="E7" s="84"/>
      <c r="AF7" s="77"/>
      <c r="AK7" s="77"/>
      <c r="AP7" s="77"/>
      <c r="AU7" s="77"/>
      <c r="AY7" s="77"/>
      <c r="BL7" s="77"/>
      <c r="BQ7" s="77"/>
    </row>
    <row r="8" spans="1:73" ht="20.100000000000001" customHeight="1">
      <c r="A8" s="1219" t="s">
        <v>479</v>
      </c>
      <c r="B8" s="1220"/>
      <c r="C8" s="1220"/>
      <c r="D8" s="1220"/>
      <c r="E8" s="1221"/>
      <c r="F8" s="175"/>
      <c r="G8" s="1218" t="s">
        <v>480</v>
      </c>
      <c r="H8" s="1217"/>
      <c r="I8" s="1217"/>
      <c r="J8" s="1217"/>
      <c r="K8" s="1217"/>
      <c r="L8" s="1217" t="s">
        <v>481</v>
      </c>
      <c r="M8" s="1217"/>
      <c r="N8" s="1217"/>
      <c r="O8" s="1217"/>
      <c r="P8" s="1217"/>
      <c r="Q8" s="1217" t="s">
        <v>482</v>
      </c>
      <c r="R8" s="1217"/>
      <c r="S8" s="1217"/>
      <c r="T8" s="1217"/>
      <c r="U8" s="1217"/>
      <c r="V8" s="1217" t="s">
        <v>483</v>
      </c>
      <c r="W8" s="1217"/>
      <c r="X8" s="1217"/>
      <c r="Y8" s="1217"/>
      <c r="Z8" s="1217"/>
      <c r="AA8" s="1217" t="s">
        <v>484</v>
      </c>
      <c r="AB8" s="1217"/>
      <c r="AC8" s="1217"/>
      <c r="AD8" s="1217"/>
      <c r="AE8" s="1217"/>
      <c r="AF8" s="1217" t="s">
        <v>485</v>
      </c>
      <c r="AG8" s="1217"/>
      <c r="AH8" s="1217"/>
      <c r="AI8" s="1217"/>
      <c r="AJ8" s="1217"/>
      <c r="AK8" s="1217" t="s">
        <v>486</v>
      </c>
      <c r="AL8" s="1217"/>
      <c r="AM8" s="1217"/>
      <c r="AN8" s="1217"/>
      <c r="AO8" s="1217"/>
      <c r="AP8" s="1217" t="s">
        <v>487</v>
      </c>
      <c r="AQ8" s="1217"/>
      <c r="AR8" s="1217"/>
      <c r="AS8" s="1217"/>
      <c r="AT8" s="1217"/>
      <c r="AU8" s="1217" t="s">
        <v>488</v>
      </c>
      <c r="AV8" s="1217"/>
      <c r="AW8" s="1217"/>
      <c r="AX8" s="1217"/>
      <c r="AY8" s="1217"/>
      <c r="AZ8" s="1217" t="s">
        <v>489</v>
      </c>
      <c r="BA8" s="1217"/>
      <c r="BB8" s="1217"/>
      <c r="BC8" s="1217"/>
      <c r="BD8" s="1217"/>
      <c r="BE8" s="1217" t="s">
        <v>490</v>
      </c>
      <c r="BF8" s="1217"/>
      <c r="BG8" s="1217"/>
      <c r="BH8" s="1217"/>
      <c r="BI8" s="1217"/>
      <c r="BJ8" s="1217" t="s">
        <v>491</v>
      </c>
      <c r="BK8" s="1256"/>
      <c r="BL8" s="77"/>
      <c r="BQ8" s="77"/>
    </row>
    <row r="9" spans="1:73" ht="20.100000000000001" customHeight="1" thickBot="1">
      <c r="A9" s="1222"/>
      <c r="B9" s="1223"/>
      <c r="C9" s="1223"/>
      <c r="D9" s="1223"/>
      <c r="E9" s="1224"/>
      <c r="F9" s="175"/>
      <c r="G9" s="1239" t="s">
        <v>492</v>
      </c>
      <c r="H9" s="1216"/>
      <c r="I9" s="1216" t="s">
        <v>493</v>
      </c>
      <c r="J9" s="1216"/>
      <c r="K9" s="1216"/>
      <c r="L9" s="1216"/>
      <c r="M9" s="1216"/>
      <c r="N9" s="1216" t="s">
        <v>494</v>
      </c>
      <c r="O9" s="1216"/>
      <c r="P9" s="1216"/>
      <c r="Q9" s="1216"/>
      <c r="R9" s="1216"/>
      <c r="S9" s="1216" t="s">
        <v>495</v>
      </c>
      <c r="T9" s="1216"/>
      <c r="U9" s="1216"/>
      <c r="V9" s="1216"/>
      <c r="W9" s="1216"/>
      <c r="X9" s="1216" t="s">
        <v>496</v>
      </c>
      <c r="Y9" s="1216"/>
      <c r="Z9" s="1216"/>
      <c r="AA9" s="1216"/>
      <c r="AB9" s="1216"/>
      <c r="AC9" s="1216" t="s">
        <v>497</v>
      </c>
      <c r="AD9" s="1216"/>
      <c r="AE9" s="1216"/>
      <c r="AF9" s="1216"/>
      <c r="AG9" s="1216"/>
      <c r="AH9" s="1216" t="s">
        <v>498</v>
      </c>
      <c r="AI9" s="1216"/>
      <c r="AJ9" s="1216"/>
      <c r="AK9" s="1216"/>
      <c r="AL9" s="1216"/>
      <c r="AM9" s="1216" t="s">
        <v>499</v>
      </c>
      <c r="AN9" s="1216"/>
      <c r="AO9" s="1216"/>
      <c r="AP9" s="1216"/>
      <c r="AQ9" s="1216"/>
      <c r="AR9" s="1216" t="s">
        <v>500</v>
      </c>
      <c r="AS9" s="1216"/>
      <c r="AT9" s="1216"/>
      <c r="AU9" s="1216"/>
      <c r="AV9" s="1216"/>
      <c r="AW9" s="1216" t="s">
        <v>501</v>
      </c>
      <c r="AX9" s="1216"/>
      <c r="AY9" s="1216"/>
      <c r="AZ9" s="1216"/>
      <c r="BA9" s="1216"/>
      <c r="BB9" s="1216" t="s">
        <v>502</v>
      </c>
      <c r="BC9" s="1216"/>
      <c r="BD9" s="1216"/>
      <c r="BE9" s="1216"/>
      <c r="BF9" s="1216"/>
      <c r="BG9" s="1216" t="s">
        <v>503</v>
      </c>
      <c r="BH9" s="1216"/>
      <c r="BI9" s="1216"/>
      <c r="BJ9" s="1216"/>
      <c r="BK9" s="1255"/>
      <c r="BM9" s="80"/>
      <c r="BN9" s="80"/>
      <c r="BO9" s="80"/>
      <c r="BP9" s="80"/>
      <c r="BR9" s="80"/>
      <c r="BS9" s="80"/>
    </row>
    <row r="10" spans="1:73" ht="20.100000000000001" customHeight="1" thickBot="1">
      <c r="A10" s="1225"/>
      <c r="B10" s="1226"/>
      <c r="C10" s="1226"/>
      <c r="D10" s="1226"/>
      <c r="E10" s="1227"/>
      <c r="F10" s="175"/>
      <c r="G10" s="307">
        <v>1</v>
      </c>
      <c r="H10" s="285">
        <v>2</v>
      </c>
      <c r="I10" s="307">
        <v>3</v>
      </c>
      <c r="J10" s="285">
        <v>4</v>
      </c>
      <c r="K10" s="307">
        <v>5</v>
      </c>
      <c r="L10" s="307">
        <v>6</v>
      </c>
      <c r="M10" s="285">
        <v>7</v>
      </c>
      <c r="N10" s="307">
        <v>8</v>
      </c>
      <c r="O10" s="285">
        <v>9</v>
      </c>
      <c r="P10" s="307">
        <v>10</v>
      </c>
      <c r="Q10" s="307">
        <v>11</v>
      </c>
      <c r="R10" s="285">
        <v>12</v>
      </c>
      <c r="S10" s="307">
        <v>13</v>
      </c>
      <c r="T10" s="285">
        <v>14</v>
      </c>
      <c r="U10" s="307">
        <v>15</v>
      </c>
      <c r="V10" s="307">
        <v>16</v>
      </c>
      <c r="W10" s="285">
        <v>17</v>
      </c>
      <c r="X10" s="307">
        <v>18</v>
      </c>
      <c r="Y10" s="285">
        <v>19</v>
      </c>
      <c r="Z10" s="307">
        <v>20</v>
      </c>
      <c r="AA10" s="307">
        <v>21</v>
      </c>
      <c r="AB10" s="285">
        <v>22</v>
      </c>
      <c r="AC10" s="307">
        <v>23</v>
      </c>
      <c r="AD10" s="285">
        <v>24</v>
      </c>
      <c r="AE10" s="307">
        <v>25</v>
      </c>
      <c r="AF10" s="307">
        <v>26</v>
      </c>
      <c r="AG10" s="285">
        <v>27</v>
      </c>
      <c r="AH10" s="307">
        <v>28</v>
      </c>
      <c r="AI10" s="285">
        <v>29</v>
      </c>
      <c r="AJ10" s="307">
        <v>30</v>
      </c>
      <c r="AK10" s="307">
        <v>31</v>
      </c>
      <c r="AL10" s="285">
        <v>32</v>
      </c>
      <c r="AM10" s="307">
        <v>33</v>
      </c>
      <c r="AN10" s="285">
        <v>34</v>
      </c>
      <c r="AO10" s="307">
        <v>35</v>
      </c>
      <c r="AP10" s="307">
        <v>36</v>
      </c>
      <c r="AQ10" s="285">
        <v>37</v>
      </c>
      <c r="AR10" s="307">
        <v>38</v>
      </c>
      <c r="AS10" s="285">
        <v>39</v>
      </c>
      <c r="AT10" s="307">
        <v>40</v>
      </c>
      <c r="AU10" s="307">
        <v>41</v>
      </c>
      <c r="AV10" s="285">
        <v>42</v>
      </c>
      <c r="AW10" s="307">
        <v>43</v>
      </c>
      <c r="AX10" s="285">
        <v>44</v>
      </c>
      <c r="AY10" s="307">
        <v>45</v>
      </c>
      <c r="AZ10" s="307">
        <v>46</v>
      </c>
      <c r="BA10" s="285">
        <v>47</v>
      </c>
      <c r="BB10" s="307">
        <v>48</v>
      </c>
      <c r="BC10" s="285">
        <v>49</v>
      </c>
      <c r="BD10" s="307">
        <v>50</v>
      </c>
      <c r="BE10" s="307">
        <v>51</v>
      </c>
      <c r="BF10" s="285">
        <v>52</v>
      </c>
      <c r="BG10" s="307">
        <v>53</v>
      </c>
      <c r="BH10" s="285">
        <v>54</v>
      </c>
      <c r="BI10" s="307">
        <v>55</v>
      </c>
      <c r="BJ10" s="307">
        <v>56</v>
      </c>
      <c r="BK10" s="285">
        <v>57</v>
      </c>
      <c r="BL10" s="86"/>
      <c r="BM10" s="86"/>
      <c r="BN10" s="86"/>
      <c r="BO10" s="85"/>
      <c r="BP10" s="86"/>
      <c r="BQ10" s="85"/>
      <c r="BR10" s="85"/>
      <c r="BS10" s="86"/>
      <c r="BT10" s="85"/>
      <c r="BU10" s="86"/>
    </row>
    <row r="11" spans="1:73" s="88" customFormat="1" ht="23.1" customHeight="1" thickBot="1">
      <c r="A11" s="603" t="s">
        <v>277</v>
      </c>
      <c r="B11" s="333" t="s">
        <v>141</v>
      </c>
      <c r="C11" s="333" t="s">
        <v>16</v>
      </c>
      <c r="D11" s="333" t="s">
        <v>504</v>
      </c>
      <c r="E11" s="333" t="s">
        <v>505</v>
      </c>
      <c r="F11" s="333" t="s">
        <v>506</v>
      </c>
      <c r="G11" s="308">
        <v>2024</v>
      </c>
      <c r="H11" s="308">
        <v>2025</v>
      </c>
      <c r="I11" s="308">
        <v>2026</v>
      </c>
      <c r="J11" s="308">
        <v>2027</v>
      </c>
      <c r="K11" s="308">
        <v>2028</v>
      </c>
      <c r="L11" s="308">
        <v>2029</v>
      </c>
      <c r="M11" s="308">
        <v>2030</v>
      </c>
      <c r="N11" s="308">
        <v>2031</v>
      </c>
      <c r="O11" s="308">
        <v>2032</v>
      </c>
      <c r="P11" s="308">
        <v>2033</v>
      </c>
      <c r="Q11" s="308">
        <v>2034</v>
      </c>
      <c r="R11" s="308">
        <v>2035</v>
      </c>
      <c r="S11" s="308">
        <v>2036</v>
      </c>
      <c r="T11" s="308">
        <v>2037</v>
      </c>
      <c r="U11" s="308">
        <v>2038</v>
      </c>
      <c r="V11" s="308">
        <v>2039</v>
      </c>
      <c r="W11" s="308">
        <v>2040</v>
      </c>
      <c r="X11" s="308">
        <v>2041</v>
      </c>
      <c r="Y11" s="308">
        <v>2042</v>
      </c>
      <c r="Z11" s="308">
        <v>2043</v>
      </c>
      <c r="AA11" s="308">
        <v>2044</v>
      </c>
      <c r="AB11" s="308">
        <v>2045</v>
      </c>
      <c r="AC11" s="308">
        <v>2046</v>
      </c>
      <c r="AD11" s="308">
        <v>2047</v>
      </c>
      <c r="AE11" s="308">
        <v>2048</v>
      </c>
      <c r="AF11" s="308">
        <v>2049</v>
      </c>
      <c r="AG11" s="308">
        <v>2050</v>
      </c>
      <c r="AH11" s="308">
        <v>2051</v>
      </c>
      <c r="AI11" s="308">
        <v>2052</v>
      </c>
      <c r="AJ11" s="308">
        <v>2053</v>
      </c>
      <c r="AK11" s="308">
        <v>2054</v>
      </c>
      <c r="AL11" s="308">
        <v>2055</v>
      </c>
      <c r="AM11" s="308">
        <v>2056</v>
      </c>
      <c r="AN11" s="308">
        <v>2057</v>
      </c>
      <c r="AO11" s="308">
        <v>2058</v>
      </c>
      <c r="AP11" s="308">
        <v>2059</v>
      </c>
      <c r="AQ11" s="308">
        <v>2060</v>
      </c>
      <c r="AR11" s="308">
        <v>2061</v>
      </c>
      <c r="AS11" s="308">
        <v>2062</v>
      </c>
      <c r="AT11" s="308">
        <v>2063</v>
      </c>
      <c r="AU11" s="308">
        <v>2064</v>
      </c>
      <c r="AV11" s="308">
        <v>2065</v>
      </c>
      <c r="AW11" s="308">
        <v>2066</v>
      </c>
      <c r="AX11" s="308">
        <v>2067</v>
      </c>
      <c r="AY11" s="308">
        <v>2068</v>
      </c>
      <c r="AZ11" s="308">
        <v>2069</v>
      </c>
      <c r="BA11" s="308">
        <v>2070</v>
      </c>
      <c r="BB11" s="308">
        <v>2071</v>
      </c>
      <c r="BC11" s="308">
        <v>2072</v>
      </c>
      <c r="BD11" s="308">
        <v>2073</v>
      </c>
      <c r="BE11" s="308">
        <v>2074</v>
      </c>
      <c r="BF11" s="308">
        <v>2075</v>
      </c>
      <c r="BG11" s="308">
        <v>2076</v>
      </c>
      <c r="BH11" s="308">
        <v>2077</v>
      </c>
      <c r="BI11" s="308">
        <v>2078</v>
      </c>
      <c r="BJ11" s="308">
        <v>2079</v>
      </c>
      <c r="BK11" s="308">
        <v>2080</v>
      </c>
      <c r="BM11" s="1034" t="s">
        <v>507</v>
      </c>
      <c r="BN11" s="1035" t="s">
        <v>508</v>
      </c>
    </row>
    <row r="12" spans="1:73" ht="17.45" customHeight="1">
      <c r="A12" s="1228" t="s">
        <v>509</v>
      </c>
      <c r="B12" s="357" t="s">
        <v>510</v>
      </c>
      <c r="C12" s="358" t="s">
        <v>511</v>
      </c>
      <c r="D12" s="359" t="s">
        <v>512</v>
      </c>
      <c r="E12" s="359" t="s">
        <v>513</v>
      </c>
      <c r="F12" s="432" t="s">
        <v>514</v>
      </c>
      <c r="G12" s="309">
        <f>'CBA Workings baseline'!C31</f>
        <v>-1804.13730954841</v>
      </c>
      <c r="H12" s="309">
        <f t="shared" ref="H12:AM12" si="0">G12</f>
        <v>-1804.13730954841</v>
      </c>
      <c r="I12" s="309">
        <f t="shared" si="0"/>
        <v>-1804.13730954841</v>
      </c>
      <c r="J12" s="309">
        <f t="shared" si="0"/>
        <v>-1804.13730954841</v>
      </c>
      <c r="K12" s="309">
        <f t="shared" si="0"/>
        <v>-1804.13730954841</v>
      </c>
      <c r="L12" s="309">
        <f t="shared" si="0"/>
        <v>-1804.13730954841</v>
      </c>
      <c r="M12" s="309">
        <f t="shared" si="0"/>
        <v>-1804.13730954841</v>
      </c>
      <c r="N12" s="309">
        <f t="shared" si="0"/>
        <v>-1804.13730954841</v>
      </c>
      <c r="O12" s="309">
        <f t="shared" si="0"/>
        <v>-1804.13730954841</v>
      </c>
      <c r="P12" s="309">
        <f t="shared" si="0"/>
        <v>-1804.13730954841</v>
      </c>
      <c r="Q12" s="309">
        <f t="shared" si="0"/>
        <v>-1804.13730954841</v>
      </c>
      <c r="R12" s="309">
        <f t="shared" si="0"/>
        <v>-1804.13730954841</v>
      </c>
      <c r="S12" s="309">
        <f t="shared" si="0"/>
        <v>-1804.13730954841</v>
      </c>
      <c r="T12" s="309">
        <f t="shared" si="0"/>
        <v>-1804.13730954841</v>
      </c>
      <c r="U12" s="309">
        <f t="shared" si="0"/>
        <v>-1804.13730954841</v>
      </c>
      <c r="V12" s="309">
        <f t="shared" si="0"/>
        <v>-1804.13730954841</v>
      </c>
      <c r="W12" s="309">
        <f t="shared" si="0"/>
        <v>-1804.13730954841</v>
      </c>
      <c r="X12" s="309">
        <f t="shared" si="0"/>
        <v>-1804.13730954841</v>
      </c>
      <c r="Y12" s="309">
        <f t="shared" si="0"/>
        <v>-1804.13730954841</v>
      </c>
      <c r="Z12" s="309">
        <f t="shared" si="0"/>
        <v>-1804.13730954841</v>
      </c>
      <c r="AA12" s="309">
        <f t="shared" si="0"/>
        <v>-1804.13730954841</v>
      </c>
      <c r="AB12" s="309">
        <f t="shared" si="0"/>
        <v>-1804.13730954841</v>
      </c>
      <c r="AC12" s="309">
        <f t="shared" si="0"/>
        <v>-1804.13730954841</v>
      </c>
      <c r="AD12" s="309">
        <f t="shared" si="0"/>
        <v>-1804.13730954841</v>
      </c>
      <c r="AE12" s="309">
        <f t="shared" si="0"/>
        <v>-1804.13730954841</v>
      </c>
      <c r="AF12" s="309">
        <f t="shared" si="0"/>
        <v>-1804.13730954841</v>
      </c>
      <c r="AG12" s="309">
        <f t="shared" si="0"/>
        <v>-1804.13730954841</v>
      </c>
      <c r="AH12" s="309">
        <f t="shared" si="0"/>
        <v>-1804.13730954841</v>
      </c>
      <c r="AI12" s="309">
        <f t="shared" si="0"/>
        <v>-1804.13730954841</v>
      </c>
      <c r="AJ12" s="309">
        <f t="shared" si="0"/>
        <v>-1804.13730954841</v>
      </c>
      <c r="AK12" s="309">
        <f t="shared" si="0"/>
        <v>-1804.13730954841</v>
      </c>
      <c r="AL12" s="309">
        <f t="shared" si="0"/>
        <v>-1804.13730954841</v>
      </c>
      <c r="AM12" s="309">
        <f t="shared" si="0"/>
        <v>-1804.13730954841</v>
      </c>
      <c r="AN12" s="309">
        <f t="shared" ref="AN12:BK12" si="1">AM12</f>
        <v>-1804.13730954841</v>
      </c>
      <c r="AO12" s="309">
        <f t="shared" si="1"/>
        <v>-1804.13730954841</v>
      </c>
      <c r="AP12" s="309">
        <f t="shared" si="1"/>
        <v>-1804.13730954841</v>
      </c>
      <c r="AQ12" s="309">
        <f t="shared" si="1"/>
        <v>-1804.13730954841</v>
      </c>
      <c r="AR12" s="309">
        <f t="shared" si="1"/>
        <v>-1804.13730954841</v>
      </c>
      <c r="AS12" s="309">
        <f t="shared" si="1"/>
        <v>-1804.13730954841</v>
      </c>
      <c r="AT12" s="309">
        <f t="shared" si="1"/>
        <v>-1804.13730954841</v>
      </c>
      <c r="AU12" s="309">
        <f t="shared" si="1"/>
        <v>-1804.13730954841</v>
      </c>
      <c r="AV12" s="309">
        <f t="shared" si="1"/>
        <v>-1804.13730954841</v>
      </c>
      <c r="AW12" s="309">
        <f t="shared" si="1"/>
        <v>-1804.13730954841</v>
      </c>
      <c r="AX12" s="309">
        <f t="shared" si="1"/>
        <v>-1804.13730954841</v>
      </c>
      <c r="AY12" s="309">
        <f t="shared" si="1"/>
        <v>-1804.13730954841</v>
      </c>
      <c r="AZ12" s="309">
        <f t="shared" si="1"/>
        <v>-1804.13730954841</v>
      </c>
      <c r="BA12" s="309">
        <f t="shared" si="1"/>
        <v>-1804.13730954841</v>
      </c>
      <c r="BB12" s="309">
        <f t="shared" si="1"/>
        <v>-1804.13730954841</v>
      </c>
      <c r="BC12" s="309">
        <f t="shared" si="1"/>
        <v>-1804.13730954841</v>
      </c>
      <c r="BD12" s="309">
        <f t="shared" si="1"/>
        <v>-1804.13730954841</v>
      </c>
      <c r="BE12" s="309">
        <f t="shared" si="1"/>
        <v>-1804.13730954841</v>
      </c>
      <c r="BF12" s="309">
        <f t="shared" si="1"/>
        <v>-1804.13730954841</v>
      </c>
      <c r="BG12" s="309">
        <f t="shared" si="1"/>
        <v>-1804.13730954841</v>
      </c>
      <c r="BH12" s="309">
        <f t="shared" si="1"/>
        <v>-1804.13730954841</v>
      </c>
      <c r="BI12" s="309">
        <f t="shared" si="1"/>
        <v>-1804.13730954841</v>
      </c>
      <c r="BJ12" s="309">
        <f t="shared" si="1"/>
        <v>-1804.13730954841</v>
      </c>
      <c r="BK12" s="309">
        <f t="shared" si="1"/>
        <v>-1804.13730954841</v>
      </c>
      <c r="BL12" s="42"/>
      <c r="BM12" s="1036" cm="1">
        <f t="array" ref="BM12">_xlfn.IFNA(LOOKUP(2,1/($H12:$BK12&lt;&gt;""),$H$11:$BK$11),"")</f>
        <v>2080</v>
      </c>
      <c r="BN12" s="1037" cm="1">
        <f t="array" ref="BN12">_xlfn.IFNA(INDEX($H$11:$BK$11,MATCH(TRUE,INDEX($H12:$BK12&lt;&gt;0,),0)),"")</f>
        <v>2025</v>
      </c>
      <c r="BO12" s="36"/>
      <c r="BP12" s="36"/>
      <c r="BQ12" s="36"/>
      <c r="BR12" s="36"/>
      <c r="BS12" s="36"/>
      <c r="BT12" s="36"/>
      <c r="BU12" s="36"/>
    </row>
    <row r="13" spans="1:73" ht="17.45" customHeight="1">
      <c r="A13" s="1228"/>
      <c r="B13" s="357" t="s">
        <v>515</v>
      </c>
      <c r="C13" s="358" t="s">
        <v>513</v>
      </c>
      <c r="D13" s="358" t="s">
        <v>516</v>
      </c>
      <c r="E13" s="358" t="s">
        <v>513</v>
      </c>
      <c r="F13" s="433" t="s">
        <v>514</v>
      </c>
      <c r="G13" s="309"/>
      <c r="H13" s="309"/>
      <c r="I13" s="309"/>
      <c r="J13" s="309"/>
      <c r="K13" s="309"/>
      <c r="L13" s="309"/>
      <c r="M13" s="309"/>
      <c r="N13" s="309"/>
      <c r="O13" s="309"/>
      <c r="P13" s="309"/>
      <c r="Q13" s="309"/>
      <c r="R13" s="309"/>
      <c r="S13" s="309"/>
      <c r="T13" s="309"/>
      <c r="U13" s="309"/>
      <c r="V13" s="309"/>
      <c r="W13" s="309"/>
      <c r="X13" s="309"/>
      <c r="Y13" s="309"/>
      <c r="Z13" s="309"/>
      <c r="AA13" s="309"/>
      <c r="AB13" s="309"/>
      <c r="AC13" s="309"/>
      <c r="AD13" s="309"/>
      <c r="AE13" s="309"/>
      <c r="AF13" s="309"/>
      <c r="AG13" s="309"/>
      <c r="AH13" s="309"/>
      <c r="AI13" s="309"/>
      <c r="AJ13" s="309"/>
      <c r="AK13" s="309"/>
      <c r="AL13" s="309"/>
      <c r="AM13" s="309"/>
      <c r="AN13" s="309"/>
      <c r="AO13" s="309"/>
      <c r="AP13" s="309"/>
      <c r="AQ13" s="309"/>
      <c r="AR13" s="309"/>
      <c r="AS13" s="309"/>
      <c r="AT13" s="309"/>
      <c r="AU13" s="309"/>
      <c r="AV13" s="309"/>
      <c r="AW13" s="309"/>
      <c r="AX13" s="309"/>
      <c r="AY13" s="309"/>
      <c r="AZ13" s="309"/>
      <c r="BA13" s="309"/>
      <c r="BB13" s="309"/>
      <c r="BC13" s="309"/>
      <c r="BD13" s="309"/>
      <c r="BE13" s="309"/>
      <c r="BF13" s="309"/>
      <c r="BG13" s="309"/>
      <c r="BH13" s="309"/>
      <c r="BI13" s="309"/>
      <c r="BJ13" s="309"/>
      <c r="BK13" s="309"/>
      <c r="BL13" s="42"/>
      <c r="BM13" s="1036" t="str" cm="1">
        <f t="array" ref="BM13">_xlfn.IFNA(LOOKUP(2,1/($H13:$BK13&lt;&gt;""),$H$11:$BK$11),"")</f>
        <v/>
      </c>
      <c r="BN13" s="1037" t="str" cm="1">
        <f t="array" ref="BN13">_xlfn.IFNA(INDEX($H$11:$BK$11,MATCH(TRUE,INDEX($H13:$BK13&lt;&gt;0,),0)),"")</f>
        <v/>
      </c>
      <c r="BO13" s="36"/>
      <c r="BP13" s="36"/>
      <c r="BQ13" s="36"/>
      <c r="BR13" s="36"/>
      <c r="BS13" s="36"/>
      <c r="BT13" s="36"/>
      <c r="BU13" s="36"/>
    </row>
    <row r="14" spans="1:73" ht="17.45" customHeight="1">
      <c r="A14" s="1228"/>
      <c r="B14" s="357" t="s">
        <v>515</v>
      </c>
      <c r="C14" s="358" t="s">
        <v>513</v>
      </c>
      <c r="D14" s="358" t="s">
        <v>516</v>
      </c>
      <c r="E14" s="358" t="s">
        <v>513</v>
      </c>
      <c r="F14" s="433" t="s">
        <v>514</v>
      </c>
      <c r="G14" s="309"/>
      <c r="H14" s="309"/>
      <c r="I14" s="309"/>
      <c r="J14" s="309"/>
      <c r="K14" s="309"/>
      <c r="L14" s="309"/>
      <c r="M14" s="309"/>
      <c r="N14" s="309"/>
      <c r="O14" s="309"/>
      <c r="P14" s="309"/>
      <c r="Q14" s="309"/>
      <c r="R14" s="309"/>
      <c r="S14" s="309"/>
      <c r="T14" s="309"/>
      <c r="U14" s="309"/>
      <c r="V14" s="309"/>
      <c r="W14" s="309"/>
      <c r="X14" s="309"/>
      <c r="Y14" s="309"/>
      <c r="Z14" s="309"/>
      <c r="AA14" s="309"/>
      <c r="AB14" s="309"/>
      <c r="AC14" s="309"/>
      <c r="AD14" s="309"/>
      <c r="AE14" s="309"/>
      <c r="AF14" s="309"/>
      <c r="AG14" s="309"/>
      <c r="AH14" s="309"/>
      <c r="AI14" s="309"/>
      <c r="AJ14" s="309"/>
      <c r="AK14" s="309"/>
      <c r="AL14" s="309"/>
      <c r="AM14" s="309"/>
      <c r="AN14" s="309"/>
      <c r="AO14" s="309"/>
      <c r="AP14" s="309"/>
      <c r="AQ14" s="309"/>
      <c r="AR14" s="309"/>
      <c r="AS14" s="309"/>
      <c r="AT14" s="309"/>
      <c r="AU14" s="309"/>
      <c r="AV14" s="309"/>
      <c r="AW14" s="309"/>
      <c r="AX14" s="309"/>
      <c r="AY14" s="309"/>
      <c r="AZ14" s="309"/>
      <c r="BA14" s="309"/>
      <c r="BB14" s="309"/>
      <c r="BC14" s="309"/>
      <c r="BD14" s="309"/>
      <c r="BE14" s="309"/>
      <c r="BF14" s="309"/>
      <c r="BG14" s="309"/>
      <c r="BH14" s="309"/>
      <c r="BI14" s="309"/>
      <c r="BJ14" s="309"/>
      <c r="BK14" s="309"/>
      <c r="BL14" s="42"/>
      <c r="BM14" s="1036" t="str" cm="1">
        <f t="array" ref="BM14">_xlfn.IFNA(LOOKUP(2,1/($H14:$BK14&lt;&gt;""),$H$11:$BK$11),"")</f>
        <v/>
      </c>
      <c r="BN14" s="1037" t="str" cm="1">
        <f t="array" ref="BN14">_xlfn.IFNA(INDEX($H$11:$BK$11,MATCH(TRUE,INDEX($H14:$BK14&lt;&gt;0,),0)),"")</f>
        <v/>
      </c>
      <c r="BO14" s="36"/>
      <c r="BP14" s="36"/>
      <c r="BQ14" s="36"/>
      <c r="BR14" s="36"/>
      <c r="BS14" s="36"/>
      <c r="BT14" s="36"/>
      <c r="BU14" s="36"/>
    </row>
    <row r="15" spans="1:73" ht="17.45" customHeight="1">
      <c r="A15" s="1228"/>
      <c r="B15" s="357" t="s">
        <v>515</v>
      </c>
      <c r="C15" s="358" t="s">
        <v>513</v>
      </c>
      <c r="D15" s="358" t="s">
        <v>516</v>
      </c>
      <c r="E15" s="358" t="s">
        <v>513</v>
      </c>
      <c r="F15" s="433" t="s">
        <v>514</v>
      </c>
      <c r="G15" s="309"/>
      <c r="H15" s="309"/>
      <c r="I15" s="309"/>
      <c r="J15" s="309"/>
      <c r="K15" s="309"/>
      <c r="L15" s="309"/>
      <c r="M15" s="309"/>
      <c r="N15" s="309"/>
      <c r="O15" s="309"/>
      <c r="P15" s="309"/>
      <c r="Q15" s="309"/>
      <c r="R15" s="309"/>
      <c r="S15" s="309"/>
      <c r="T15" s="309"/>
      <c r="U15" s="309"/>
      <c r="V15" s="309"/>
      <c r="W15" s="309"/>
      <c r="X15" s="309"/>
      <c r="Y15" s="309"/>
      <c r="Z15" s="309"/>
      <c r="AA15" s="309"/>
      <c r="AB15" s="309"/>
      <c r="AC15" s="309"/>
      <c r="AD15" s="309"/>
      <c r="AE15" s="309"/>
      <c r="AF15" s="309"/>
      <c r="AG15" s="309"/>
      <c r="AH15" s="309"/>
      <c r="AI15" s="309"/>
      <c r="AJ15" s="309"/>
      <c r="AK15" s="309"/>
      <c r="AL15" s="309"/>
      <c r="AM15" s="309"/>
      <c r="AN15" s="309"/>
      <c r="AO15" s="309"/>
      <c r="AP15" s="309"/>
      <c r="AQ15" s="309"/>
      <c r="AR15" s="309"/>
      <c r="AS15" s="309"/>
      <c r="AT15" s="309"/>
      <c r="AU15" s="309"/>
      <c r="AV15" s="309"/>
      <c r="AW15" s="309"/>
      <c r="AX15" s="309"/>
      <c r="AY15" s="309"/>
      <c r="AZ15" s="309"/>
      <c r="BA15" s="309"/>
      <c r="BB15" s="309"/>
      <c r="BC15" s="309"/>
      <c r="BD15" s="309"/>
      <c r="BE15" s="309"/>
      <c r="BF15" s="309"/>
      <c r="BG15" s="309"/>
      <c r="BH15" s="309"/>
      <c r="BI15" s="309"/>
      <c r="BJ15" s="309"/>
      <c r="BK15" s="309"/>
      <c r="BL15" s="42"/>
      <c r="BM15" s="1036" t="str" cm="1">
        <f t="array" ref="BM15">_xlfn.IFNA(LOOKUP(2,1/($H15:$BK15&lt;&gt;""),$H$11:$BK$11),"")</f>
        <v/>
      </c>
      <c r="BN15" s="1037" t="str" cm="1">
        <f t="array" ref="BN15">_xlfn.IFNA(INDEX($H$11:$BK$11,MATCH(TRUE,INDEX($H15:$BK15&lt;&gt;0,),0)),"")</f>
        <v/>
      </c>
      <c r="BO15" s="36"/>
      <c r="BP15" s="36"/>
      <c r="BQ15" s="36"/>
      <c r="BR15" s="36"/>
      <c r="BS15" s="36"/>
      <c r="BT15" s="36"/>
      <c r="BU15" s="36"/>
    </row>
    <row r="16" spans="1:73" ht="17.45" customHeight="1">
      <c r="A16" s="1228"/>
      <c r="B16" s="357" t="s">
        <v>515</v>
      </c>
      <c r="C16" s="358" t="s">
        <v>513</v>
      </c>
      <c r="D16" s="358" t="s">
        <v>516</v>
      </c>
      <c r="E16" s="358" t="s">
        <v>513</v>
      </c>
      <c r="F16" s="433" t="s">
        <v>514</v>
      </c>
      <c r="G16" s="309"/>
      <c r="H16" s="309"/>
      <c r="I16" s="309"/>
      <c r="J16" s="309"/>
      <c r="K16" s="309"/>
      <c r="L16" s="309"/>
      <c r="M16" s="309"/>
      <c r="N16" s="309"/>
      <c r="O16" s="309"/>
      <c r="P16" s="309"/>
      <c r="Q16" s="309"/>
      <c r="R16" s="309"/>
      <c r="S16" s="309"/>
      <c r="T16" s="309"/>
      <c r="U16" s="309"/>
      <c r="V16" s="309"/>
      <c r="W16" s="309"/>
      <c r="X16" s="309"/>
      <c r="Y16" s="309"/>
      <c r="Z16" s="309"/>
      <c r="AA16" s="309"/>
      <c r="AB16" s="309"/>
      <c r="AC16" s="309"/>
      <c r="AD16" s="309"/>
      <c r="AE16" s="309"/>
      <c r="AF16" s="309"/>
      <c r="AG16" s="309"/>
      <c r="AH16" s="309"/>
      <c r="AI16" s="309"/>
      <c r="AJ16" s="309"/>
      <c r="AK16" s="309"/>
      <c r="AL16" s="309"/>
      <c r="AM16" s="309"/>
      <c r="AN16" s="309"/>
      <c r="AO16" s="309"/>
      <c r="AP16" s="309"/>
      <c r="AQ16" s="309"/>
      <c r="AR16" s="309"/>
      <c r="AS16" s="309"/>
      <c r="AT16" s="309"/>
      <c r="AU16" s="309"/>
      <c r="AV16" s="309"/>
      <c r="AW16" s="309"/>
      <c r="AX16" s="309"/>
      <c r="AY16" s="309"/>
      <c r="AZ16" s="309"/>
      <c r="BA16" s="309"/>
      <c r="BB16" s="309"/>
      <c r="BC16" s="309"/>
      <c r="BD16" s="309"/>
      <c r="BE16" s="309"/>
      <c r="BF16" s="309"/>
      <c r="BG16" s="309"/>
      <c r="BH16" s="309"/>
      <c r="BI16" s="309"/>
      <c r="BJ16" s="309"/>
      <c r="BK16" s="309"/>
      <c r="BL16" s="42"/>
      <c r="BM16" s="1036" t="str" cm="1">
        <f t="array" ref="BM16">_xlfn.IFNA(LOOKUP(2,1/($H16:$BK16&lt;&gt;""),$H$11:$BK$11),"")</f>
        <v/>
      </c>
      <c r="BN16" s="1037" t="str" cm="1">
        <f t="array" ref="BN16">_xlfn.IFNA(INDEX($H$11:$BK$11,MATCH(TRUE,INDEX($H16:$BK16&lt;&gt;0,),0)),"")</f>
        <v/>
      </c>
      <c r="BO16" s="36"/>
      <c r="BP16" s="36"/>
      <c r="BQ16" s="36"/>
      <c r="BR16" s="36"/>
      <c r="BS16" s="36"/>
      <c r="BT16" s="36"/>
      <c r="BU16" s="36"/>
    </row>
    <row r="17" spans="1:73" ht="17.45" customHeight="1">
      <c r="A17" s="1228"/>
      <c r="B17" s="357" t="s">
        <v>515</v>
      </c>
      <c r="C17" s="358" t="s">
        <v>513</v>
      </c>
      <c r="D17" s="358" t="s">
        <v>516</v>
      </c>
      <c r="E17" s="358" t="s">
        <v>513</v>
      </c>
      <c r="F17" s="433" t="s">
        <v>514</v>
      </c>
      <c r="G17" s="309"/>
      <c r="H17" s="309"/>
      <c r="I17" s="309"/>
      <c r="J17" s="309"/>
      <c r="K17" s="309"/>
      <c r="L17" s="309"/>
      <c r="M17" s="309"/>
      <c r="N17" s="309"/>
      <c r="O17" s="309"/>
      <c r="P17" s="309"/>
      <c r="Q17" s="309"/>
      <c r="R17" s="309"/>
      <c r="S17" s="309"/>
      <c r="T17" s="309"/>
      <c r="U17" s="309"/>
      <c r="V17" s="309"/>
      <c r="W17" s="309"/>
      <c r="X17" s="309"/>
      <c r="Y17" s="309"/>
      <c r="Z17" s="309"/>
      <c r="AA17" s="309"/>
      <c r="AB17" s="309"/>
      <c r="AC17" s="309"/>
      <c r="AD17" s="309"/>
      <c r="AE17" s="309"/>
      <c r="AF17" s="309"/>
      <c r="AG17" s="309"/>
      <c r="AH17" s="309"/>
      <c r="AI17" s="309"/>
      <c r="AJ17" s="309"/>
      <c r="AK17" s="309"/>
      <c r="AL17" s="309"/>
      <c r="AM17" s="309"/>
      <c r="AN17" s="309"/>
      <c r="AO17" s="309"/>
      <c r="AP17" s="309"/>
      <c r="AQ17" s="309"/>
      <c r="AR17" s="309"/>
      <c r="AS17" s="309"/>
      <c r="AT17" s="309"/>
      <c r="AU17" s="309"/>
      <c r="AV17" s="309"/>
      <c r="AW17" s="309"/>
      <c r="AX17" s="309"/>
      <c r="AY17" s="309"/>
      <c r="AZ17" s="309"/>
      <c r="BA17" s="309"/>
      <c r="BB17" s="309"/>
      <c r="BC17" s="309"/>
      <c r="BD17" s="309"/>
      <c r="BE17" s="309"/>
      <c r="BF17" s="309"/>
      <c r="BG17" s="309"/>
      <c r="BH17" s="309"/>
      <c r="BI17" s="309"/>
      <c r="BJ17" s="309"/>
      <c r="BK17" s="309"/>
      <c r="BL17" s="42"/>
      <c r="BM17" s="1036" t="str" cm="1">
        <f t="array" ref="BM17">_xlfn.IFNA(LOOKUP(2,1/($H17:$BK17&lt;&gt;""),$H$11:$BK$11),"")</f>
        <v/>
      </c>
      <c r="BN17" s="1037" t="str" cm="1">
        <f t="array" ref="BN17">_xlfn.IFNA(INDEX($H$11:$BK$11,MATCH(TRUE,INDEX($H17:$BK17&lt;&gt;0,),0)),"")</f>
        <v/>
      </c>
      <c r="BO17" s="36"/>
      <c r="BP17" s="36"/>
      <c r="BQ17" s="36"/>
      <c r="BR17" s="36"/>
      <c r="BS17" s="36"/>
      <c r="BT17" s="36"/>
      <c r="BU17" s="36"/>
    </row>
    <row r="18" spans="1:73" ht="17.45" customHeight="1">
      <c r="A18" s="1228"/>
      <c r="B18" s="357" t="s">
        <v>515</v>
      </c>
      <c r="C18" s="358" t="s">
        <v>513</v>
      </c>
      <c r="D18" s="358" t="s">
        <v>516</v>
      </c>
      <c r="E18" s="358" t="s">
        <v>513</v>
      </c>
      <c r="F18" s="433" t="s">
        <v>514</v>
      </c>
      <c r="G18" s="309"/>
      <c r="H18" s="309"/>
      <c r="I18" s="309"/>
      <c r="J18" s="309"/>
      <c r="K18" s="309"/>
      <c r="L18" s="309"/>
      <c r="M18" s="309"/>
      <c r="N18" s="309"/>
      <c r="O18" s="309"/>
      <c r="P18" s="309"/>
      <c r="Q18" s="309"/>
      <c r="R18" s="309"/>
      <c r="S18" s="309"/>
      <c r="T18" s="309"/>
      <c r="U18" s="309"/>
      <c r="V18" s="309"/>
      <c r="W18" s="309"/>
      <c r="X18" s="309"/>
      <c r="Y18" s="309"/>
      <c r="Z18" s="309"/>
      <c r="AA18" s="309"/>
      <c r="AB18" s="309"/>
      <c r="AC18" s="309"/>
      <c r="AD18" s="309"/>
      <c r="AE18" s="309"/>
      <c r="AF18" s="309"/>
      <c r="AG18" s="309"/>
      <c r="AH18" s="309"/>
      <c r="AI18" s="309"/>
      <c r="AJ18" s="309"/>
      <c r="AK18" s="309"/>
      <c r="AL18" s="309"/>
      <c r="AM18" s="309"/>
      <c r="AN18" s="309"/>
      <c r="AO18" s="309"/>
      <c r="AP18" s="309"/>
      <c r="AQ18" s="309"/>
      <c r="AR18" s="309"/>
      <c r="AS18" s="309"/>
      <c r="AT18" s="309"/>
      <c r="AU18" s="309"/>
      <c r="AV18" s="309"/>
      <c r="AW18" s="309"/>
      <c r="AX18" s="309"/>
      <c r="AY18" s="309"/>
      <c r="AZ18" s="309"/>
      <c r="BA18" s="309"/>
      <c r="BB18" s="309"/>
      <c r="BC18" s="309"/>
      <c r="BD18" s="309"/>
      <c r="BE18" s="309"/>
      <c r="BF18" s="309"/>
      <c r="BG18" s="309"/>
      <c r="BH18" s="309"/>
      <c r="BI18" s="309"/>
      <c r="BJ18" s="309"/>
      <c r="BK18" s="309"/>
      <c r="BL18" s="42"/>
      <c r="BM18" s="1036" t="str" cm="1">
        <f t="array" ref="BM18">_xlfn.IFNA(LOOKUP(2,1/($H18:$BK18&lt;&gt;""),$H$11:$BK$11),"")</f>
        <v/>
      </c>
      <c r="BN18" s="1037" t="str" cm="1">
        <f t="array" ref="BN18">_xlfn.IFNA(INDEX($H$11:$BK$11,MATCH(TRUE,INDEX($H18:$BK18&lt;&gt;0,),0)),"")</f>
        <v/>
      </c>
      <c r="BO18" s="36"/>
      <c r="BP18" s="36"/>
      <c r="BQ18" s="36"/>
      <c r="BR18" s="36"/>
      <c r="BS18" s="36"/>
      <c r="BT18" s="36"/>
      <c r="BU18" s="36"/>
    </row>
    <row r="19" spans="1:73" ht="17.45" customHeight="1">
      <c r="A19" s="1228"/>
      <c r="B19" s="357" t="s">
        <v>515</v>
      </c>
      <c r="C19" s="358" t="s">
        <v>513</v>
      </c>
      <c r="D19" s="358" t="s">
        <v>516</v>
      </c>
      <c r="E19" s="358" t="s">
        <v>513</v>
      </c>
      <c r="F19" s="433" t="s">
        <v>514</v>
      </c>
      <c r="G19" s="309"/>
      <c r="H19" s="309"/>
      <c r="I19" s="309"/>
      <c r="J19" s="309"/>
      <c r="K19" s="309"/>
      <c r="L19" s="309"/>
      <c r="M19" s="309"/>
      <c r="N19" s="309"/>
      <c r="O19" s="309"/>
      <c r="P19" s="309"/>
      <c r="Q19" s="309"/>
      <c r="R19" s="309"/>
      <c r="S19" s="309"/>
      <c r="T19" s="309"/>
      <c r="U19" s="309"/>
      <c r="V19" s="309"/>
      <c r="W19" s="309"/>
      <c r="X19" s="309"/>
      <c r="Y19" s="309"/>
      <c r="Z19" s="309"/>
      <c r="AA19" s="309"/>
      <c r="AB19" s="309"/>
      <c r="AC19" s="309"/>
      <c r="AD19" s="309"/>
      <c r="AE19" s="309"/>
      <c r="AF19" s="309"/>
      <c r="AG19" s="309"/>
      <c r="AH19" s="309"/>
      <c r="AI19" s="309"/>
      <c r="AJ19" s="309"/>
      <c r="AK19" s="309"/>
      <c r="AL19" s="309"/>
      <c r="AM19" s="309"/>
      <c r="AN19" s="309"/>
      <c r="AO19" s="309"/>
      <c r="AP19" s="309"/>
      <c r="AQ19" s="309"/>
      <c r="AR19" s="309"/>
      <c r="AS19" s="309"/>
      <c r="AT19" s="309"/>
      <c r="AU19" s="309"/>
      <c r="AV19" s="309"/>
      <c r="AW19" s="309"/>
      <c r="AX19" s="309"/>
      <c r="AY19" s="309"/>
      <c r="AZ19" s="309"/>
      <c r="BA19" s="309"/>
      <c r="BB19" s="309"/>
      <c r="BC19" s="309"/>
      <c r="BD19" s="309"/>
      <c r="BE19" s="309"/>
      <c r="BF19" s="309"/>
      <c r="BG19" s="309"/>
      <c r="BH19" s="309"/>
      <c r="BI19" s="309"/>
      <c r="BJ19" s="309"/>
      <c r="BK19" s="309"/>
      <c r="BL19" s="42"/>
      <c r="BM19" s="1036" t="str" cm="1">
        <f t="array" ref="BM19">_xlfn.IFNA(LOOKUP(2,1/($H19:$BK19&lt;&gt;""),$H$11:$BK$11),"")</f>
        <v/>
      </c>
      <c r="BN19" s="1037" t="str" cm="1">
        <f t="array" ref="BN19">_xlfn.IFNA(INDEX($H$11:$BK$11,MATCH(TRUE,INDEX($H19:$BK19&lt;&gt;0,),0)),"")</f>
        <v/>
      </c>
      <c r="BO19" s="36"/>
      <c r="BP19" s="36"/>
      <c r="BQ19" s="36"/>
      <c r="BR19" s="36"/>
      <c r="BS19" s="36"/>
      <c r="BT19" s="36"/>
      <c r="BU19" s="36"/>
    </row>
    <row r="20" spans="1:73" ht="17.45" customHeight="1">
      <c r="A20" s="1228"/>
      <c r="B20" s="357" t="s">
        <v>515</v>
      </c>
      <c r="C20" s="358" t="s">
        <v>513</v>
      </c>
      <c r="D20" s="358" t="s">
        <v>516</v>
      </c>
      <c r="E20" s="358" t="s">
        <v>513</v>
      </c>
      <c r="F20" s="433" t="s">
        <v>514</v>
      </c>
      <c r="G20" s="309"/>
      <c r="H20" s="309"/>
      <c r="I20" s="309"/>
      <c r="J20" s="309"/>
      <c r="K20" s="309"/>
      <c r="L20" s="309"/>
      <c r="M20" s="309"/>
      <c r="N20" s="309"/>
      <c r="O20" s="309"/>
      <c r="P20" s="309"/>
      <c r="Q20" s="309"/>
      <c r="R20" s="309"/>
      <c r="S20" s="309"/>
      <c r="T20" s="309"/>
      <c r="U20" s="309"/>
      <c r="V20" s="309"/>
      <c r="W20" s="309"/>
      <c r="X20" s="309"/>
      <c r="Y20" s="309"/>
      <c r="Z20" s="309"/>
      <c r="AA20" s="309"/>
      <c r="AB20" s="309"/>
      <c r="AC20" s="309"/>
      <c r="AD20" s="309"/>
      <c r="AE20" s="309"/>
      <c r="AF20" s="309"/>
      <c r="AG20" s="309"/>
      <c r="AH20" s="309"/>
      <c r="AI20" s="309"/>
      <c r="AJ20" s="309"/>
      <c r="AK20" s="309"/>
      <c r="AL20" s="309"/>
      <c r="AM20" s="309"/>
      <c r="AN20" s="309"/>
      <c r="AO20" s="309"/>
      <c r="AP20" s="309"/>
      <c r="AQ20" s="309"/>
      <c r="AR20" s="309"/>
      <c r="AS20" s="309"/>
      <c r="AT20" s="309"/>
      <c r="AU20" s="309"/>
      <c r="AV20" s="309"/>
      <c r="AW20" s="309"/>
      <c r="AX20" s="309"/>
      <c r="AY20" s="309"/>
      <c r="AZ20" s="309"/>
      <c r="BA20" s="309"/>
      <c r="BB20" s="309"/>
      <c r="BC20" s="309"/>
      <c r="BD20" s="309"/>
      <c r="BE20" s="309"/>
      <c r="BF20" s="309"/>
      <c r="BG20" s="309"/>
      <c r="BH20" s="309"/>
      <c r="BI20" s="309"/>
      <c r="BJ20" s="309"/>
      <c r="BK20" s="309"/>
      <c r="BL20" s="42"/>
      <c r="BM20" s="1036" t="str" cm="1">
        <f t="array" ref="BM20">_xlfn.IFNA(LOOKUP(2,1/($H20:$BK20&lt;&gt;""),$H$11:$BK$11),"")</f>
        <v/>
      </c>
      <c r="BN20" s="1037" t="str" cm="1">
        <f t="array" ref="BN20">_xlfn.IFNA(INDEX($H$11:$BK$11,MATCH(TRUE,INDEX($H20:$BK20&lt;&gt;0,),0)),"")</f>
        <v/>
      </c>
      <c r="BO20" s="36"/>
      <c r="BP20" s="36"/>
      <c r="BQ20" s="36"/>
      <c r="BR20" s="36"/>
      <c r="BS20" s="36"/>
      <c r="BT20" s="36"/>
      <c r="BU20" s="36"/>
    </row>
    <row r="21" spans="1:73" ht="17.45" customHeight="1">
      <c r="A21" s="1228"/>
      <c r="B21" s="357" t="s">
        <v>515</v>
      </c>
      <c r="C21" s="358" t="s">
        <v>513</v>
      </c>
      <c r="D21" s="358" t="s">
        <v>516</v>
      </c>
      <c r="E21" s="358" t="s">
        <v>513</v>
      </c>
      <c r="F21" s="433" t="s">
        <v>514</v>
      </c>
      <c r="G21" s="309"/>
      <c r="H21" s="309"/>
      <c r="I21" s="309"/>
      <c r="J21" s="309"/>
      <c r="K21" s="309"/>
      <c r="L21" s="309"/>
      <c r="M21" s="309"/>
      <c r="N21" s="309"/>
      <c r="O21" s="309"/>
      <c r="P21" s="309"/>
      <c r="Q21" s="309"/>
      <c r="R21" s="309"/>
      <c r="S21" s="309"/>
      <c r="T21" s="309"/>
      <c r="U21" s="309"/>
      <c r="V21" s="309"/>
      <c r="W21" s="309"/>
      <c r="X21" s="309"/>
      <c r="Y21" s="309"/>
      <c r="Z21" s="309"/>
      <c r="AA21" s="309"/>
      <c r="AB21" s="309"/>
      <c r="AC21" s="309"/>
      <c r="AD21" s="309"/>
      <c r="AE21" s="309"/>
      <c r="AF21" s="309"/>
      <c r="AG21" s="309"/>
      <c r="AH21" s="309"/>
      <c r="AI21" s="309"/>
      <c r="AJ21" s="309"/>
      <c r="AK21" s="309"/>
      <c r="AL21" s="309"/>
      <c r="AM21" s="309"/>
      <c r="AN21" s="309"/>
      <c r="AO21" s="309"/>
      <c r="AP21" s="309"/>
      <c r="AQ21" s="309"/>
      <c r="AR21" s="309"/>
      <c r="AS21" s="309"/>
      <c r="AT21" s="309"/>
      <c r="AU21" s="309"/>
      <c r="AV21" s="309"/>
      <c r="AW21" s="309"/>
      <c r="AX21" s="309"/>
      <c r="AY21" s="309"/>
      <c r="AZ21" s="309"/>
      <c r="BA21" s="309"/>
      <c r="BB21" s="309"/>
      <c r="BC21" s="309"/>
      <c r="BD21" s="309"/>
      <c r="BE21" s="309"/>
      <c r="BF21" s="309"/>
      <c r="BG21" s="309"/>
      <c r="BH21" s="309"/>
      <c r="BI21" s="309"/>
      <c r="BJ21" s="309"/>
      <c r="BK21" s="309"/>
      <c r="BL21" s="42"/>
      <c r="BM21" s="1036" t="str" cm="1">
        <f t="array" ref="BM21">_xlfn.IFNA(LOOKUP(2,1/($H21:$BK21&lt;&gt;""),$H$11:$BK$11),"")</f>
        <v/>
      </c>
      <c r="BN21" s="1037" t="str" cm="1">
        <f t="array" ref="BN21">_xlfn.IFNA(INDEX($H$11:$BK$11,MATCH(TRUE,INDEX($H21:$BK21&lt;&gt;0,),0)),"")</f>
        <v/>
      </c>
      <c r="BO21" s="36"/>
      <c r="BP21" s="36"/>
      <c r="BQ21" s="36"/>
      <c r="BR21" s="36"/>
      <c r="BS21" s="36"/>
      <c r="BT21" s="36"/>
      <c r="BU21" s="36"/>
    </row>
    <row r="22" spans="1:73" ht="17.45" customHeight="1">
      <c r="A22" s="1228"/>
      <c r="B22" s="357" t="s">
        <v>515</v>
      </c>
      <c r="C22" s="358" t="s">
        <v>513</v>
      </c>
      <c r="D22" s="358" t="s">
        <v>516</v>
      </c>
      <c r="E22" s="358" t="s">
        <v>513</v>
      </c>
      <c r="F22" s="433" t="s">
        <v>514</v>
      </c>
      <c r="G22" s="309"/>
      <c r="H22" s="309"/>
      <c r="I22" s="309"/>
      <c r="J22" s="309"/>
      <c r="K22" s="309"/>
      <c r="L22" s="309"/>
      <c r="M22" s="309"/>
      <c r="N22" s="309"/>
      <c r="O22" s="309"/>
      <c r="P22" s="309"/>
      <c r="Q22" s="309"/>
      <c r="R22" s="309"/>
      <c r="S22" s="309"/>
      <c r="T22" s="309"/>
      <c r="U22" s="309"/>
      <c r="V22" s="309"/>
      <c r="W22" s="309"/>
      <c r="X22" s="309"/>
      <c r="Y22" s="309"/>
      <c r="Z22" s="309"/>
      <c r="AA22" s="309"/>
      <c r="AB22" s="309"/>
      <c r="AC22" s="309"/>
      <c r="AD22" s="309"/>
      <c r="AE22" s="309"/>
      <c r="AF22" s="309"/>
      <c r="AG22" s="309"/>
      <c r="AH22" s="309"/>
      <c r="AI22" s="309"/>
      <c r="AJ22" s="309"/>
      <c r="AK22" s="309"/>
      <c r="AL22" s="309"/>
      <c r="AM22" s="309"/>
      <c r="AN22" s="309"/>
      <c r="AO22" s="309"/>
      <c r="AP22" s="309"/>
      <c r="AQ22" s="309"/>
      <c r="AR22" s="309"/>
      <c r="AS22" s="309"/>
      <c r="AT22" s="309"/>
      <c r="AU22" s="309"/>
      <c r="AV22" s="309"/>
      <c r="AW22" s="309"/>
      <c r="AX22" s="309"/>
      <c r="AY22" s="309"/>
      <c r="AZ22" s="309"/>
      <c r="BA22" s="309"/>
      <c r="BB22" s="309"/>
      <c r="BC22" s="309"/>
      <c r="BD22" s="309"/>
      <c r="BE22" s="309"/>
      <c r="BF22" s="309"/>
      <c r="BG22" s="309"/>
      <c r="BH22" s="309"/>
      <c r="BI22" s="309"/>
      <c r="BJ22" s="309"/>
      <c r="BK22" s="309"/>
      <c r="BL22" s="42"/>
      <c r="BM22" s="1036" t="str" cm="1">
        <f t="array" ref="BM22">_xlfn.IFNA(LOOKUP(2,1/($H22:$BK22&lt;&gt;""),$H$11:$BK$11),"")</f>
        <v/>
      </c>
      <c r="BN22" s="1037" t="str" cm="1">
        <f t="array" ref="BN22">_xlfn.IFNA(INDEX($H$11:$BK$11,MATCH(TRUE,INDEX($H22:$BK22&lt;&gt;0,),0)),"")</f>
        <v/>
      </c>
      <c r="BO22" s="36"/>
      <c r="BP22" s="36"/>
      <c r="BQ22" s="36"/>
      <c r="BR22" s="36"/>
      <c r="BS22" s="36"/>
      <c r="BT22" s="36"/>
      <c r="BU22" s="36"/>
    </row>
    <row r="23" spans="1:73" ht="17.45" customHeight="1">
      <c r="A23" s="1228"/>
      <c r="B23" s="357" t="s">
        <v>515</v>
      </c>
      <c r="C23" s="358" t="s">
        <v>513</v>
      </c>
      <c r="D23" s="358" t="s">
        <v>516</v>
      </c>
      <c r="E23" s="358" t="s">
        <v>513</v>
      </c>
      <c r="F23" s="433" t="s">
        <v>514</v>
      </c>
      <c r="G23" s="309"/>
      <c r="H23" s="309"/>
      <c r="I23" s="309"/>
      <c r="J23" s="309"/>
      <c r="K23" s="309"/>
      <c r="L23" s="309"/>
      <c r="M23" s="309"/>
      <c r="N23" s="309"/>
      <c r="O23" s="309"/>
      <c r="P23" s="309"/>
      <c r="Q23" s="309"/>
      <c r="R23" s="309"/>
      <c r="S23" s="309"/>
      <c r="T23" s="309"/>
      <c r="U23" s="309"/>
      <c r="V23" s="309"/>
      <c r="W23" s="309"/>
      <c r="X23" s="309"/>
      <c r="Y23" s="309"/>
      <c r="Z23" s="309"/>
      <c r="AA23" s="309"/>
      <c r="AB23" s="309"/>
      <c r="AC23" s="309"/>
      <c r="AD23" s="309"/>
      <c r="AE23" s="309"/>
      <c r="AF23" s="309"/>
      <c r="AG23" s="309"/>
      <c r="AH23" s="309"/>
      <c r="AI23" s="309"/>
      <c r="AJ23" s="309"/>
      <c r="AK23" s="309"/>
      <c r="AL23" s="309"/>
      <c r="AM23" s="309"/>
      <c r="AN23" s="309"/>
      <c r="AO23" s="309"/>
      <c r="AP23" s="309"/>
      <c r="AQ23" s="309"/>
      <c r="AR23" s="309"/>
      <c r="AS23" s="309"/>
      <c r="AT23" s="309"/>
      <c r="AU23" s="309"/>
      <c r="AV23" s="309"/>
      <c r="AW23" s="309"/>
      <c r="AX23" s="309"/>
      <c r="AY23" s="309"/>
      <c r="AZ23" s="309"/>
      <c r="BA23" s="309"/>
      <c r="BB23" s="309"/>
      <c r="BC23" s="309"/>
      <c r="BD23" s="309"/>
      <c r="BE23" s="309"/>
      <c r="BF23" s="309"/>
      <c r="BG23" s="309"/>
      <c r="BH23" s="309"/>
      <c r="BI23" s="309"/>
      <c r="BJ23" s="309"/>
      <c r="BK23" s="309"/>
      <c r="BL23" s="42"/>
      <c r="BM23" s="1036" t="str" cm="1">
        <f t="array" ref="BM23">_xlfn.IFNA(LOOKUP(2,1/($H23:$BK23&lt;&gt;""),$H$11:$BK$11),"")</f>
        <v/>
      </c>
      <c r="BN23" s="1037" t="str" cm="1">
        <f t="array" ref="BN23">_xlfn.IFNA(INDEX($H$11:$BK$11,MATCH(TRUE,INDEX($H23:$BK23&lt;&gt;0,),0)),"")</f>
        <v/>
      </c>
      <c r="BO23" s="36"/>
      <c r="BP23" s="36"/>
      <c r="BQ23" s="36"/>
      <c r="BR23" s="36"/>
      <c r="BS23" s="36"/>
      <c r="BT23" s="36"/>
      <c r="BU23" s="36"/>
    </row>
    <row r="24" spans="1:73" ht="17.45" customHeight="1">
      <c r="A24" s="1228"/>
      <c r="B24" s="357" t="s">
        <v>515</v>
      </c>
      <c r="C24" s="358" t="s">
        <v>513</v>
      </c>
      <c r="D24" s="358" t="s">
        <v>516</v>
      </c>
      <c r="E24" s="358" t="s">
        <v>513</v>
      </c>
      <c r="F24" s="433" t="s">
        <v>514</v>
      </c>
      <c r="G24" s="309"/>
      <c r="H24" s="309"/>
      <c r="I24" s="309"/>
      <c r="J24" s="309"/>
      <c r="K24" s="309"/>
      <c r="L24" s="309"/>
      <c r="M24" s="309"/>
      <c r="N24" s="309"/>
      <c r="O24" s="309"/>
      <c r="P24" s="309"/>
      <c r="Q24" s="309"/>
      <c r="R24" s="309"/>
      <c r="S24" s="309"/>
      <c r="T24" s="309"/>
      <c r="U24" s="309"/>
      <c r="V24" s="309"/>
      <c r="W24" s="309"/>
      <c r="X24" s="309"/>
      <c r="Y24" s="309"/>
      <c r="Z24" s="309"/>
      <c r="AA24" s="309"/>
      <c r="AB24" s="309"/>
      <c r="AC24" s="309"/>
      <c r="AD24" s="309"/>
      <c r="AE24" s="309"/>
      <c r="AF24" s="309"/>
      <c r="AG24" s="309"/>
      <c r="AH24" s="309"/>
      <c r="AI24" s="309"/>
      <c r="AJ24" s="309"/>
      <c r="AK24" s="309"/>
      <c r="AL24" s="309"/>
      <c r="AM24" s="309"/>
      <c r="AN24" s="309"/>
      <c r="AO24" s="309"/>
      <c r="AP24" s="309"/>
      <c r="AQ24" s="309"/>
      <c r="AR24" s="309"/>
      <c r="AS24" s="309"/>
      <c r="AT24" s="309"/>
      <c r="AU24" s="309"/>
      <c r="AV24" s="309"/>
      <c r="AW24" s="309"/>
      <c r="AX24" s="309"/>
      <c r="AY24" s="309"/>
      <c r="AZ24" s="309"/>
      <c r="BA24" s="309"/>
      <c r="BB24" s="309"/>
      <c r="BC24" s="309"/>
      <c r="BD24" s="309"/>
      <c r="BE24" s="309"/>
      <c r="BF24" s="309"/>
      <c r="BG24" s="309"/>
      <c r="BH24" s="309"/>
      <c r="BI24" s="309"/>
      <c r="BJ24" s="309"/>
      <c r="BK24" s="309"/>
      <c r="BL24" s="42"/>
      <c r="BM24" s="1036" t="str" cm="1">
        <f t="array" ref="BM24">_xlfn.IFNA(LOOKUP(2,1/($H24:$BK24&lt;&gt;""),$H$11:$BK$11),"")</f>
        <v/>
      </c>
      <c r="BN24" s="1037" t="str" cm="1">
        <f t="array" ref="BN24">_xlfn.IFNA(INDEX($H$11:$BK$11,MATCH(TRUE,INDEX($H24:$BK24&lt;&gt;0,),0)),"")</f>
        <v/>
      </c>
      <c r="BO24" s="36"/>
      <c r="BP24" s="36"/>
      <c r="BQ24" s="36"/>
      <c r="BR24" s="36"/>
      <c r="BS24" s="36"/>
      <c r="BT24" s="36"/>
      <c r="BU24" s="36"/>
    </row>
    <row r="25" spans="1:73" ht="17.45" customHeight="1">
      <c r="A25" s="1228"/>
      <c r="B25" s="357" t="s">
        <v>515</v>
      </c>
      <c r="C25" s="358" t="s">
        <v>513</v>
      </c>
      <c r="D25" s="358" t="s">
        <v>516</v>
      </c>
      <c r="E25" s="358" t="s">
        <v>513</v>
      </c>
      <c r="F25" s="433" t="s">
        <v>514</v>
      </c>
      <c r="G25" s="309"/>
      <c r="H25" s="309"/>
      <c r="I25" s="309"/>
      <c r="J25" s="309"/>
      <c r="K25" s="309"/>
      <c r="L25" s="309"/>
      <c r="M25" s="309"/>
      <c r="N25" s="309"/>
      <c r="O25" s="309"/>
      <c r="P25" s="309"/>
      <c r="Q25" s="309"/>
      <c r="R25" s="309"/>
      <c r="S25" s="309"/>
      <c r="T25" s="309"/>
      <c r="U25" s="309"/>
      <c r="V25" s="309"/>
      <c r="W25" s="309"/>
      <c r="X25" s="309"/>
      <c r="Y25" s="309"/>
      <c r="Z25" s="309"/>
      <c r="AA25" s="309"/>
      <c r="AB25" s="309"/>
      <c r="AC25" s="309"/>
      <c r="AD25" s="309"/>
      <c r="AE25" s="309"/>
      <c r="AF25" s="309"/>
      <c r="AG25" s="309"/>
      <c r="AH25" s="309"/>
      <c r="AI25" s="309"/>
      <c r="AJ25" s="309"/>
      <c r="AK25" s="309"/>
      <c r="AL25" s="309"/>
      <c r="AM25" s="309"/>
      <c r="AN25" s="309"/>
      <c r="AO25" s="309"/>
      <c r="AP25" s="309"/>
      <c r="AQ25" s="309"/>
      <c r="AR25" s="309"/>
      <c r="AS25" s="309"/>
      <c r="AT25" s="309"/>
      <c r="AU25" s="309"/>
      <c r="AV25" s="309"/>
      <c r="AW25" s="309"/>
      <c r="AX25" s="309"/>
      <c r="AY25" s="309"/>
      <c r="AZ25" s="309"/>
      <c r="BA25" s="309"/>
      <c r="BB25" s="309"/>
      <c r="BC25" s="309"/>
      <c r="BD25" s="309"/>
      <c r="BE25" s="309"/>
      <c r="BF25" s="309"/>
      <c r="BG25" s="309"/>
      <c r="BH25" s="309"/>
      <c r="BI25" s="309"/>
      <c r="BJ25" s="309"/>
      <c r="BK25" s="309"/>
      <c r="BL25" s="42"/>
      <c r="BM25" s="1036" t="str" cm="1">
        <f t="array" ref="BM25">_xlfn.IFNA(LOOKUP(2,1/($H25:$BK25&lt;&gt;""),$H$11:$BK$11),"")</f>
        <v/>
      </c>
      <c r="BN25" s="1037" t="str" cm="1">
        <f t="array" ref="BN25">_xlfn.IFNA(INDEX($H$11:$BK$11,MATCH(TRUE,INDEX($H25:$BK25&lt;&gt;0,),0)),"")</f>
        <v/>
      </c>
      <c r="BO25" s="36"/>
      <c r="BP25" s="36"/>
      <c r="BQ25" s="36"/>
      <c r="BR25" s="36"/>
      <c r="BS25" s="36"/>
      <c r="BT25" s="36"/>
      <c r="BU25" s="36"/>
    </row>
    <row r="26" spans="1:73" ht="17.45" customHeight="1">
      <c r="A26" s="1228"/>
      <c r="B26" s="357" t="s">
        <v>515</v>
      </c>
      <c r="C26" s="358" t="s">
        <v>513</v>
      </c>
      <c r="D26" s="358" t="s">
        <v>516</v>
      </c>
      <c r="E26" s="358" t="s">
        <v>513</v>
      </c>
      <c r="F26" s="433" t="s">
        <v>514</v>
      </c>
      <c r="G26" s="309"/>
      <c r="H26" s="309"/>
      <c r="I26" s="309"/>
      <c r="J26" s="309"/>
      <c r="K26" s="309"/>
      <c r="L26" s="309"/>
      <c r="M26" s="309"/>
      <c r="N26" s="309"/>
      <c r="O26" s="309"/>
      <c r="P26" s="309"/>
      <c r="Q26" s="309"/>
      <c r="R26" s="309"/>
      <c r="S26" s="309"/>
      <c r="T26" s="309"/>
      <c r="U26" s="309"/>
      <c r="V26" s="309"/>
      <c r="W26" s="309"/>
      <c r="X26" s="309"/>
      <c r="Y26" s="309"/>
      <c r="Z26" s="309"/>
      <c r="AA26" s="309"/>
      <c r="AB26" s="309"/>
      <c r="AC26" s="309"/>
      <c r="AD26" s="309"/>
      <c r="AE26" s="309"/>
      <c r="AF26" s="309"/>
      <c r="AG26" s="309"/>
      <c r="AH26" s="309"/>
      <c r="AI26" s="309"/>
      <c r="AJ26" s="309"/>
      <c r="AK26" s="309"/>
      <c r="AL26" s="309"/>
      <c r="AM26" s="309"/>
      <c r="AN26" s="309"/>
      <c r="AO26" s="309"/>
      <c r="AP26" s="309"/>
      <c r="AQ26" s="309"/>
      <c r="AR26" s="309"/>
      <c r="AS26" s="309"/>
      <c r="AT26" s="309"/>
      <c r="AU26" s="309"/>
      <c r="AV26" s="309"/>
      <c r="AW26" s="309"/>
      <c r="AX26" s="309"/>
      <c r="AY26" s="309"/>
      <c r="AZ26" s="309"/>
      <c r="BA26" s="309"/>
      <c r="BB26" s="309"/>
      <c r="BC26" s="309"/>
      <c r="BD26" s="309"/>
      <c r="BE26" s="309"/>
      <c r="BF26" s="309"/>
      <c r="BG26" s="309"/>
      <c r="BH26" s="309"/>
      <c r="BI26" s="309"/>
      <c r="BJ26" s="309"/>
      <c r="BK26" s="309"/>
      <c r="BL26" s="42"/>
      <c r="BM26" s="1036" t="str" cm="1">
        <f t="array" ref="BM26">_xlfn.IFNA(LOOKUP(2,1/($H26:$BK26&lt;&gt;""),$H$11:$BK$11),"")</f>
        <v/>
      </c>
      <c r="BN26" s="1037" t="str" cm="1">
        <f t="array" ref="BN26">_xlfn.IFNA(INDEX($H$11:$BK$11,MATCH(TRUE,INDEX($H26:$BK26&lt;&gt;0,),0)),"")</f>
        <v/>
      </c>
      <c r="BO26" s="36"/>
      <c r="BP26" s="36"/>
      <c r="BQ26" s="36"/>
      <c r="BR26" s="36"/>
      <c r="BS26" s="36"/>
      <c r="BT26" s="36"/>
      <c r="BU26" s="36"/>
    </row>
    <row r="27" spans="1:73" ht="17.45" customHeight="1">
      <c r="A27" s="1228"/>
      <c r="B27" s="357" t="s">
        <v>515</v>
      </c>
      <c r="C27" s="358" t="s">
        <v>513</v>
      </c>
      <c r="D27" s="358" t="s">
        <v>516</v>
      </c>
      <c r="E27" s="358" t="s">
        <v>513</v>
      </c>
      <c r="F27" s="433" t="s">
        <v>514</v>
      </c>
      <c r="G27" s="309"/>
      <c r="H27" s="309"/>
      <c r="I27" s="309"/>
      <c r="J27" s="309"/>
      <c r="K27" s="309"/>
      <c r="L27" s="309"/>
      <c r="M27" s="309"/>
      <c r="N27" s="309"/>
      <c r="O27" s="309"/>
      <c r="P27" s="309"/>
      <c r="Q27" s="309"/>
      <c r="R27" s="309"/>
      <c r="S27" s="309"/>
      <c r="T27" s="309"/>
      <c r="U27" s="309"/>
      <c r="V27" s="309"/>
      <c r="W27" s="309"/>
      <c r="X27" s="309"/>
      <c r="Y27" s="309"/>
      <c r="Z27" s="309"/>
      <c r="AA27" s="309"/>
      <c r="AB27" s="309"/>
      <c r="AC27" s="309"/>
      <c r="AD27" s="309"/>
      <c r="AE27" s="309"/>
      <c r="AF27" s="309"/>
      <c r="AG27" s="309"/>
      <c r="AH27" s="309"/>
      <c r="AI27" s="309"/>
      <c r="AJ27" s="309"/>
      <c r="AK27" s="309"/>
      <c r="AL27" s="309"/>
      <c r="AM27" s="309"/>
      <c r="AN27" s="309"/>
      <c r="AO27" s="309"/>
      <c r="AP27" s="309"/>
      <c r="AQ27" s="309"/>
      <c r="AR27" s="309"/>
      <c r="AS27" s="309"/>
      <c r="AT27" s="309"/>
      <c r="AU27" s="309"/>
      <c r="AV27" s="309"/>
      <c r="AW27" s="309"/>
      <c r="AX27" s="309"/>
      <c r="AY27" s="309"/>
      <c r="AZ27" s="309"/>
      <c r="BA27" s="309"/>
      <c r="BB27" s="309"/>
      <c r="BC27" s="309"/>
      <c r="BD27" s="309"/>
      <c r="BE27" s="309"/>
      <c r="BF27" s="309"/>
      <c r="BG27" s="309"/>
      <c r="BH27" s="309"/>
      <c r="BI27" s="309"/>
      <c r="BJ27" s="309"/>
      <c r="BK27" s="309"/>
      <c r="BL27" s="42"/>
      <c r="BM27" s="1036" t="str" cm="1">
        <f t="array" ref="BM27">_xlfn.IFNA(LOOKUP(2,1/($H27:$BK27&lt;&gt;""),$H$11:$BK$11),"")</f>
        <v/>
      </c>
      <c r="BN27" s="1037" t="str" cm="1">
        <f t="array" ref="BN27">_xlfn.IFNA(INDEX($H$11:$BK$11,MATCH(TRUE,INDEX($H27:$BK27&lt;&gt;0,),0)),"")</f>
        <v/>
      </c>
      <c r="BO27" s="36"/>
      <c r="BP27" s="36"/>
      <c r="BQ27" s="36"/>
      <c r="BR27" s="36"/>
      <c r="BS27" s="36"/>
      <c r="BT27" s="36"/>
      <c r="BU27" s="36"/>
    </row>
    <row r="28" spans="1:73" ht="17.45" customHeight="1">
      <c r="A28" s="1228"/>
      <c r="B28" s="357" t="s">
        <v>515</v>
      </c>
      <c r="C28" s="358" t="s">
        <v>513</v>
      </c>
      <c r="D28" s="358" t="s">
        <v>516</v>
      </c>
      <c r="E28" s="358" t="s">
        <v>513</v>
      </c>
      <c r="F28" s="433" t="s">
        <v>514</v>
      </c>
      <c r="G28" s="309"/>
      <c r="H28" s="309"/>
      <c r="I28" s="309"/>
      <c r="J28" s="309"/>
      <c r="K28" s="309"/>
      <c r="L28" s="309"/>
      <c r="M28" s="309"/>
      <c r="N28" s="309"/>
      <c r="O28" s="309"/>
      <c r="P28" s="309"/>
      <c r="Q28" s="309"/>
      <c r="R28" s="309"/>
      <c r="S28" s="309"/>
      <c r="T28" s="309"/>
      <c r="U28" s="309"/>
      <c r="V28" s="309"/>
      <c r="W28" s="309"/>
      <c r="X28" s="309"/>
      <c r="Y28" s="309"/>
      <c r="Z28" s="309"/>
      <c r="AA28" s="309"/>
      <c r="AB28" s="309"/>
      <c r="AC28" s="309"/>
      <c r="AD28" s="309"/>
      <c r="AE28" s="309"/>
      <c r="AF28" s="309"/>
      <c r="AG28" s="309"/>
      <c r="AH28" s="309"/>
      <c r="AI28" s="309"/>
      <c r="AJ28" s="309"/>
      <c r="AK28" s="309"/>
      <c r="AL28" s="309"/>
      <c r="AM28" s="309"/>
      <c r="AN28" s="309"/>
      <c r="AO28" s="309"/>
      <c r="AP28" s="309"/>
      <c r="AQ28" s="309"/>
      <c r="AR28" s="309"/>
      <c r="AS28" s="309"/>
      <c r="AT28" s="309"/>
      <c r="AU28" s="309"/>
      <c r="AV28" s="309"/>
      <c r="AW28" s="309"/>
      <c r="AX28" s="309"/>
      <c r="AY28" s="309"/>
      <c r="AZ28" s="309"/>
      <c r="BA28" s="309"/>
      <c r="BB28" s="309"/>
      <c r="BC28" s="309"/>
      <c r="BD28" s="309"/>
      <c r="BE28" s="309"/>
      <c r="BF28" s="309"/>
      <c r="BG28" s="309"/>
      <c r="BH28" s="309"/>
      <c r="BI28" s="309"/>
      <c r="BJ28" s="309"/>
      <c r="BK28" s="309"/>
      <c r="BL28" s="42"/>
      <c r="BM28" s="1036" t="str" cm="1">
        <f t="array" ref="BM28">_xlfn.IFNA(LOOKUP(2,1/($H28:$BK28&lt;&gt;""),$H$11:$BK$11),"")</f>
        <v/>
      </c>
      <c r="BN28" s="1037" t="str" cm="1">
        <f t="array" ref="BN28">_xlfn.IFNA(INDEX($H$11:$BK$11,MATCH(TRUE,INDEX($H28:$BK28&lt;&gt;0,),0)),"")</f>
        <v/>
      </c>
      <c r="BO28" s="36"/>
      <c r="BP28" s="36"/>
      <c r="BQ28" s="36"/>
      <c r="BR28" s="36"/>
      <c r="BS28" s="36"/>
      <c r="BT28" s="36"/>
      <c r="BU28" s="36"/>
    </row>
    <row r="29" spans="1:73" ht="17.45" customHeight="1">
      <c r="A29" s="1228"/>
      <c r="B29" s="357" t="s">
        <v>515</v>
      </c>
      <c r="C29" s="358" t="s">
        <v>513</v>
      </c>
      <c r="D29" s="358" t="s">
        <v>516</v>
      </c>
      <c r="E29" s="358" t="s">
        <v>513</v>
      </c>
      <c r="F29" s="433" t="s">
        <v>514</v>
      </c>
      <c r="G29" s="309"/>
      <c r="H29" s="309"/>
      <c r="I29" s="309"/>
      <c r="J29" s="309"/>
      <c r="K29" s="309"/>
      <c r="L29" s="309"/>
      <c r="M29" s="309"/>
      <c r="N29" s="309"/>
      <c r="O29" s="309"/>
      <c r="P29" s="309"/>
      <c r="Q29" s="309"/>
      <c r="R29" s="309"/>
      <c r="S29" s="309"/>
      <c r="T29" s="309"/>
      <c r="U29" s="309"/>
      <c r="V29" s="309"/>
      <c r="W29" s="309"/>
      <c r="X29" s="309"/>
      <c r="Y29" s="309"/>
      <c r="Z29" s="309"/>
      <c r="AA29" s="309"/>
      <c r="AB29" s="309"/>
      <c r="AC29" s="309"/>
      <c r="AD29" s="309"/>
      <c r="AE29" s="309"/>
      <c r="AF29" s="309"/>
      <c r="AG29" s="309"/>
      <c r="AH29" s="309"/>
      <c r="AI29" s="309"/>
      <c r="AJ29" s="309"/>
      <c r="AK29" s="309"/>
      <c r="AL29" s="309"/>
      <c r="AM29" s="309"/>
      <c r="AN29" s="309"/>
      <c r="AO29" s="309"/>
      <c r="AP29" s="309"/>
      <c r="AQ29" s="309"/>
      <c r="AR29" s="309"/>
      <c r="AS29" s="309"/>
      <c r="AT29" s="309"/>
      <c r="AU29" s="309"/>
      <c r="AV29" s="309"/>
      <c r="AW29" s="309"/>
      <c r="AX29" s="309"/>
      <c r="AY29" s="309"/>
      <c r="AZ29" s="309"/>
      <c r="BA29" s="309"/>
      <c r="BB29" s="309"/>
      <c r="BC29" s="309"/>
      <c r="BD29" s="309"/>
      <c r="BE29" s="309"/>
      <c r="BF29" s="309"/>
      <c r="BG29" s="309"/>
      <c r="BH29" s="309"/>
      <c r="BI29" s="309"/>
      <c r="BJ29" s="309"/>
      <c r="BK29" s="309"/>
      <c r="BL29" s="42"/>
      <c r="BM29" s="1036" t="str" cm="1">
        <f t="array" ref="BM29">_xlfn.IFNA(LOOKUP(2,1/($H29:$BK29&lt;&gt;""),$H$11:$BK$11),"")</f>
        <v/>
      </c>
      <c r="BN29" s="1037" t="str" cm="1">
        <f t="array" ref="BN29">_xlfn.IFNA(INDEX($H$11:$BK$11,MATCH(TRUE,INDEX($H29:$BK29&lt;&gt;0,),0)),"")</f>
        <v/>
      </c>
      <c r="BO29" s="36"/>
      <c r="BP29" s="36"/>
      <c r="BQ29" s="36"/>
      <c r="BR29" s="36"/>
      <c r="BS29" s="36"/>
      <c r="BT29" s="36"/>
      <c r="BU29" s="36"/>
    </row>
    <row r="30" spans="1:73" ht="17.45" customHeight="1">
      <c r="A30" s="1228"/>
      <c r="B30" s="357" t="s">
        <v>515</v>
      </c>
      <c r="C30" s="358" t="s">
        <v>513</v>
      </c>
      <c r="D30" s="358" t="s">
        <v>516</v>
      </c>
      <c r="E30" s="358" t="s">
        <v>513</v>
      </c>
      <c r="F30" s="433" t="s">
        <v>514</v>
      </c>
      <c r="G30" s="309"/>
      <c r="H30" s="309"/>
      <c r="I30" s="309"/>
      <c r="J30" s="309"/>
      <c r="K30" s="309"/>
      <c r="L30" s="309"/>
      <c r="M30" s="309"/>
      <c r="N30" s="309"/>
      <c r="O30" s="309"/>
      <c r="P30" s="309"/>
      <c r="Q30" s="309"/>
      <c r="R30" s="309"/>
      <c r="S30" s="309"/>
      <c r="T30" s="309"/>
      <c r="U30" s="309"/>
      <c r="V30" s="309"/>
      <c r="W30" s="309"/>
      <c r="X30" s="309"/>
      <c r="Y30" s="309"/>
      <c r="Z30" s="309"/>
      <c r="AA30" s="309"/>
      <c r="AB30" s="309"/>
      <c r="AC30" s="309"/>
      <c r="AD30" s="309"/>
      <c r="AE30" s="309"/>
      <c r="AF30" s="309"/>
      <c r="AG30" s="309"/>
      <c r="AH30" s="309"/>
      <c r="AI30" s="309"/>
      <c r="AJ30" s="309"/>
      <c r="AK30" s="309"/>
      <c r="AL30" s="309"/>
      <c r="AM30" s="309"/>
      <c r="AN30" s="309"/>
      <c r="AO30" s="309"/>
      <c r="AP30" s="309"/>
      <c r="AQ30" s="309"/>
      <c r="AR30" s="309"/>
      <c r="AS30" s="309"/>
      <c r="AT30" s="309"/>
      <c r="AU30" s="309"/>
      <c r="AV30" s="309"/>
      <c r="AW30" s="309"/>
      <c r="AX30" s="309"/>
      <c r="AY30" s="309"/>
      <c r="AZ30" s="309"/>
      <c r="BA30" s="309"/>
      <c r="BB30" s="309"/>
      <c r="BC30" s="309"/>
      <c r="BD30" s="309"/>
      <c r="BE30" s="309"/>
      <c r="BF30" s="309"/>
      <c r="BG30" s="309"/>
      <c r="BH30" s="309"/>
      <c r="BI30" s="309"/>
      <c r="BJ30" s="309"/>
      <c r="BK30" s="309"/>
      <c r="BL30" s="42"/>
      <c r="BM30" s="1036" t="str" cm="1">
        <f t="array" ref="BM30">_xlfn.IFNA(LOOKUP(2,1/($H30:$BK30&lt;&gt;""),$H$11:$BK$11),"")</f>
        <v/>
      </c>
      <c r="BN30" s="1037" t="str" cm="1">
        <f t="array" ref="BN30">_xlfn.IFNA(INDEX($H$11:$BK$11,MATCH(TRUE,INDEX($H30:$BK30&lt;&gt;0,),0)),"")</f>
        <v/>
      </c>
      <c r="BO30" s="36"/>
      <c r="BP30" s="36"/>
      <c r="BQ30" s="36"/>
      <c r="BR30" s="36"/>
      <c r="BS30" s="36"/>
      <c r="BT30" s="36"/>
      <c r="BU30" s="36"/>
    </row>
    <row r="31" spans="1:73" ht="17.45" customHeight="1" thickBot="1">
      <c r="A31" s="1228"/>
      <c r="B31" s="360" t="s">
        <v>515</v>
      </c>
      <c r="C31" s="361" t="s">
        <v>513</v>
      </c>
      <c r="D31" s="358" t="s">
        <v>516</v>
      </c>
      <c r="E31" s="361" t="s">
        <v>513</v>
      </c>
      <c r="F31" s="433" t="s">
        <v>514</v>
      </c>
      <c r="G31" s="309"/>
      <c r="H31" s="309"/>
      <c r="I31" s="309"/>
      <c r="J31" s="309"/>
      <c r="K31" s="309"/>
      <c r="L31" s="309"/>
      <c r="M31" s="309"/>
      <c r="N31" s="309"/>
      <c r="O31" s="309"/>
      <c r="P31" s="309"/>
      <c r="Q31" s="309"/>
      <c r="R31" s="309"/>
      <c r="S31" s="309"/>
      <c r="T31" s="309"/>
      <c r="U31" s="309"/>
      <c r="V31" s="309"/>
      <c r="W31" s="309"/>
      <c r="X31" s="309"/>
      <c r="Y31" s="309"/>
      <c r="Z31" s="309"/>
      <c r="AA31" s="309"/>
      <c r="AB31" s="309"/>
      <c r="AC31" s="309"/>
      <c r="AD31" s="309"/>
      <c r="AE31" s="309"/>
      <c r="AF31" s="309"/>
      <c r="AG31" s="309"/>
      <c r="AH31" s="309"/>
      <c r="AI31" s="309"/>
      <c r="AJ31" s="309"/>
      <c r="AK31" s="309"/>
      <c r="AL31" s="309"/>
      <c r="AM31" s="309"/>
      <c r="AN31" s="309"/>
      <c r="AO31" s="309"/>
      <c r="AP31" s="309"/>
      <c r="AQ31" s="309"/>
      <c r="AR31" s="309"/>
      <c r="AS31" s="309"/>
      <c r="AT31" s="309"/>
      <c r="AU31" s="309"/>
      <c r="AV31" s="309"/>
      <c r="AW31" s="309"/>
      <c r="AX31" s="309"/>
      <c r="AY31" s="309"/>
      <c r="AZ31" s="309"/>
      <c r="BA31" s="309"/>
      <c r="BB31" s="309"/>
      <c r="BC31" s="309"/>
      <c r="BD31" s="309"/>
      <c r="BE31" s="309"/>
      <c r="BF31" s="309"/>
      <c r="BG31" s="309"/>
      <c r="BH31" s="309"/>
      <c r="BI31" s="309"/>
      <c r="BJ31" s="309"/>
      <c r="BK31" s="309"/>
      <c r="BL31" s="42"/>
      <c r="BM31" s="1036" t="str" cm="1">
        <f t="array" ref="BM31">_xlfn.IFNA(LOOKUP(2,1/($H31:$BK31&lt;&gt;""),$H$11:$BK$11),"")</f>
        <v/>
      </c>
      <c r="BN31" s="1037" t="str" cm="1">
        <f t="array" ref="BN31">_xlfn.IFNA(INDEX($H$11:$BK$11,MATCH(TRUE,INDEX($H31:$BK31&lt;&gt;0,),0)),"")</f>
        <v/>
      </c>
      <c r="BO31" s="36"/>
      <c r="BP31" s="36"/>
      <c r="BQ31" s="36"/>
      <c r="BR31" s="36"/>
      <c r="BS31" s="36"/>
      <c r="BT31" s="36"/>
      <c r="BU31" s="36"/>
    </row>
    <row r="32" spans="1:73" ht="17.45" customHeight="1" thickBot="1">
      <c r="A32" s="1228"/>
      <c r="B32" s="362" t="s">
        <v>517</v>
      </c>
      <c r="C32" s="361" t="s">
        <v>513</v>
      </c>
      <c r="D32" s="363" t="s">
        <v>516</v>
      </c>
      <c r="E32" s="361" t="s">
        <v>513</v>
      </c>
      <c r="F32" s="434" t="s">
        <v>514</v>
      </c>
      <c r="G32" s="310"/>
      <c r="H32" s="310"/>
      <c r="I32" s="310"/>
      <c r="J32" s="310"/>
      <c r="K32" s="310"/>
      <c r="L32" s="310"/>
      <c r="M32" s="310"/>
      <c r="N32" s="310"/>
      <c r="O32" s="310"/>
      <c r="P32" s="310"/>
      <c r="Q32" s="310"/>
      <c r="R32" s="310"/>
      <c r="S32" s="310"/>
      <c r="T32" s="310"/>
      <c r="U32" s="310"/>
      <c r="V32" s="310"/>
      <c r="W32" s="310"/>
      <c r="X32" s="310"/>
      <c r="Y32" s="310"/>
      <c r="Z32" s="310"/>
      <c r="AA32" s="310"/>
      <c r="AB32" s="310"/>
      <c r="AC32" s="310"/>
      <c r="AD32" s="310"/>
      <c r="AE32" s="310"/>
      <c r="AF32" s="310"/>
      <c r="AG32" s="310"/>
      <c r="AH32" s="310"/>
      <c r="AI32" s="310"/>
      <c r="AJ32" s="310"/>
      <c r="AK32" s="310"/>
      <c r="AL32" s="310"/>
      <c r="AM32" s="310"/>
      <c r="AN32" s="310"/>
      <c r="AO32" s="310"/>
      <c r="AP32" s="310"/>
      <c r="AQ32" s="310"/>
      <c r="AR32" s="310"/>
      <c r="AS32" s="310"/>
      <c r="AT32" s="310"/>
      <c r="AU32" s="310"/>
      <c r="AV32" s="310"/>
      <c r="AW32" s="310"/>
      <c r="AX32" s="310"/>
      <c r="AY32" s="310"/>
      <c r="AZ32" s="310"/>
      <c r="BA32" s="310"/>
      <c r="BB32" s="310"/>
      <c r="BC32" s="310"/>
      <c r="BD32" s="310"/>
      <c r="BE32" s="310"/>
      <c r="BF32" s="310"/>
      <c r="BG32" s="310"/>
      <c r="BH32" s="310"/>
      <c r="BI32" s="310"/>
      <c r="BJ32" s="310"/>
      <c r="BK32" s="310"/>
      <c r="BL32" s="42"/>
      <c r="BM32" s="1036" t="str" cm="1">
        <f t="array" ref="BM32">_xlfn.IFNA(LOOKUP(2,1/($H32:$BK32&lt;&gt;""),$H$11:$BK$11),"")</f>
        <v/>
      </c>
      <c r="BN32" s="1037" t="str" cm="1">
        <f t="array" ref="BN32">_xlfn.IFNA(INDEX($H$11:$BK$11,MATCH(TRUE,INDEX($H32:$BK32&lt;&gt;0,),0)),"")</f>
        <v/>
      </c>
      <c r="BO32" s="36"/>
      <c r="BP32" s="36"/>
      <c r="BQ32" s="36"/>
      <c r="BR32" s="36"/>
      <c r="BS32" s="36"/>
      <c r="BT32" s="36"/>
      <c r="BU32" s="36"/>
    </row>
    <row r="33" spans="1:73" ht="17.45" customHeight="1" thickBot="1">
      <c r="A33" s="1228"/>
      <c r="B33" s="364" t="s">
        <v>518</v>
      </c>
      <c r="C33" s="363" t="s">
        <v>513</v>
      </c>
      <c r="D33" s="361" t="s">
        <v>516</v>
      </c>
      <c r="E33" s="361" t="s">
        <v>513</v>
      </c>
      <c r="F33" s="435" t="s">
        <v>514</v>
      </c>
      <c r="G33" s="309"/>
      <c r="H33" s="309"/>
      <c r="I33" s="309"/>
      <c r="J33" s="309"/>
      <c r="K33" s="309"/>
      <c r="L33" s="309"/>
      <c r="M33" s="309"/>
      <c r="N33" s="309"/>
      <c r="O33" s="309"/>
      <c r="P33" s="309"/>
      <c r="Q33" s="309"/>
      <c r="R33" s="309"/>
      <c r="S33" s="309"/>
      <c r="T33" s="309"/>
      <c r="U33" s="309"/>
      <c r="V33" s="309"/>
      <c r="W33" s="309"/>
      <c r="X33" s="309"/>
      <c r="Y33" s="309"/>
      <c r="Z33" s="309"/>
      <c r="AA33" s="309"/>
      <c r="AB33" s="309"/>
      <c r="AC33" s="309"/>
      <c r="AD33" s="309"/>
      <c r="AE33" s="309"/>
      <c r="AF33" s="309"/>
      <c r="AG33" s="309"/>
      <c r="AH33" s="309"/>
      <c r="AI33" s="309"/>
      <c r="AJ33" s="309"/>
      <c r="AK33" s="309"/>
      <c r="AL33" s="309"/>
      <c r="AM33" s="309"/>
      <c r="AN33" s="309"/>
      <c r="AO33" s="309"/>
      <c r="AP33" s="309"/>
      <c r="AQ33" s="309"/>
      <c r="AR33" s="309"/>
      <c r="AS33" s="309"/>
      <c r="AT33" s="309"/>
      <c r="AU33" s="309"/>
      <c r="AV33" s="309"/>
      <c r="AW33" s="309"/>
      <c r="AX33" s="309"/>
      <c r="AY33" s="309"/>
      <c r="AZ33" s="309"/>
      <c r="BA33" s="309"/>
      <c r="BB33" s="309"/>
      <c r="BC33" s="309"/>
      <c r="BD33" s="309"/>
      <c r="BE33" s="309"/>
      <c r="BF33" s="309"/>
      <c r="BG33" s="309"/>
      <c r="BH33" s="309"/>
      <c r="BI33" s="309"/>
      <c r="BJ33" s="309"/>
      <c r="BK33" s="309"/>
      <c r="BL33" s="42"/>
      <c r="BM33" s="1036" t="str" cm="1">
        <f t="array" ref="BM33">_xlfn.IFNA(LOOKUP(2,1/($H33:$BK33&lt;&gt;""),$H$11:$BK$11),"")</f>
        <v/>
      </c>
      <c r="BN33" s="1037" t="str" cm="1">
        <f t="array" ref="BN33">_xlfn.IFNA(INDEX($H$11:$BK$11,MATCH(TRUE,INDEX($H33:$BK33&lt;&gt;0,),0)),"")</f>
        <v/>
      </c>
      <c r="BO33" s="36"/>
      <c r="BP33" s="36"/>
      <c r="BQ33" s="36"/>
      <c r="BR33" s="36"/>
      <c r="BS33" s="36"/>
      <c r="BT33" s="36"/>
      <c r="BU33" s="36"/>
    </row>
    <row r="34" spans="1:73" ht="17.45" customHeight="1" thickBot="1">
      <c r="A34" s="1229"/>
      <c r="B34" s="605" t="s">
        <v>519</v>
      </c>
      <c r="C34" s="606"/>
      <c r="D34" s="607"/>
      <c r="E34" s="607"/>
      <c r="F34" s="608" t="s">
        <v>514</v>
      </c>
      <c r="G34" s="604">
        <f>SUM(G12:G33)</f>
        <v>-1804.13730954841</v>
      </c>
      <c r="H34" s="604">
        <f t="shared" ref="H34:AI34" si="2">SUM(H12:H33)</f>
        <v>-1804.13730954841</v>
      </c>
      <c r="I34" s="604">
        <f t="shared" si="2"/>
        <v>-1804.13730954841</v>
      </c>
      <c r="J34" s="604">
        <f t="shared" si="2"/>
        <v>-1804.13730954841</v>
      </c>
      <c r="K34" s="604">
        <f t="shared" si="2"/>
        <v>-1804.13730954841</v>
      </c>
      <c r="L34" s="604">
        <f t="shared" si="2"/>
        <v>-1804.13730954841</v>
      </c>
      <c r="M34" s="604">
        <f t="shared" si="2"/>
        <v>-1804.13730954841</v>
      </c>
      <c r="N34" s="604">
        <f t="shared" si="2"/>
        <v>-1804.13730954841</v>
      </c>
      <c r="O34" s="604">
        <f t="shared" si="2"/>
        <v>-1804.13730954841</v>
      </c>
      <c r="P34" s="604">
        <f t="shared" si="2"/>
        <v>-1804.13730954841</v>
      </c>
      <c r="Q34" s="604">
        <f t="shared" si="2"/>
        <v>-1804.13730954841</v>
      </c>
      <c r="R34" s="604">
        <f t="shared" si="2"/>
        <v>-1804.13730954841</v>
      </c>
      <c r="S34" s="604">
        <f t="shared" si="2"/>
        <v>-1804.13730954841</v>
      </c>
      <c r="T34" s="604">
        <f t="shared" si="2"/>
        <v>-1804.13730954841</v>
      </c>
      <c r="U34" s="604">
        <f t="shared" si="2"/>
        <v>-1804.13730954841</v>
      </c>
      <c r="V34" s="604">
        <f t="shared" si="2"/>
        <v>-1804.13730954841</v>
      </c>
      <c r="W34" s="604">
        <f t="shared" si="2"/>
        <v>-1804.13730954841</v>
      </c>
      <c r="X34" s="604">
        <f t="shared" si="2"/>
        <v>-1804.13730954841</v>
      </c>
      <c r="Y34" s="604">
        <f t="shared" si="2"/>
        <v>-1804.13730954841</v>
      </c>
      <c r="Z34" s="604">
        <f t="shared" si="2"/>
        <v>-1804.13730954841</v>
      </c>
      <c r="AA34" s="604">
        <f t="shared" si="2"/>
        <v>-1804.13730954841</v>
      </c>
      <c r="AB34" s="604">
        <f t="shared" si="2"/>
        <v>-1804.13730954841</v>
      </c>
      <c r="AC34" s="604">
        <f t="shared" si="2"/>
        <v>-1804.13730954841</v>
      </c>
      <c r="AD34" s="604">
        <f t="shared" si="2"/>
        <v>-1804.13730954841</v>
      </c>
      <c r="AE34" s="604">
        <f t="shared" si="2"/>
        <v>-1804.13730954841</v>
      </c>
      <c r="AF34" s="604">
        <f t="shared" si="2"/>
        <v>-1804.13730954841</v>
      </c>
      <c r="AG34" s="604">
        <f t="shared" si="2"/>
        <v>-1804.13730954841</v>
      </c>
      <c r="AH34" s="604">
        <f t="shared" si="2"/>
        <v>-1804.13730954841</v>
      </c>
      <c r="AI34" s="604">
        <f t="shared" si="2"/>
        <v>-1804.13730954841</v>
      </c>
      <c r="AJ34" s="604">
        <f t="shared" ref="AJ34:BA34" si="3">SUM(AJ12:AJ33)</f>
        <v>-1804.13730954841</v>
      </c>
      <c r="AK34" s="604">
        <f t="shared" si="3"/>
        <v>-1804.13730954841</v>
      </c>
      <c r="AL34" s="604">
        <f t="shared" si="3"/>
        <v>-1804.13730954841</v>
      </c>
      <c r="AM34" s="604">
        <f t="shared" si="3"/>
        <v>-1804.13730954841</v>
      </c>
      <c r="AN34" s="604">
        <f t="shared" si="3"/>
        <v>-1804.13730954841</v>
      </c>
      <c r="AO34" s="604">
        <f t="shared" si="3"/>
        <v>-1804.13730954841</v>
      </c>
      <c r="AP34" s="604">
        <f t="shared" si="3"/>
        <v>-1804.13730954841</v>
      </c>
      <c r="AQ34" s="604">
        <f t="shared" si="3"/>
        <v>-1804.13730954841</v>
      </c>
      <c r="AR34" s="604">
        <f t="shared" si="3"/>
        <v>-1804.13730954841</v>
      </c>
      <c r="AS34" s="604">
        <f t="shared" si="3"/>
        <v>-1804.13730954841</v>
      </c>
      <c r="AT34" s="604">
        <f t="shared" si="3"/>
        <v>-1804.13730954841</v>
      </c>
      <c r="AU34" s="604">
        <f t="shared" si="3"/>
        <v>-1804.13730954841</v>
      </c>
      <c r="AV34" s="604">
        <f t="shared" si="3"/>
        <v>-1804.13730954841</v>
      </c>
      <c r="AW34" s="604">
        <f t="shared" si="3"/>
        <v>-1804.13730954841</v>
      </c>
      <c r="AX34" s="604">
        <f t="shared" si="3"/>
        <v>-1804.13730954841</v>
      </c>
      <c r="AY34" s="604">
        <f t="shared" si="3"/>
        <v>-1804.13730954841</v>
      </c>
      <c r="AZ34" s="604">
        <f t="shared" si="3"/>
        <v>-1804.13730954841</v>
      </c>
      <c r="BA34" s="604">
        <f t="shared" si="3"/>
        <v>-1804.13730954841</v>
      </c>
      <c r="BB34" s="604">
        <f t="shared" ref="BB34:BK34" si="4">SUM(BB12:BB33)</f>
        <v>-1804.13730954841</v>
      </c>
      <c r="BC34" s="604">
        <f t="shared" si="4"/>
        <v>-1804.13730954841</v>
      </c>
      <c r="BD34" s="604">
        <f t="shared" si="4"/>
        <v>-1804.13730954841</v>
      </c>
      <c r="BE34" s="604">
        <f t="shared" si="4"/>
        <v>-1804.13730954841</v>
      </c>
      <c r="BF34" s="604">
        <f t="shared" si="4"/>
        <v>-1804.13730954841</v>
      </c>
      <c r="BG34" s="604">
        <f t="shared" si="4"/>
        <v>-1804.13730954841</v>
      </c>
      <c r="BH34" s="604">
        <f t="shared" si="4"/>
        <v>-1804.13730954841</v>
      </c>
      <c r="BI34" s="604">
        <f t="shared" si="4"/>
        <v>-1804.13730954841</v>
      </c>
      <c r="BJ34" s="604">
        <f t="shared" si="4"/>
        <v>-1804.13730954841</v>
      </c>
      <c r="BK34" s="604">
        <f t="shared" si="4"/>
        <v>-1804.13730954841</v>
      </c>
      <c r="BL34" s="43"/>
      <c r="BM34" s="1038" t="s">
        <v>520</v>
      </c>
      <c r="BN34" s="1039" t="s">
        <v>520</v>
      </c>
      <c r="BO34" s="44"/>
      <c r="BP34" s="44"/>
      <c r="BQ34" s="44"/>
      <c r="BR34" s="44"/>
      <c r="BS34" s="44"/>
      <c r="BT34" s="44"/>
      <c r="BU34" s="44"/>
    </row>
    <row r="35" spans="1:73" ht="17.45" customHeight="1" thickBot="1">
      <c r="A35" s="90"/>
      <c r="G35" s="311"/>
      <c r="H35" s="311"/>
      <c r="I35" s="311"/>
      <c r="J35" s="311"/>
      <c r="K35" s="311"/>
      <c r="L35" s="311"/>
      <c r="M35" s="311"/>
      <c r="N35" s="311"/>
      <c r="O35" s="311"/>
      <c r="P35" s="311"/>
      <c r="Q35" s="311"/>
      <c r="R35" s="311"/>
      <c r="S35" s="311"/>
      <c r="T35" s="311"/>
      <c r="U35" s="311"/>
      <c r="V35" s="311"/>
      <c r="W35" s="311"/>
      <c r="X35" s="311"/>
      <c r="Y35" s="311"/>
      <c r="Z35" s="311"/>
      <c r="AA35" s="311"/>
      <c r="AB35" s="311"/>
      <c r="AC35" s="311"/>
      <c r="AD35" s="311"/>
      <c r="AE35" s="311"/>
      <c r="AF35" s="311"/>
      <c r="AG35" s="311"/>
      <c r="AH35" s="311"/>
      <c r="AI35" s="311"/>
      <c r="AJ35" s="311"/>
      <c r="AK35" s="311"/>
      <c r="AL35" s="311"/>
      <c r="AM35" s="311"/>
      <c r="AN35" s="311"/>
      <c r="AO35" s="311"/>
      <c r="AP35" s="311"/>
      <c r="AQ35" s="311"/>
      <c r="AR35" s="311"/>
      <c r="AS35" s="311"/>
      <c r="AT35" s="311"/>
      <c r="AU35" s="311"/>
      <c r="AV35" s="311"/>
      <c r="AW35" s="311"/>
      <c r="AX35" s="311"/>
      <c r="AY35" s="311"/>
      <c r="AZ35" s="311"/>
      <c r="BA35" s="311"/>
      <c r="BB35" s="311"/>
      <c r="BC35" s="311"/>
      <c r="BD35" s="311"/>
      <c r="BE35" s="311"/>
      <c r="BF35" s="311"/>
      <c r="BG35" s="311"/>
      <c r="BH35" s="311"/>
      <c r="BI35" s="311"/>
      <c r="BJ35" s="311"/>
      <c r="BK35" s="311"/>
      <c r="BL35" s="36"/>
      <c r="BM35" s="1038" t="s">
        <v>520</v>
      </c>
      <c r="BN35" s="1039" t="s">
        <v>520</v>
      </c>
      <c r="BO35" s="36"/>
      <c r="BP35" s="36"/>
      <c r="BQ35" s="36"/>
      <c r="BR35" s="36"/>
      <c r="BS35" s="36"/>
      <c r="BT35" s="36"/>
      <c r="BU35" s="36"/>
    </row>
    <row r="36" spans="1:73" ht="17.100000000000001" customHeight="1">
      <c r="A36" s="1220" t="s">
        <v>521</v>
      </c>
      <c r="B36" s="1220"/>
      <c r="C36" s="1220"/>
      <c r="D36" s="1220"/>
      <c r="E36" s="1221"/>
      <c r="F36" s="175"/>
      <c r="G36" s="1218" t="s">
        <v>480</v>
      </c>
      <c r="H36" s="1217"/>
      <c r="I36" s="1217"/>
      <c r="J36" s="1217"/>
      <c r="K36" s="1217"/>
      <c r="L36" s="1217" t="s">
        <v>481</v>
      </c>
      <c r="M36" s="1217"/>
      <c r="N36" s="1217"/>
      <c r="O36" s="1217"/>
      <c r="P36" s="1217"/>
      <c r="Q36" s="1217" t="s">
        <v>482</v>
      </c>
      <c r="R36" s="1217"/>
      <c r="S36" s="1217"/>
      <c r="T36" s="1217"/>
      <c r="U36" s="1217"/>
      <c r="V36" s="1217" t="s">
        <v>483</v>
      </c>
      <c r="W36" s="1217"/>
      <c r="X36" s="1217"/>
      <c r="Y36" s="1217"/>
      <c r="Z36" s="1217"/>
      <c r="AA36" s="1217" t="s">
        <v>484</v>
      </c>
      <c r="AB36" s="1217"/>
      <c r="AC36" s="1217"/>
      <c r="AD36" s="1217"/>
      <c r="AE36" s="1217"/>
      <c r="AF36" s="1217" t="s">
        <v>485</v>
      </c>
      <c r="AG36" s="1217"/>
      <c r="AH36" s="1217"/>
      <c r="AI36" s="1217"/>
      <c r="AJ36" s="1217"/>
      <c r="AK36" s="1217" t="s">
        <v>486</v>
      </c>
      <c r="AL36" s="1217"/>
      <c r="AM36" s="1217"/>
      <c r="AN36" s="1217"/>
      <c r="AO36" s="1217"/>
      <c r="AP36" s="1217" t="s">
        <v>487</v>
      </c>
      <c r="AQ36" s="1217"/>
      <c r="AR36" s="1217"/>
      <c r="AS36" s="1217"/>
      <c r="AT36" s="1217"/>
      <c r="AU36" s="1217" t="s">
        <v>488</v>
      </c>
      <c r="AV36" s="1217"/>
      <c r="AW36" s="1217"/>
      <c r="AX36" s="1217"/>
      <c r="AY36" s="1217"/>
      <c r="AZ36" s="1217" t="s">
        <v>489</v>
      </c>
      <c r="BA36" s="1217"/>
      <c r="BB36" s="1217"/>
      <c r="BC36" s="1217"/>
      <c r="BD36" s="1217"/>
      <c r="BE36" s="1217" t="s">
        <v>490</v>
      </c>
      <c r="BF36" s="1217"/>
      <c r="BG36" s="1217"/>
      <c r="BH36" s="1217"/>
      <c r="BI36" s="1217"/>
      <c r="BJ36" s="1217" t="s">
        <v>491</v>
      </c>
      <c r="BK36" s="1256"/>
      <c r="BL36" s="36"/>
      <c r="BM36" s="1038" t="s">
        <v>520</v>
      </c>
      <c r="BN36" s="1039" t="s">
        <v>520</v>
      </c>
      <c r="BO36" s="36"/>
      <c r="BP36" s="36"/>
      <c r="BQ36" s="36"/>
      <c r="BR36" s="36"/>
      <c r="BS36" s="36"/>
      <c r="BT36" s="36"/>
      <c r="BU36" s="36"/>
    </row>
    <row r="37" spans="1:73" ht="17.100000000000001" customHeight="1" thickBot="1">
      <c r="A37" s="1223"/>
      <c r="B37" s="1223"/>
      <c r="C37" s="1223"/>
      <c r="D37" s="1223"/>
      <c r="E37" s="1224"/>
      <c r="F37" s="175"/>
      <c r="G37" s="1239" t="s">
        <v>492</v>
      </c>
      <c r="H37" s="1216"/>
      <c r="I37" s="1216" t="s">
        <v>493</v>
      </c>
      <c r="J37" s="1216"/>
      <c r="K37" s="1216"/>
      <c r="L37" s="1216"/>
      <c r="M37" s="1216"/>
      <c r="N37" s="1216" t="s">
        <v>494</v>
      </c>
      <c r="O37" s="1216"/>
      <c r="P37" s="1216"/>
      <c r="Q37" s="1216"/>
      <c r="R37" s="1216"/>
      <c r="S37" s="1216" t="s">
        <v>495</v>
      </c>
      <c r="T37" s="1216"/>
      <c r="U37" s="1216"/>
      <c r="V37" s="1216"/>
      <c r="W37" s="1216"/>
      <c r="X37" s="1216" t="s">
        <v>496</v>
      </c>
      <c r="Y37" s="1216"/>
      <c r="Z37" s="1216"/>
      <c r="AA37" s="1216"/>
      <c r="AB37" s="1216"/>
      <c r="AC37" s="1216" t="s">
        <v>497</v>
      </c>
      <c r="AD37" s="1216"/>
      <c r="AE37" s="1216"/>
      <c r="AF37" s="1216"/>
      <c r="AG37" s="1216"/>
      <c r="AH37" s="1216" t="s">
        <v>498</v>
      </c>
      <c r="AI37" s="1216"/>
      <c r="AJ37" s="1216"/>
      <c r="AK37" s="1216"/>
      <c r="AL37" s="1216"/>
      <c r="AM37" s="1216" t="s">
        <v>499</v>
      </c>
      <c r="AN37" s="1216"/>
      <c r="AO37" s="1216"/>
      <c r="AP37" s="1216"/>
      <c r="AQ37" s="1216"/>
      <c r="AR37" s="1216" t="s">
        <v>500</v>
      </c>
      <c r="AS37" s="1216"/>
      <c r="AT37" s="1216"/>
      <c r="AU37" s="1216"/>
      <c r="AV37" s="1216"/>
      <c r="AW37" s="1216" t="s">
        <v>501</v>
      </c>
      <c r="AX37" s="1216"/>
      <c r="AY37" s="1216"/>
      <c r="AZ37" s="1216"/>
      <c r="BA37" s="1216"/>
      <c r="BB37" s="1216" t="s">
        <v>502</v>
      </c>
      <c r="BC37" s="1216"/>
      <c r="BD37" s="1216"/>
      <c r="BE37" s="1216"/>
      <c r="BF37" s="1216"/>
      <c r="BG37" s="1216" t="s">
        <v>503</v>
      </c>
      <c r="BH37" s="1216"/>
      <c r="BI37" s="1216"/>
      <c r="BJ37" s="1216"/>
      <c r="BK37" s="1255"/>
      <c r="BL37" s="36"/>
      <c r="BM37" s="1038" t="s">
        <v>520</v>
      </c>
      <c r="BN37" s="1039" t="s">
        <v>520</v>
      </c>
      <c r="BO37" s="36"/>
      <c r="BP37" s="36"/>
      <c r="BQ37" s="36"/>
      <c r="BR37" s="36"/>
      <c r="BS37" s="36"/>
      <c r="BT37" s="36"/>
      <c r="BU37" s="36"/>
    </row>
    <row r="38" spans="1:73" ht="17.45" customHeight="1">
      <c r="A38" s="1226"/>
      <c r="B38" s="1226"/>
      <c r="C38" s="1226"/>
      <c r="D38" s="1226"/>
      <c r="E38" s="1227"/>
      <c r="F38" s="175"/>
      <c r="G38" s="307">
        <v>1</v>
      </c>
      <c r="H38" s="285">
        <v>2</v>
      </c>
      <c r="I38" s="307">
        <v>3</v>
      </c>
      <c r="J38" s="285">
        <v>4</v>
      </c>
      <c r="K38" s="307">
        <v>5</v>
      </c>
      <c r="L38" s="307">
        <v>6</v>
      </c>
      <c r="M38" s="285">
        <v>7</v>
      </c>
      <c r="N38" s="307">
        <v>8</v>
      </c>
      <c r="O38" s="285">
        <v>9</v>
      </c>
      <c r="P38" s="307">
        <v>10</v>
      </c>
      <c r="Q38" s="307">
        <v>11</v>
      </c>
      <c r="R38" s="285">
        <v>12</v>
      </c>
      <c r="S38" s="307">
        <v>13</v>
      </c>
      <c r="T38" s="285">
        <v>14</v>
      </c>
      <c r="U38" s="307">
        <v>15</v>
      </c>
      <c r="V38" s="307">
        <v>16</v>
      </c>
      <c r="W38" s="285">
        <v>17</v>
      </c>
      <c r="X38" s="307">
        <v>18</v>
      </c>
      <c r="Y38" s="285">
        <v>19</v>
      </c>
      <c r="Z38" s="307">
        <v>20</v>
      </c>
      <c r="AA38" s="307">
        <v>21</v>
      </c>
      <c r="AB38" s="285">
        <v>22</v>
      </c>
      <c r="AC38" s="307">
        <v>23</v>
      </c>
      <c r="AD38" s="285">
        <v>24</v>
      </c>
      <c r="AE38" s="307">
        <v>25</v>
      </c>
      <c r="AF38" s="307">
        <v>26</v>
      </c>
      <c r="AG38" s="285">
        <v>27</v>
      </c>
      <c r="AH38" s="307">
        <v>28</v>
      </c>
      <c r="AI38" s="285">
        <v>29</v>
      </c>
      <c r="AJ38" s="307">
        <v>30</v>
      </c>
      <c r="AK38" s="307">
        <v>31</v>
      </c>
      <c r="AL38" s="285">
        <v>32</v>
      </c>
      <c r="AM38" s="307">
        <v>33</v>
      </c>
      <c r="AN38" s="285">
        <v>34</v>
      </c>
      <c r="AO38" s="307">
        <v>35</v>
      </c>
      <c r="AP38" s="307">
        <v>36</v>
      </c>
      <c r="AQ38" s="285">
        <v>37</v>
      </c>
      <c r="AR38" s="307">
        <v>38</v>
      </c>
      <c r="AS38" s="285">
        <v>39</v>
      </c>
      <c r="AT38" s="307">
        <v>40</v>
      </c>
      <c r="AU38" s="307">
        <v>41</v>
      </c>
      <c r="AV38" s="285">
        <v>42</v>
      </c>
      <c r="AW38" s="307">
        <v>43</v>
      </c>
      <c r="AX38" s="285">
        <v>44</v>
      </c>
      <c r="AY38" s="307">
        <v>45</v>
      </c>
      <c r="AZ38" s="307">
        <v>46</v>
      </c>
      <c r="BA38" s="285">
        <v>47</v>
      </c>
      <c r="BB38" s="307">
        <v>48</v>
      </c>
      <c r="BC38" s="285">
        <v>49</v>
      </c>
      <c r="BD38" s="307">
        <v>50</v>
      </c>
      <c r="BE38" s="307">
        <v>51</v>
      </c>
      <c r="BF38" s="285">
        <v>52</v>
      </c>
      <c r="BG38" s="307">
        <v>53</v>
      </c>
      <c r="BH38" s="285">
        <v>54</v>
      </c>
      <c r="BI38" s="307">
        <v>55</v>
      </c>
      <c r="BJ38" s="307">
        <v>56</v>
      </c>
      <c r="BK38" s="285">
        <v>57</v>
      </c>
      <c r="BL38" s="36"/>
      <c r="BM38" s="1040"/>
      <c r="BN38" s="1041"/>
      <c r="BO38" s="36"/>
      <c r="BP38" s="36"/>
      <c r="BQ38" s="36"/>
      <c r="BR38" s="36"/>
      <c r="BS38" s="36"/>
      <c r="BT38" s="36"/>
      <c r="BU38" s="36"/>
    </row>
    <row r="39" spans="1:73" s="88" customFormat="1" ht="23.1" customHeight="1" thickBot="1">
      <c r="A39" s="333" t="s">
        <v>277</v>
      </c>
      <c r="B39" s="333" t="s">
        <v>141</v>
      </c>
      <c r="C39" s="333" t="s">
        <v>16</v>
      </c>
      <c r="D39" s="333" t="s">
        <v>504</v>
      </c>
      <c r="E39" s="333" t="s">
        <v>505</v>
      </c>
      <c r="F39" s="333" t="s">
        <v>506</v>
      </c>
      <c r="G39" s="312">
        <v>2024</v>
      </c>
      <c r="H39" s="312">
        <v>2025</v>
      </c>
      <c r="I39" s="312">
        <v>2026</v>
      </c>
      <c r="J39" s="312">
        <v>2027</v>
      </c>
      <c r="K39" s="312">
        <v>2028</v>
      </c>
      <c r="L39" s="312">
        <v>2029</v>
      </c>
      <c r="M39" s="312">
        <v>2030</v>
      </c>
      <c r="N39" s="312">
        <v>2031</v>
      </c>
      <c r="O39" s="312">
        <v>2032</v>
      </c>
      <c r="P39" s="312">
        <v>2033</v>
      </c>
      <c r="Q39" s="312">
        <v>2034</v>
      </c>
      <c r="R39" s="312">
        <v>2035</v>
      </c>
      <c r="S39" s="312">
        <v>2036</v>
      </c>
      <c r="T39" s="312">
        <v>2037</v>
      </c>
      <c r="U39" s="312">
        <v>2038</v>
      </c>
      <c r="V39" s="312">
        <v>2039</v>
      </c>
      <c r="W39" s="312">
        <v>2040</v>
      </c>
      <c r="X39" s="312">
        <v>2041</v>
      </c>
      <c r="Y39" s="312">
        <v>2042</v>
      </c>
      <c r="Z39" s="312">
        <v>2043</v>
      </c>
      <c r="AA39" s="312">
        <v>2044</v>
      </c>
      <c r="AB39" s="312">
        <v>2045</v>
      </c>
      <c r="AC39" s="312">
        <v>2046</v>
      </c>
      <c r="AD39" s="312">
        <v>2047</v>
      </c>
      <c r="AE39" s="312">
        <v>2048</v>
      </c>
      <c r="AF39" s="312">
        <v>2049</v>
      </c>
      <c r="AG39" s="312">
        <v>2050</v>
      </c>
      <c r="AH39" s="312">
        <v>2051</v>
      </c>
      <c r="AI39" s="312">
        <v>2052</v>
      </c>
      <c r="AJ39" s="312">
        <v>2053</v>
      </c>
      <c r="AK39" s="312">
        <v>2054</v>
      </c>
      <c r="AL39" s="312">
        <v>2055</v>
      </c>
      <c r="AM39" s="312">
        <v>2056</v>
      </c>
      <c r="AN39" s="312">
        <v>2057</v>
      </c>
      <c r="AO39" s="312">
        <v>2058</v>
      </c>
      <c r="AP39" s="312">
        <v>2059</v>
      </c>
      <c r="AQ39" s="312">
        <v>2060</v>
      </c>
      <c r="AR39" s="312">
        <v>2061</v>
      </c>
      <c r="AS39" s="312">
        <v>2062</v>
      </c>
      <c r="AT39" s="312">
        <v>2063</v>
      </c>
      <c r="AU39" s="312">
        <v>2064</v>
      </c>
      <c r="AV39" s="312">
        <v>2065</v>
      </c>
      <c r="AW39" s="312">
        <v>2066</v>
      </c>
      <c r="AX39" s="312">
        <v>2067</v>
      </c>
      <c r="AY39" s="312">
        <v>2068</v>
      </c>
      <c r="AZ39" s="312">
        <v>2069</v>
      </c>
      <c r="BA39" s="312">
        <v>2070</v>
      </c>
      <c r="BB39" s="312">
        <v>2071</v>
      </c>
      <c r="BC39" s="312">
        <v>2072</v>
      </c>
      <c r="BD39" s="312">
        <v>2073</v>
      </c>
      <c r="BE39" s="312">
        <v>2074</v>
      </c>
      <c r="BF39" s="312">
        <v>2075</v>
      </c>
      <c r="BG39" s="312">
        <v>2076</v>
      </c>
      <c r="BH39" s="312">
        <v>2077</v>
      </c>
      <c r="BI39" s="312">
        <v>2078</v>
      </c>
      <c r="BJ39" s="312">
        <v>2079</v>
      </c>
      <c r="BK39" s="312">
        <v>2080</v>
      </c>
      <c r="BL39" s="45"/>
      <c r="BM39" s="1040"/>
      <c r="BN39" s="1041"/>
      <c r="BO39" s="45"/>
      <c r="BP39" s="45"/>
      <c r="BQ39" s="45"/>
      <c r="BR39" s="45"/>
      <c r="BS39" s="45"/>
      <c r="BT39" s="45"/>
      <c r="BU39" s="45"/>
    </row>
    <row r="40" spans="1:73" ht="17.45" customHeight="1">
      <c r="A40" s="1210" t="s">
        <v>522</v>
      </c>
      <c r="B40" s="353" t="s">
        <v>523</v>
      </c>
      <c r="C40" s="91" t="s">
        <v>513</v>
      </c>
      <c r="D40" s="91" t="s">
        <v>516</v>
      </c>
      <c r="E40" s="423" t="s">
        <v>513</v>
      </c>
      <c r="F40" s="428" t="s">
        <v>81</v>
      </c>
      <c r="G40" s="316"/>
      <c r="H40" s="316"/>
      <c r="I40" s="316"/>
      <c r="J40" s="316"/>
      <c r="K40" s="316"/>
      <c r="L40" s="316"/>
      <c r="M40" s="316"/>
      <c r="N40" s="316"/>
      <c r="O40" s="316"/>
      <c r="P40" s="316"/>
      <c r="Q40" s="316"/>
      <c r="R40" s="316"/>
      <c r="S40" s="316"/>
      <c r="T40" s="316"/>
      <c r="U40" s="316"/>
      <c r="V40" s="316"/>
      <c r="W40" s="316"/>
      <c r="X40" s="316"/>
      <c r="Y40" s="316"/>
      <c r="Z40" s="316"/>
      <c r="AA40" s="316"/>
      <c r="AB40" s="316"/>
      <c r="AC40" s="316"/>
      <c r="AD40" s="316"/>
      <c r="AE40" s="316"/>
      <c r="AF40" s="316"/>
      <c r="AG40" s="316"/>
      <c r="AH40" s="316"/>
      <c r="AI40" s="316"/>
      <c r="AJ40" s="316"/>
      <c r="AK40" s="316"/>
      <c r="AL40" s="316"/>
      <c r="AM40" s="316"/>
      <c r="AN40" s="316"/>
      <c r="AO40" s="316"/>
      <c r="AP40" s="316"/>
      <c r="AQ40" s="316"/>
      <c r="AR40" s="316"/>
      <c r="AS40" s="316"/>
      <c r="AT40" s="316"/>
      <c r="AU40" s="316"/>
      <c r="AV40" s="316"/>
      <c r="AW40" s="316"/>
      <c r="AX40" s="316"/>
      <c r="AY40" s="316"/>
      <c r="AZ40" s="316"/>
      <c r="BA40" s="316"/>
      <c r="BB40" s="316"/>
      <c r="BC40" s="316"/>
      <c r="BD40" s="316"/>
      <c r="BE40" s="316"/>
      <c r="BF40" s="316"/>
      <c r="BG40" s="316"/>
      <c r="BH40" s="316"/>
      <c r="BI40" s="316"/>
      <c r="BJ40" s="316"/>
      <c r="BK40" s="316"/>
      <c r="BL40" s="77"/>
      <c r="BM40" s="1036" t="str" cm="1">
        <f t="array" ref="BM40">_xlfn.IFNA(LOOKUP(2,1/($H40:$BK40&lt;&gt;""),$H$11:$BK$11),"")</f>
        <v/>
      </c>
      <c r="BN40" s="1037" t="str" cm="1">
        <f t="array" ref="BN40">_xlfn.IFNA(INDEX($H$11:$BK$11,MATCH(TRUE,INDEX($H40:$BK40&lt;&gt;0,),0)),"")</f>
        <v/>
      </c>
      <c r="BQ40" s="77"/>
    </row>
    <row r="41" spans="1:73" ht="17.45" customHeight="1">
      <c r="A41" s="1211"/>
      <c r="B41" s="353" t="s">
        <v>524</v>
      </c>
      <c r="C41" s="469" t="str">
        <f>IF(C40="[Add notes here]","",C40)</f>
        <v/>
      </c>
      <c r="D41" s="469" t="str">
        <f>IF(D40="Please select confidence rating","",D40)</f>
        <v/>
      </c>
      <c r="E41" s="609" t="str">
        <f>IF(E40="[Add notes here]","",E40)</f>
        <v/>
      </c>
      <c r="F41" s="429" t="s">
        <v>525</v>
      </c>
      <c r="G41" s="537">
        <f t="shared" ref="G41:AL41" si="5">G40*_xlfn.XLOOKUP(G$39,Years_for_prices_and_factors,Electricity_GHG_conversion_factor_tonnes_CO2_per_MWh,,0)</f>
        <v>0</v>
      </c>
      <c r="H41" s="537">
        <f t="shared" si="5"/>
        <v>0</v>
      </c>
      <c r="I41" s="537">
        <f t="shared" si="5"/>
        <v>0</v>
      </c>
      <c r="J41" s="537">
        <f t="shared" si="5"/>
        <v>0</v>
      </c>
      <c r="K41" s="537">
        <f t="shared" si="5"/>
        <v>0</v>
      </c>
      <c r="L41" s="537">
        <f t="shared" si="5"/>
        <v>0</v>
      </c>
      <c r="M41" s="537">
        <f t="shared" si="5"/>
        <v>0</v>
      </c>
      <c r="N41" s="537">
        <f t="shared" si="5"/>
        <v>0</v>
      </c>
      <c r="O41" s="537">
        <f t="shared" si="5"/>
        <v>0</v>
      </c>
      <c r="P41" s="537">
        <f t="shared" si="5"/>
        <v>0</v>
      </c>
      <c r="Q41" s="537">
        <f t="shared" si="5"/>
        <v>0</v>
      </c>
      <c r="R41" s="537">
        <f t="shared" si="5"/>
        <v>0</v>
      </c>
      <c r="S41" s="537">
        <f t="shared" si="5"/>
        <v>0</v>
      </c>
      <c r="T41" s="537">
        <f t="shared" si="5"/>
        <v>0</v>
      </c>
      <c r="U41" s="537">
        <f t="shared" si="5"/>
        <v>0</v>
      </c>
      <c r="V41" s="537">
        <f t="shared" si="5"/>
        <v>0</v>
      </c>
      <c r="W41" s="537">
        <f t="shared" si="5"/>
        <v>0</v>
      </c>
      <c r="X41" s="537">
        <f t="shared" si="5"/>
        <v>0</v>
      </c>
      <c r="Y41" s="537">
        <f t="shared" si="5"/>
        <v>0</v>
      </c>
      <c r="Z41" s="537">
        <f t="shared" si="5"/>
        <v>0</v>
      </c>
      <c r="AA41" s="537">
        <f t="shared" si="5"/>
        <v>0</v>
      </c>
      <c r="AB41" s="537">
        <f t="shared" si="5"/>
        <v>0</v>
      </c>
      <c r="AC41" s="537">
        <f t="shared" si="5"/>
        <v>0</v>
      </c>
      <c r="AD41" s="537">
        <f t="shared" si="5"/>
        <v>0</v>
      </c>
      <c r="AE41" s="537">
        <f t="shared" si="5"/>
        <v>0</v>
      </c>
      <c r="AF41" s="537">
        <f t="shared" si="5"/>
        <v>0</v>
      </c>
      <c r="AG41" s="537">
        <f t="shared" si="5"/>
        <v>0</v>
      </c>
      <c r="AH41" s="537">
        <f t="shared" si="5"/>
        <v>0</v>
      </c>
      <c r="AI41" s="537">
        <f t="shared" si="5"/>
        <v>0</v>
      </c>
      <c r="AJ41" s="537">
        <f t="shared" si="5"/>
        <v>0</v>
      </c>
      <c r="AK41" s="537">
        <f t="shared" si="5"/>
        <v>0</v>
      </c>
      <c r="AL41" s="537">
        <f t="shared" si="5"/>
        <v>0</v>
      </c>
      <c r="AM41" s="537">
        <f t="shared" ref="AM41:BK41" si="6">AM40*_xlfn.XLOOKUP(AM$39,Years_for_prices_and_factors,Electricity_GHG_conversion_factor_tonnes_CO2_per_MWh,,0)</f>
        <v>0</v>
      </c>
      <c r="AN41" s="537">
        <f t="shared" si="6"/>
        <v>0</v>
      </c>
      <c r="AO41" s="537">
        <f t="shared" si="6"/>
        <v>0</v>
      </c>
      <c r="AP41" s="537">
        <f t="shared" si="6"/>
        <v>0</v>
      </c>
      <c r="AQ41" s="537">
        <f t="shared" si="6"/>
        <v>0</v>
      </c>
      <c r="AR41" s="537">
        <f t="shared" si="6"/>
        <v>0</v>
      </c>
      <c r="AS41" s="537">
        <f t="shared" si="6"/>
        <v>0</v>
      </c>
      <c r="AT41" s="537">
        <f t="shared" si="6"/>
        <v>0</v>
      </c>
      <c r="AU41" s="537">
        <f t="shared" si="6"/>
        <v>0</v>
      </c>
      <c r="AV41" s="537">
        <f t="shared" si="6"/>
        <v>0</v>
      </c>
      <c r="AW41" s="537">
        <f t="shared" si="6"/>
        <v>0</v>
      </c>
      <c r="AX41" s="537">
        <f t="shared" si="6"/>
        <v>0</v>
      </c>
      <c r="AY41" s="537">
        <f t="shared" si="6"/>
        <v>0</v>
      </c>
      <c r="AZ41" s="537">
        <f t="shared" si="6"/>
        <v>0</v>
      </c>
      <c r="BA41" s="537">
        <f t="shared" si="6"/>
        <v>0</v>
      </c>
      <c r="BB41" s="537">
        <f t="shared" si="6"/>
        <v>0</v>
      </c>
      <c r="BC41" s="537">
        <f t="shared" si="6"/>
        <v>0</v>
      </c>
      <c r="BD41" s="537">
        <f t="shared" si="6"/>
        <v>0</v>
      </c>
      <c r="BE41" s="537">
        <f t="shared" si="6"/>
        <v>0</v>
      </c>
      <c r="BF41" s="537">
        <f t="shared" si="6"/>
        <v>0</v>
      </c>
      <c r="BG41" s="537">
        <f t="shared" si="6"/>
        <v>0</v>
      </c>
      <c r="BH41" s="537">
        <f t="shared" si="6"/>
        <v>0</v>
      </c>
      <c r="BI41" s="537">
        <f t="shared" si="6"/>
        <v>0</v>
      </c>
      <c r="BJ41" s="537">
        <f t="shared" si="6"/>
        <v>0</v>
      </c>
      <c r="BK41" s="537">
        <f t="shared" si="6"/>
        <v>0</v>
      </c>
      <c r="BL41" s="77"/>
      <c r="BM41" s="1038" t="s">
        <v>526</v>
      </c>
      <c r="BN41" s="1039" t="s">
        <v>526</v>
      </c>
      <c r="BQ41" s="77"/>
    </row>
    <row r="42" spans="1:73" ht="17.45" customHeight="1">
      <c r="A42" s="1211"/>
      <c r="B42" s="353" t="s">
        <v>527</v>
      </c>
      <c r="C42" s="93" t="s">
        <v>513</v>
      </c>
      <c r="D42" s="93" t="s">
        <v>516</v>
      </c>
      <c r="E42" s="424" t="s">
        <v>513</v>
      </c>
      <c r="F42" s="429" t="s">
        <v>525</v>
      </c>
      <c r="G42" s="316"/>
      <c r="H42" s="316"/>
      <c r="I42" s="316"/>
      <c r="J42" s="316"/>
      <c r="K42" s="316"/>
      <c r="L42" s="316"/>
      <c r="M42" s="316"/>
      <c r="N42" s="316"/>
      <c r="O42" s="316"/>
      <c r="P42" s="316"/>
      <c r="Q42" s="316"/>
      <c r="R42" s="316"/>
      <c r="S42" s="316"/>
      <c r="T42" s="316"/>
      <c r="U42" s="316"/>
      <c r="V42" s="316"/>
      <c r="W42" s="316"/>
      <c r="X42" s="316"/>
      <c r="Y42" s="316"/>
      <c r="Z42" s="316"/>
      <c r="AA42" s="316"/>
      <c r="AB42" s="316"/>
      <c r="AC42" s="316"/>
      <c r="AD42" s="316"/>
      <c r="AE42" s="316"/>
      <c r="AF42" s="316"/>
      <c r="AG42" s="316"/>
      <c r="AH42" s="316"/>
      <c r="AI42" s="316"/>
      <c r="AJ42" s="316"/>
      <c r="AK42" s="316"/>
      <c r="AL42" s="316"/>
      <c r="AM42" s="316"/>
      <c r="AN42" s="316"/>
      <c r="AO42" s="316"/>
      <c r="AP42" s="316"/>
      <c r="AQ42" s="316"/>
      <c r="AR42" s="316"/>
      <c r="AS42" s="316"/>
      <c r="AT42" s="316"/>
      <c r="AU42" s="316"/>
      <c r="AV42" s="316"/>
      <c r="AW42" s="316"/>
      <c r="AX42" s="316"/>
      <c r="AY42" s="316"/>
      <c r="AZ42" s="316"/>
      <c r="BA42" s="316"/>
      <c r="BB42" s="316"/>
      <c r="BC42" s="316"/>
      <c r="BD42" s="316"/>
      <c r="BE42" s="316"/>
      <c r="BF42" s="316"/>
      <c r="BG42" s="316"/>
      <c r="BH42" s="316"/>
      <c r="BI42" s="316"/>
      <c r="BJ42" s="316"/>
      <c r="BK42" s="316"/>
      <c r="BL42" s="77"/>
      <c r="BM42" s="1036" t="str" cm="1">
        <f t="array" ref="BM42">_xlfn.IFNA(LOOKUP(2,1/($H42:$BK42&lt;&gt;""),$H$11:$BK$11),"")</f>
        <v/>
      </c>
      <c r="BN42" s="1037" t="str" cm="1">
        <f t="array" ref="BN42">_xlfn.IFNA(INDEX($H$11:$BK$11,MATCH(TRUE,INDEX($H42:$BK42&lt;&gt;0,),0)),"")</f>
        <v/>
      </c>
      <c r="BQ42" s="77"/>
    </row>
    <row r="43" spans="1:73" ht="17.45" customHeight="1">
      <c r="A43" s="1211"/>
      <c r="B43" s="353" t="s">
        <v>528</v>
      </c>
      <c r="C43" s="93" t="s">
        <v>513</v>
      </c>
      <c r="D43" s="93" t="s">
        <v>516</v>
      </c>
      <c r="E43" s="424" t="s">
        <v>513</v>
      </c>
      <c r="F43" s="429" t="s">
        <v>525</v>
      </c>
      <c r="G43" s="316"/>
      <c r="H43" s="316"/>
      <c r="I43" s="316"/>
      <c r="J43" s="316"/>
      <c r="K43" s="316"/>
      <c r="L43" s="316"/>
      <c r="M43" s="316"/>
      <c r="N43" s="316"/>
      <c r="O43" s="316"/>
      <c r="P43" s="316"/>
      <c r="Q43" s="316"/>
      <c r="R43" s="316"/>
      <c r="S43" s="316"/>
      <c r="T43" s="316"/>
      <c r="U43" s="316"/>
      <c r="V43" s="316"/>
      <c r="W43" s="316"/>
      <c r="X43" s="316"/>
      <c r="Y43" s="316"/>
      <c r="Z43" s="316"/>
      <c r="AA43" s="316"/>
      <c r="AB43" s="316"/>
      <c r="AC43" s="316"/>
      <c r="AD43" s="316"/>
      <c r="AE43" s="316"/>
      <c r="AF43" s="316"/>
      <c r="AG43" s="316"/>
      <c r="AH43" s="316"/>
      <c r="AI43" s="316"/>
      <c r="AJ43" s="316"/>
      <c r="AK43" s="316"/>
      <c r="AL43" s="316"/>
      <c r="AM43" s="316"/>
      <c r="AN43" s="316"/>
      <c r="AO43" s="316"/>
      <c r="AP43" s="316"/>
      <c r="AQ43" s="316"/>
      <c r="AR43" s="316"/>
      <c r="AS43" s="316"/>
      <c r="AT43" s="316"/>
      <c r="AU43" s="316"/>
      <c r="AV43" s="316"/>
      <c r="AW43" s="316"/>
      <c r="AX43" s="316"/>
      <c r="AY43" s="316"/>
      <c r="AZ43" s="316"/>
      <c r="BA43" s="316"/>
      <c r="BB43" s="316"/>
      <c r="BC43" s="316"/>
      <c r="BD43" s="316"/>
      <c r="BE43" s="316"/>
      <c r="BF43" s="316"/>
      <c r="BG43" s="316"/>
      <c r="BH43" s="316"/>
      <c r="BI43" s="316"/>
      <c r="BJ43" s="316"/>
      <c r="BK43" s="316"/>
      <c r="BL43" s="77"/>
      <c r="BM43" s="1036" t="str" cm="1">
        <f t="array" ref="BM43">_xlfn.IFNA(LOOKUP(2,1/($H43:$BK43&lt;&gt;""),$H$11:$BK$11),"")</f>
        <v/>
      </c>
      <c r="BN43" s="1037" t="str" cm="1">
        <f t="array" ref="BN43">_xlfn.IFNA(INDEX($H$11:$BK$11,MATCH(TRUE,INDEX($H43:$BK43&lt;&gt;0,),0)),"")</f>
        <v/>
      </c>
      <c r="BQ43" s="77"/>
    </row>
    <row r="44" spans="1:73" s="95" customFormat="1" ht="17.45" customHeight="1">
      <c r="A44" s="1211"/>
      <c r="B44" s="339" t="s">
        <v>529</v>
      </c>
      <c r="C44" s="92" t="s">
        <v>513</v>
      </c>
      <c r="D44" s="92" t="s">
        <v>516</v>
      </c>
      <c r="E44" s="425" t="s">
        <v>513</v>
      </c>
      <c r="F44" s="429" t="s">
        <v>525</v>
      </c>
      <c r="G44" s="316"/>
      <c r="H44" s="316"/>
      <c r="I44" s="316"/>
      <c r="J44" s="316"/>
      <c r="K44" s="316"/>
      <c r="L44" s="316"/>
      <c r="M44" s="316"/>
      <c r="N44" s="316"/>
      <c r="O44" s="316"/>
      <c r="P44" s="316"/>
      <c r="Q44" s="316"/>
      <c r="R44" s="316"/>
      <c r="S44" s="316"/>
      <c r="T44" s="316"/>
      <c r="U44" s="316"/>
      <c r="V44" s="316"/>
      <c r="W44" s="316"/>
      <c r="X44" s="316"/>
      <c r="Y44" s="316"/>
      <c r="Z44" s="316"/>
      <c r="AA44" s="316"/>
      <c r="AB44" s="316"/>
      <c r="AC44" s="316"/>
      <c r="AD44" s="316"/>
      <c r="AE44" s="316"/>
      <c r="AF44" s="316"/>
      <c r="AG44" s="316"/>
      <c r="AH44" s="316"/>
      <c r="AI44" s="316"/>
      <c r="AJ44" s="316"/>
      <c r="AK44" s="316"/>
      <c r="AL44" s="316"/>
      <c r="AM44" s="316"/>
      <c r="AN44" s="316"/>
      <c r="AO44" s="316"/>
      <c r="AP44" s="316"/>
      <c r="AQ44" s="316"/>
      <c r="AR44" s="316"/>
      <c r="AS44" s="316"/>
      <c r="AT44" s="316"/>
      <c r="AU44" s="316"/>
      <c r="AV44" s="316"/>
      <c r="AW44" s="316"/>
      <c r="AX44" s="316"/>
      <c r="AY44" s="316"/>
      <c r="AZ44" s="316"/>
      <c r="BA44" s="316"/>
      <c r="BB44" s="316"/>
      <c r="BC44" s="316"/>
      <c r="BD44" s="316"/>
      <c r="BE44" s="316"/>
      <c r="BF44" s="316"/>
      <c r="BG44" s="316"/>
      <c r="BH44" s="316"/>
      <c r="BI44" s="316"/>
      <c r="BJ44" s="316"/>
      <c r="BK44" s="316"/>
      <c r="BM44" s="1036" t="str" cm="1">
        <f t="array" ref="BM44">_xlfn.IFNA(LOOKUP(2,1/($H44:$BK44&lt;&gt;""),$H$11:$BK$11),"")</f>
        <v/>
      </c>
      <c r="BN44" s="1037" t="str" cm="1">
        <f t="array" ref="BN44">_xlfn.IFNA(INDEX($H$11:$BK$11,MATCH(TRUE,INDEX($H44:$BK44&lt;&gt;0,),0)),"")</f>
        <v/>
      </c>
    </row>
    <row r="45" spans="1:73" ht="17.45" customHeight="1">
      <c r="A45" s="1211"/>
      <c r="B45" s="346" t="s">
        <v>530</v>
      </c>
      <c r="C45" s="92" t="s">
        <v>513</v>
      </c>
      <c r="D45" s="92" t="s">
        <v>516</v>
      </c>
      <c r="E45" s="424" t="s">
        <v>513</v>
      </c>
      <c r="F45" s="429" t="s">
        <v>525</v>
      </c>
      <c r="G45" s="316"/>
      <c r="H45" s="316"/>
      <c r="I45" s="316"/>
      <c r="J45" s="316"/>
      <c r="K45" s="316"/>
      <c r="L45" s="316"/>
      <c r="M45" s="316"/>
      <c r="N45" s="316"/>
      <c r="O45" s="316"/>
      <c r="P45" s="316"/>
      <c r="Q45" s="316"/>
      <c r="R45" s="316"/>
      <c r="S45" s="316"/>
      <c r="T45" s="316"/>
      <c r="U45" s="316"/>
      <c r="V45" s="316"/>
      <c r="W45" s="316"/>
      <c r="X45" s="316"/>
      <c r="Y45" s="316"/>
      <c r="Z45" s="316"/>
      <c r="AA45" s="316"/>
      <c r="AB45" s="316"/>
      <c r="AC45" s="316"/>
      <c r="AD45" s="316"/>
      <c r="AE45" s="316"/>
      <c r="AF45" s="316"/>
      <c r="AG45" s="316"/>
      <c r="AH45" s="316"/>
      <c r="AI45" s="316"/>
      <c r="AJ45" s="316"/>
      <c r="AK45" s="316"/>
      <c r="AL45" s="316"/>
      <c r="AM45" s="316"/>
      <c r="AN45" s="316"/>
      <c r="AO45" s="316"/>
      <c r="AP45" s="316"/>
      <c r="AQ45" s="316"/>
      <c r="AR45" s="316"/>
      <c r="AS45" s="316"/>
      <c r="AT45" s="316"/>
      <c r="AU45" s="316"/>
      <c r="AV45" s="316"/>
      <c r="AW45" s="316"/>
      <c r="AX45" s="316"/>
      <c r="AY45" s="316"/>
      <c r="AZ45" s="316"/>
      <c r="BA45" s="316"/>
      <c r="BB45" s="316"/>
      <c r="BC45" s="316"/>
      <c r="BD45" s="316"/>
      <c r="BE45" s="316"/>
      <c r="BF45" s="316"/>
      <c r="BG45" s="316"/>
      <c r="BH45" s="316"/>
      <c r="BI45" s="316"/>
      <c r="BJ45" s="316"/>
      <c r="BK45" s="316"/>
      <c r="BL45" s="94"/>
      <c r="BM45" s="1036" t="str" cm="1">
        <f t="array" ref="BM45">_xlfn.IFNA(LOOKUP(2,1/($H45:$BK45&lt;&gt;""),$H$11:$BK$11),"")</f>
        <v/>
      </c>
      <c r="BN45" s="1037" t="str" cm="1">
        <f t="array" ref="BN45">_xlfn.IFNA(INDEX($H$11:$BK$11,MATCH(TRUE,INDEX($H45:$BK45&lt;&gt;0,),0)),"")</f>
        <v/>
      </c>
      <c r="BO45" s="94"/>
      <c r="BP45" s="94"/>
      <c r="BQ45" s="94"/>
      <c r="BR45" s="94"/>
      <c r="BS45" s="94"/>
    </row>
    <row r="46" spans="1:73" ht="17.45" customHeight="1">
      <c r="A46" s="1211"/>
      <c r="B46" s="346" t="s">
        <v>531</v>
      </c>
      <c r="C46" s="92" t="s">
        <v>513</v>
      </c>
      <c r="D46" s="92" t="s">
        <v>516</v>
      </c>
      <c r="E46" s="424" t="s">
        <v>513</v>
      </c>
      <c r="F46" s="429" t="s">
        <v>525</v>
      </c>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316"/>
      <c r="AU46" s="316"/>
      <c r="AV46" s="316"/>
      <c r="AW46" s="316"/>
      <c r="AX46" s="316"/>
      <c r="AY46" s="316"/>
      <c r="AZ46" s="316"/>
      <c r="BA46" s="316"/>
      <c r="BB46" s="316"/>
      <c r="BC46" s="316"/>
      <c r="BD46" s="316"/>
      <c r="BE46" s="316"/>
      <c r="BF46" s="316"/>
      <c r="BG46" s="316"/>
      <c r="BH46" s="316"/>
      <c r="BI46" s="316"/>
      <c r="BJ46" s="316"/>
      <c r="BK46" s="316"/>
      <c r="BL46" s="94"/>
      <c r="BM46" s="1036" t="str" cm="1">
        <f t="array" ref="BM46">_xlfn.IFNA(LOOKUP(2,1/($H46:$BK46&lt;&gt;""),$H$11:$BK$11),"")</f>
        <v/>
      </c>
      <c r="BN46" s="1037" t="str" cm="1">
        <f t="array" ref="BN46">_xlfn.IFNA(INDEX($H$11:$BK$11,MATCH(TRUE,INDEX($H46:$BK46&lt;&gt;0,),0)),"")</f>
        <v/>
      </c>
      <c r="BO46" s="94"/>
      <c r="BP46" s="94"/>
      <c r="BQ46" s="94"/>
      <c r="BR46" s="94"/>
      <c r="BS46" s="94"/>
    </row>
    <row r="47" spans="1:73" ht="17.45" customHeight="1">
      <c r="A47" s="1211"/>
      <c r="B47" s="346" t="s">
        <v>532</v>
      </c>
      <c r="C47" s="92" t="s">
        <v>513</v>
      </c>
      <c r="D47" s="92" t="s">
        <v>516</v>
      </c>
      <c r="E47" s="424" t="s">
        <v>513</v>
      </c>
      <c r="F47" s="429" t="s">
        <v>525</v>
      </c>
      <c r="G47" s="316"/>
      <c r="H47" s="316"/>
      <c r="I47" s="316"/>
      <c r="J47" s="316"/>
      <c r="K47" s="316"/>
      <c r="L47" s="316"/>
      <c r="M47" s="316"/>
      <c r="N47" s="316"/>
      <c r="O47" s="316"/>
      <c r="P47" s="316"/>
      <c r="Q47" s="316"/>
      <c r="R47" s="316"/>
      <c r="S47" s="316"/>
      <c r="T47" s="316"/>
      <c r="U47" s="316"/>
      <c r="V47" s="316"/>
      <c r="W47" s="316"/>
      <c r="X47" s="316"/>
      <c r="Y47" s="316"/>
      <c r="Z47" s="316"/>
      <c r="AA47" s="316"/>
      <c r="AB47" s="316"/>
      <c r="AC47" s="316"/>
      <c r="AD47" s="316"/>
      <c r="AE47" s="316"/>
      <c r="AF47" s="316"/>
      <c r="AG47" s="316"/>
      <c r="AH47" s="316"/>
      <c r="AI47" s="316"/>
      <c r="AJ47" s="316"/>
      <c r="AK47" s="316"/>
      <c r="AL47" s="316"/>
      <c r="AM47" s="316"/>
      <c r="AN47" s="316"/>
      <c r="AO47" s="316"/>
      <c r="AP47" s="316"/>
      <c r="AQ47" s="316"/>
      <c r="AR47" s="316"/>
      <c r="AS47" s="316"/>
      <c r="AT47" s="316"/>
      <c r="AU47" s="316"/>
      <c r="AV47" s="316"/>
      <c r="AW47" s="316"/>
      <c r="AX47" s="316"/>
      <c r="AY47" s="316"/>
      <c r="AZ47" s="316"/>
      <c r="BA47" s="316"/>
      <c r="BB47" s="316"/>
      <c r="BC47" s="316"/>
      <c r="BD47" s="316"/>
      <c r="BE47" s="316"/>
      <c r="BF47" s="316"/>
      <c r="BG47" s="316"/>
      <c r="BH47" s="316"/>
      <c r="BI47" s="316"/>
      <c r="BJ47" s="316"/>
      <c r="BK47" s="316"/>
      <c r="BL47" s="94"/>
      <c r="BM47" s="1036" t="str" cm="1">
        <f t="array" ref="BM47">_xlfn.IFNA(LOOKUP(2,1/($H47:$BK47&lt;&gt;""),$H$11:$BK$11),"")</f>
        <v/>
      </c>
      <c r="BN47" s="1037" t="str" cm="1">
        <f t="array" ref="BN47">_xlfn.IFNA(INDEX($H$11:$BK$11,MATCH(TRUE,INDEX($H47:$BK47&lt;&gt;0,),0)),"")</f>
        <v/>
      </c>
      <c r="BO47" s="94"/>
      <c r="BP47" s="94"/>
      <c r="BQ47" s="94"/>
      <c r="BR47" s="94"/>
      <c r="BS47" s="94"/>
    </row>
    <row r="48" spans="1:73" s="95" customFormat="1" ht="17.45" customHeight="1">
      <c r="A48" s="1211"/>
      <c r="B48" s="339" t="s">
        <v>533</v>
      </c>
      <c r="C48" s="92" t="s">
        <v>513</v>
      </c>
      <c r="D48" s="92" t="s">
        <v>516</v>
      </c>
      <c r="E48" s="425" t="s">
        <v>513</v>
      </c>
      <c r="F48" s="429" t="s">
        <v>534</v>
      </c>
      <c r="G48" s="316"/>
      <c r="H48" s="316"/>
      <c r="I48" s="316"/>
      <c r="J48" s="316"/>
      <c r="K48" s="316"/>
      <c r="L48" s="316"/>
      <c r="M48" s="316"/>
      <c r="N48" s="316"/>
      <c r="O48" s="316"/>
      <c r="P48" s="316"/>
      <c r="Q48" s="316"/>
      <c r="R48" s="316"/>
      <c r="S48" s="316"/>
      <c r="T48" s="316"/>
      <c r="U48" s="316"/>
      <c r="V48" s="316"/>
      <c r="W48" s="316"/>
      <c r="X48" s="316"/>
      <c r="Y48" s="316"/>
      <c r="Z48" s="316"/>
      <c r="AA48" s="316"/>
      <c r="AB48" s="316"/>
      <c r="AC48" s="316"/>
      <c r="AD48" s="316"/>
      <c r="AE48" s="316"/>
      <c r="AF48" s="316"/>
      <c r="AG48" s="316"/>
      <c r="AH48" s="316"/>
      <c r="AI48" s="316"/>
      <c r="AJ48" s="316"/>
      <c r="AK48" s="316"/>
      <c r="AL48" s="316"/>
      <c r="AM48" s="316"/>
      <c r="AN48" s="316"/>
      <c r="AO48" s="316"/>
      <c r="AP48" s="316"/>
      <c r="AQ48" s="316"/>
      <c r="AR48" s="316"/>
      <c r="AS48" s="316"/>
      <c r="AT48" s="316"/>
      <c r="AU48" s="316"/>
      <c r="AV48" s="316"/>
      <c r="AW48" s="316"/>
      <c r="AX48" s="316"/>
      <c r="AY48" s="316"/>
      <c r="AZ48" s="316"/>
      <c r="BA48" s="316"/>
      <c r="BB48" s="316"/>
      <c r="BC48" s="316"/>
      <c r="BD48" s="316"/>
      <c r="BE48" s="316"/>
      <c r="BF48" s="316"/>
      <c r="BG48" s="316"/>
      <c r="BH48" s="316"/>
      <c r="BI48" s="316"/>
      <c r="BJ48" s="316"/>
      <c r="BK48" s="316"/>
      <c r="BM48" s="1036" t="str" cm="1">
        <f t="array" ref="BM48">_xlfn.IFNA(LOOKUP(2,1/($H48:$BK48&lt;&gt;""),$H$11:$BK$11),"")</f>
        <v/>
      </c>
      <c r="BN48" s="1037" t="str" cm="1">
        <f t="array" ref="BN48">_xlfn.IFNA(INDEX($H$11:$BK$11,MATCH(TRUE,INDEX($H48:$BK48&lt;&gt;0,),0)),"")</f>
        <v/>
      </c>
    </row>
    <row r="49" spans="1:71" ht="17.45" customHeight="1">
      <c r="A49" s="1211"/>
      <c r="B49" s="346" t="s">
        <v>535</v>
      </c>
      <c r="C49" s="92" t="s">
        <v>513</v>
      </c>
      <c r="D49" s="92" t="s">
        <v>516</v>
      </c>
      <c r="E49" s="424" t="s">
        <v>513</v>
      </c>
      <c r="F49" s="429" t="s">
        <v>514</v>
      </c>
      <c r="G49" s="316"/>
      <c r="H49" s="316"/>
      <c r="I49" s="316"/>
      <c r="J49" s="316"/>
      <c r="K49" s="316"/>
      <c r="L49" s="316"/>
      <c r="M49" s="316"/>
      <c r="N49" s="316"/>
      <c r="O49" s="316"/>
      <c r="P49" s="316"/>
      <c r="Q49" s="316"/>
      <c r="R49" s="316"/>
      <c r="S49" s="316"/>
      <c r="T49" s="316"/>
      <c r="U49" s="316"/>
      <c r="V49" s="316"/>
      <c r="W49" s="316"/>
      <c r="X49" s="316"/>
      <c r="Y49" s="316"/>
      <c r="Z49" s="316"/>
      <c r="AA49" s="316"/>
      <c r="AB49" s="316"/>
      <c r="AC49" s="316"/>
      <c r="AD49" s="316"/>
      <c r="AE49" s="316"/>
      <c r="AF49" s="316"/>
      <c r="AG49" s="316"/>
      <c r="AH49" s="316"/>
      <c r="AI49" s="316"/>
      <c r="AJ49" s="316"/>
      <c r="AK49" s="316"/>
      <c r="AL49" s="316"/>
      <c r="AM49" s="316"/>
      <c r="AN49" s="316"/>
      <c r="AO49" s="316"/>
      <c r="AP49" s="316"/>
      <c r="AQ49" s="316"/>
      <c r="AR49" s="316"/>
      <c r="AS49" s="316"/>
      <c r="AT49" s="316"/>
      <c r="AU49" s="316"/>
      <c r="AV49" s="316"/>
      <c r="AW49" s="316"/>
      <c r="AX49" s="316"/>
      <c r="AY49" s="316"/>
      <c r="AZ49" s="316"/>
      <c r="BA49" s="316"/>
      <c r="BB49" s="316"/>
      <c r="BC49" s="316"/>
      <c r="BD49" s="316"/>
      <c r="BE49" s="316"/>
      <c r="BF49" s="316"/>
      <c r="BG49" s="316"/>
      <c r="BH49" s="316"/>
      <c r="BI49" s="316"/>
      <c r="BJ49" s="316"/>
      <c r="BK49" s="316"/>
      <c r="BL49" s="77"/>
      <c r="BM49" s="1036" t="str" cm="1">
        <f t="array" ref="BM49">_xlfn.IFNA(LOOKUP(2,1/($H49:$BK49&lt;&gt;""),$H$11:$BK$11),"")</f>
        <v/>
      </c>
      <c r="BN49" s="1037" t="str" cm="1">
        <f t="array" ref="BN49">_xlfn.IFNA(INDEX($H$11:$BK$11,MATCH(TRUE,INDEX($H49:$BK49&lt;&gt;0,),0)),"")</f>
        <v/>
      </c>
      <c r="BQ49" s="77"/>
    </row>
    <row r="50" spans="1:71" ht="17.45" customHeight="1">
      <c r="A50" s="1211"/>
      <c r="B50" s="346" t="s">
        <v>536</v>
      </c>
      <c r="C50" s="92" t="s">
        <v>513</v>
      </c>
      <c r="D50" s="92" t="s">
        <v>516</v>
      </c>
      <c r="E50" s="424" t="s">
        <v>513</v>
      </c>
      <c r="F50" s="429" t="s">
        <v>514</v>
      </c>
      <c r="G50" s="316"/>
      <c r="H50" s="316"/>
      <c r="I50" s="316"/>
      <c r="J50" s="316"/>
      <c r="K50" s="316"/>
      <c r="L50" s="316"/>
      <c r="M50" s="316"/>
      <c r="N50" s="316"/>
      <c r="O50" s="316"/>
      <c r="P50" s="316"/>
      <c r="Q50" s="316"/>
      <c r="R50" s="316"/>
      <c r="S50" s="316"/>
      <c r="T50" s="316"/>
      <c r="U50" s="316"/>
      <c r="V50" s="316"/>
      <c r="W50" s="316"/>
      <c r="X50" s="316"/>
      <c r="Y50" s="316"/>
      <c r="Z50" s="316"/>
      <c r="AA50" s="316"/>
      <c r="AB50" s="316"/>
      <c r="AC50" s="316"/>
      <c r="AD50" s="316"/>
      <c r="AE50" s="316"/>
      <c r="AF50" s="316"/>
      <c r="AG50" s="316"/>
      <c r="AH50" s="316"/>
      <c r="AI50" s="316"/>
      <c r="AJ50" s="316"/>
      <c r="AK50" s="316"/>
      <c r="AL50" s="316"/>
      <c r="AM50" s="316"/>
      <c r="AN50" s="316"/>
      <c r="AO50" s="316"/>
      <c r="AP50" s="316"/>
      <c r="AQ50" s="316"/>
      <c r="AR50" s="316"/>
      <c r="AS50" s="316"/>
      <c r="AT50" s="316"/>
      <c r="AU50" s="316"/>
      <c r="AV50" s="316"/>
      <c r="AW50" s="316"/>
      <c r="AX50" s="316"/>
      <c r="AY50" s="316"/>
      <c r="AZ50" s="316"/>
      <c r="BA50" s="316"/>
      <c r="BB50" s="316"/>
      <c r="BC50" s="316"/>
      <c r="BD50" s="316"/>
      <c r="BE50" s="316"/>
      <c r="BF50" s="316"/>
      <c r="BG50" s="316"/>
      <c r="BH50" s="316"/>
      <c r="BI50" s="316"/>
      <c r="BJ50" s="316"/>
      <c r="BK50" s="316"/>
      <c r="BL50" s="77"/>
      <c r="BM50" s="1036" t="str" cm="1">
        <f t="array" ref="BM50">_xlfn.IFNA(LOOKUP(2,1/($H50:$BK50&lt;&gt;""),$H$11:$BK$11),"")</f>
        <v/>
      </c>
      <c r="BN50" s="1037" t="str" cm="1">
        <f t="array" ref="BN50">_xlfn.IFNA(INDEX($H$11:$BK$11,MATCH(TRUE,INDEX($H50:$BK50&lt;&gt;0,),0)),"")</f>
        <v/>
      </c>
      <c r="BQ50" s="77"/>
    </row>
    <row r="51" spans="1:71" ht="17.45" customHeight="1">
      <c r="A51" s="1211"/>
      <c r="B51" s="346" t="s">
        <v>537</v>
      </c>
      <c r="C51" s="92" t="s">
        <v>513</v>
      </c>
      <c r="D51" s="92" t="s">
        <v>516</v>
      </c>
      <c r="E51" s="424" t="s">
        <v>513</v>
      </c>
      <c r="F51" s="429" t="s">
        <v>514</v>
      </c>
      <c r="G51" s="316"/>
      <c r="H51" s="316"/>
      <c r="I51" s="316"/>
      <c r="J51" s="316"/>
      <c r="K51" s="316"/>
      <c r="L51" s="316"/>
      <c r="M51" s="316"/>
      <c r="N51" s="316"/>
      <c r="O51" s="316"/>
      <c r="P51" s="316"/>
      <c r="Q51" s="316"/>
      <c r="R51" s="316"/>
      <c r="S51" s="316"/>
      <c r="T51" s="316"/>
      <c r="U51" s="316"/>
      <c r="V51" s="316"/>
      <c r="W51" s="316"/>
      <c r="X51" s="316"/>
      <c r="Y51" s="316"/>
      <c r="Z51" s="316"/>
      <c r="AA51" s="316"/>
      <c r="AB51" s="316"/>
      <c r="AC51" s="316"/>
      <c r="AD51" s="316"/>
      <c r="AE51" s="316"/>
      <c r="AF51" s="316"/>
      <c r="AG51" s="316"/>
      <c r="AH51" s="316"/>
      <c r="AI51" s="316"/>
      <c r="AJ51" s="316"/>
      <c r="AK51" s="316"/>
      <c r="AL51" s="316"/>
      <c r="AM51" s="316"/>
      <c r="AN51" s="316"/>
      <c r="AO51" s="316"/>
      <c r="AP51" s="316"/>
      <c r="AQ51" s="316"/>
      <c r="AR51" s="316"/>
      <c r="AS51" s="316"/>
      <c r="AT51" s="316"/>
      <c r="AU51" s="316"/>
      <c r="AV51" s="316"/>
      <c r="AW51" s="316"/>
      <c r="AX51" s="316"/>
      <c r="AY51" s="316"/>
      <c r="AZ51" s="316"/>
      <c r="BA51" s="316"/>
      <c r="BB51" s="316"/>
      <c r="BC51" s="316"/>
      <c r="BD51" s="316"/>
      <c r="BE51" s="316"/>
      <c r="BF51" s="316"/>
      <c r="BG51" s="316"/>
      <c r="BH51" s="316"/>
      <c r="BI51" s="316"/>
      <c r="BJ51" s="316"/>
      <c r="BK51" s="316"/>
      <c r="BL51" s="77"/>
      <c r="BM51" s="1036" t="str" cm="1">
        <f t="array" ref="BM51">_xlfn.IFNA(LOOKUP(2,1/($H51:$BK51&lt;&gt;""),$H$11:$BK$11),"")</f>
        <v/>
      </c>
      <c r="BN51" s="1037" t="str" cm="1">
        <f t="array" ref="BN51">_xlfn.IFNA(INDEX($H$11:$BK$11,MATCH(TRUE,INDEX($H51:$BK51&lt;&gt;0,),0)),"")</f>
        <v/>
      </c>
      <c r="BQ51" s="77"/>
    </row>
    <row r="52" spans="1:71" ht="17.45" customHeight="1">
      <c r="A52" s="1211"/>
      <c r="B52" s="346" t="s">
        <v>538</v>
      </c>
      <c r="C52" s="92" t="s">
        <v>513</v>
      </c>
      <c r="D52" s="92" t="s">
        <v>516</v>
      </c>
      <c r="E52" s="424" t="s">
        <v>513</v>
      </c>
      <c r="F52" s="429" t="s">
        <v>514</v>
      </c>
      <c r="G52" s="316"/>
      <c r="H52" s="316"/>
      <c r="I52" s="316"/>
      <c r="J52" s="316"/>
      <c r="K52" s="316"/>
      <c r="L52" s="316"/>
      <c r="M52" s="316"/>
      <c r="N52" s="316"/>
      <c r="O52" s="316"/>
      <c r="P52" s="316"/>
      <c r="Q52" s="316"/>
      <c r="R52" s="316"/>
      <c r="S52" s="316"/>
      <c r="T52" s="316"/>
      <c r="U52" s="316"/>
      <c r="V52" s="316"/>
      <c r="W52" s="316"/>
      <c r="X52" s="316"/>
      <c r="Y52" s="316"/>
      <c r="Z52" s="316"/>
      <c r="AA52" s="316"/>
      <c r="AB52" s="316"/>
      <c r="AC52" s="316"/>
      <c r="AD52" s="316"/>
      <c r="AE52" s="316"/>
      <c r="AF52" s="316"/>
      <c r="AG52" s="316"/>
      <c r="AH52" s="316"/>
      <c r="AI52" s="316"/>
      <c r="AJ52" s="316"/>
      <c r="AK52" s="316"/>
      <c r="AL52" s="316"/>
      <c r="AM52" s="316"/>
      <c r="AN52" s="316"/>
      <c r="AO52" s="316"/>
      <c r="AP52" s="316"/>
      <c r="AQ52" s="316"/>
      <c r="AR52" s="316"/>
      <c r="AS52" s="316"/>
      <c r="AT52" s="316"/>
      <c r="AU52" s="316"/>
      <c r="AV52" s="316"/>
      <c r="AW52" s="316"/>
      <c r="AX52" s="316"/>
      <c r="AY52" s="316"/>
      <c r="AZ52" s="316"/>
      <c r="BA52" s="316"/>
      <c r="BB52" s="316"/>
      <c r="BC52" s="316"/>
      <c r="BD52" s="316"/>
      <c r="BE52" s="316"/>
      <c r="BF52" s="316"/>
      <c r="BG52" s="316"/>
      <c r="BH52" s="316"/>
      <c r="BI52" s="316"/>
      <c r="BJ52" s="316"/>
      <c r="BK52" s="316"/>
      <c r="BL52" s="77"/>
      <c r="BM52" s="1036" t="str" cm="1">
        <f t="array" ref="BM52">_xlfn.IFNA(LOOKUP(2,1/($H52:$BK52&lt;&gt;""),$H$11:$BK$11),"")</f>
        <v/>
      </c>
      <c r="BN52" s="1037" t="str" cm="1">
        <f t="array" ref="BN52">_xlfn.IFNA(INDEX($H$11:$BK$11,MATCH(TRUE,INDEX($H52:$BK52&lt;&gt;0,),0)),"")</f>
        <v/>
      </c>
      <c r="BQ52" s="77"/>
    </row>
    <row r="53" spans="1:71" ht="17.45" customHeight="1">
      <c r="A53" s="1211"/>
      <c r="B53" s="346" t="s">
        <v>539</v>
      </c>
      <c r="C53" s="92" t="s">
        <v>513</v>
      </c>
      <c r="D53" s="92" t="s">
        <v>516</v>
      </c>
      <c r="E53" s="424" t="s">
        <v>513</v>
      </c>
      <c r="F53" s="429" t="s">
        <v>514</v>
      </c>
      <c r="G53" s="316"/>
      <c r="H53" s="316"/>
      <c r="I53" s="316"/>
      <c r="J53" s="316"/>
      <c r="K53" s="316"/>
      <c r="L53" s="316"/>
      <c r="M53" s="316"/>
      <c r="N53" s="316"/>
      <c r="O53" s="316"/>
      <c r="P53" s="316"/>
      <c r="Q53" s="316"/>
      <c r="R53" s="316"/>
      <c r="S53" s="316"/>
      <c r="T53" s="316"/>
      <c r="U53" s="316"/>
      <c r="V53" s="316"/>
      <c r="W53" s="316"/>
      <c r="X53" s="316"/>
      <c r="Y53" s="316"/>
      <c r="Z53" s="316"/>
      <c r="AA53" s="316"/>
      <c r="AB53" s="316"/>
      <c r="AC53" s="316"/>
      <c r="AD53" s="316"/>
      <c r="AE53" s="316"/>
      <c r="AF53" s="316"/>
      <c r="AG53" s="316"/>
      <c r="AH53" s="316"/>
      <c r="AI53" s="316"/>
      <c r="AJ53" s="316"/>
      <c r="AK53" s="316"/>
      <c r="AL53" s="316"/>
      <c r="AM53" s="316"/>
      <c r="AN53" s="316"/>
      <c r="AO53" s="316"/>
      <c r="AP53" s="316"/>
      <c r="AQ53" s="316"/>
      <c r="AR53" s="316"/>
      <c r="AS53" s="316"/>
      <c r="AT53" s="316"/>
      <c r="AU53" s="316"/>
      <c r="AV53" s="316"/>
      <c r="AW53" s="316"/>
      <c r="AX53" s="316"/>
      <c r="AY53" s="316"/>
      <c r="AZ53" s="316"/>
      <c r="BA53" s="316"/>
      <c r="BB53" s="316"/>
      <c r="BC53" s="316"/>
      <c r="BD53" s="316"/>
      <c r="BE53" s="316"/>
      <c r="BF53" s="316"/>
      <c r="BG53" s="316"/>
      <c r="BH53" s="316"/>
      <c r="BI53" s="316"/>
      <c r="BJ53" s="316"/>
      <c r="BK53" s="316"/>
      <c r="BL53" s="77"/>
      <c r="BM53" s="1036" t="str" cm="1">
        <f t="array" ref="BM53">_xlfn.IFNA(LOOKUP(2,1/($H53:$BK53&lt;&gt;""),$H$11:$BK$11),"")</f>
        <v/>
      </c>
      <c r="BN53" s="1037" t="str" cm="1">
        <f t="array" ref="BN53">_xlfn.IFNA(INDEX($H$11:$BK$11,MATCH(TRUE,INDEX($H53:$BK53&lt;&gt;0,),0)),"")</f>
        <v/>
      </c>
      <c r="BQ53" s="77"/>
    </row>
    <row r="54" spans="1:71" ht="17.45" customHeight="1">
      <c r="A54" s="1211"/>
      <c r="B54" s="346" t="s">
        <v>540</v>
      </c>
      <c r="C54" s="92" t="s">
        <v>513</v>
      </c>
      <c r="D54" s="92" t="s">
        <v>516</v>
      </c>
      <c r="E54" s="424" t="s">
        <v>513</v>
      </c>
      <c r="F54" s="429" t="s">
        <v>514</v>
      </c>
      <c r="G54" s="316"/>
      <c r="H54" s="316"/>
      <c r="I54" s="316"/>
      <c r="J54" s="316"/>
      <c r="K54" s="316"/>
      <c r="L54" s="316"/>
      <c r="M54" s="316"/>
      <c r="N54" s="316"/>
      <c r="O54" s="316"/>
      <c r="P54" s="316"/>
      <c r="Q54" s="316"/>
      <c r="R54" s="316"/>
      <c r="S54" s="316"/>
      <c r="T54" s="316"/>
      <c r="U54" s="316"/>
      <c r="V54" s="316"/>
      <c r="W54" s="316"/>
      <c r="X54" s="316"/>
      <c r="Y54" s="316"/>
      <c r="Z54" s="316"/>
      <c r="AA54" s="316"/>
      <c r="AB54" s="316"/>
      <c r="AC54" s="316"/>
      <c r="AD54" s="316"/>
      <c r="AE54" s="316"/>
      <c r="AF54" s="316"/>
      <c r="AG54" s="316"/>
      <c r="AH54" s="316"/>
      <c r="AI54" s="316"/>
      <c r="AJ54" s="316"/>
      <c r="AK54" s="316"/>
      <c r="AL54" s="316"/>
      <c r="AM54" s="316"/>
      <c r="AN54" s="316"/>
      <c r="AO54" s="316"/>
      <c r="AP54" s="316"/>
      <c r="AQ54" s="316"/>
      <c r="AR54" s="316"/>
      <c r="AS54" s="316"/>
      <c r="AT54" s="316"/>
      <c r="AU54" s="316"/>
      <c r="AV54" s="316"/>
      <c r="AW54" s="316"/>
      <c r="AX54" s="316"/>
      <c r="AY54" s="316"/>
      <c r="AZ54" s="316"/>
      <c r="BA54" s="316"/>
      <c r="BB54" s="316"/>
      <c r="BC54" s="316"/>
      <c r="BD54" s="316"/>
      <c r="BE54" s="316"/>
      <c r="BF54" s="316"/>
      <c r="BG54" s="316"/>
      <c r="BH54" s="316"/>
      <c r="BI54" s="316"/>
      <c r="BJ54" s="316"/>
      <c r="BK54" s="316"/>
      <c r="BL54" s="77"/>
      <c r="BM54" s="1036" t="str" cm="1">
        <f t="array" ref="BM54">_xlfn.IFNA(LOOKUP(2,1/($H54:$BK54&lt;&gt;""),$H$11:$BK$11),"")</f>
        <v/>
      </c>
      <c r="BN54" s="1037" t="str" cm="1">
        <f t="array" ref="BN54">_xlfn.IFNA(INDEX($H$11:$BK$11,MATCH(TRUE,INDEX($H54:$BK54&lt;&gt;0,),0)),"")</f>
        <v/>
      </c>
      <c r="BQ54" s="77"/>
    </row>
    <row r="55" spans="1:71" ht="17.45" customHeight="1">
      <c r="A55" s="1211"/>
      <c r="B55" s="346" t="s">
        <v>541</v>
      </c>
      <c r="C55" s="92" t="s">
        <v>513</v>
      </c>
      <c r="D55" s="92" t="s">
        <v>516</v>
      </c>
      <c r="E55" s="424" t="s">
        <v>513</v>
      </c>
      <c r="F55" s="429" t="s">
        <v>514</v>
      </c>
      <c r="G55" s="316"/>
      <c r="H55" s="316"/>
      <c r="I55" s="316"/>
      <c r="J55" s="316"/>
      <c r="K55" s="316"/>
      <c r="L55" s="316"/>
      <c r="M55" s="316"/>
      <c r="N55" s="316"/>
      <c r="O55" s="316"/>
      <c r="P55" s="316"/>
      <c r="Q55" s="316"/>
      <c r="R55" s="316"/>
      <c r="S55" s="316"/>
      <c r="T55" s="316"/>
      <c r="U55" s="316"/>
      <c r="V55" s="316"/>
      <c r="W55" s="316"/>
      <c r="X55" s="316"/>
      <c r="Y55" s="316"/>
      <c r="Z55" s="316"/>
      <c r="AA55" s="316"/>
      <c r="AB55" s="316"/>
      <c r="AC55" s="316"/>
      <c r="AD55" s="316"/>
      <c r="AE55" s="316"/>
      <c r="AF55" s="316"/>
      <c r="AG55" s="316"/>
      <c r="AH55" s="316"/>
      <c r="AI55" s="316"/>
      <c r="AJ55" s="316"/>
      <c r="AK55" s="316"/>
      <c r="AL55" s="316"/>
      <c r="AM55" s="316"/>
      <c r="AN55" s="316"/>
      <c r="AO55" s="316"/>
      <c r="AP55" s="316"/>
      <c r="AQ55" s="316"/>
      <c r="AR55" s="316"/>
      <c r="AS55" s="316"/>
      <c r="AT55" s="316"/>
      <c r="AU55" s="316"/>
      <c r="AV55" s="316"/>
      <c r="AW55" s="316"/>
      <c r="AX55" s="316"/>
      <c r="AY55" s="316"/>
      <c r="AZ55" s="316"/>
      <c r="BA55" s="316"/>
      <c r="BB55" s="316"/>
      <c r="BC55" s="316"/>
      <c r="BD55" s="316"/>
      <c r="BE55" s="316"/>
      <c r="BF55" s="316"/>
      <c r="BG55" s="316"/>
      <c r="BH55" s="316"/>
      <c r="BI55" s="316"/>
      <c r="BJ55" s="316"/>
      <c r="BK55" s="316"/>
      <c r="BL55" s="77"/>
      <c r="BM55" s="1036" t="str" cm="1">
        <f t="array" ref="BM55">_xlfn.IFNA(LOOKUP(2,1/($H55:$BK55&lt;&gt;""),$H$11:$BK$11),"")</f>
        <v/>
      </c>
      <c r="BN55" s="1037" t="str" cm="1">
        <f t="array" ref="BN55">_xlfn.IFNA(INDEX($H$11:$BK$11,MATCH(TRUE,INDEX($H55:$BK55&lt;&gt;0,),0)),"")</f>
        <v/>
      </c>
      <c r="BQ55" s="77"/>
    </row>
    <row r="56" spans="1:71" ht="17.45" customHeight="1">
      <c r="A56" s="1211"/>
      <c r="B56" s="346" t="s">
        <v>542</v>
      </c>
      <c r="C56" s="92" t="s">
        <v>513</v>
      </c>
      <c r="D56" s="92" t="s">
        <v>516</v>
      </c>
      <c r="E56" s="424" t="s">
        <v>513</v>
      </c>
      <c r="F56" s="429" t="s">
        <v>514</v>
      </c>
      <c r="G56" s="316"/>
      <c r="H56" s="316"/>
      <c r="I56" s="316"/>
      <c r="J56" s="316"/>
      <c r="K56" s="316"/>
      <c r="L56" s="316"/>
      <c r="M56" s="316"/>
      <c r="N56" s="316"/>
      <c r="O56" s="316"/>
      <c r="P56" s="316"/>
      <c r="Q56" s="316"/>
      <c r="R56" s="316"/>
      <c r="S56" s="316"/>
      <c r="T56" s="316"/>
      <c r="U56" s="316"/>
      <c r="V56" s="316"/>
      <c r="W56" s="316"/>
      <c r="X56" s="316"/>
      <c r="Y56" s="316"/>
      <c r="Z56" s="316"/>
      <c r="AA56" s="316"/>
      <c r="AB56" s="316"/>
      <c r="AC56" s="316"/>
      <c r="AD56" s="316"/>
      <c r="AE56" s="316"/>
      <c r="AF56" s="316"/>
      <c r="AG56" s="316"/>
      <c r="AH56" s="316"/>
      <c r="AI56" s="316"/>
      <c r="AJ56" s="316"/>
      <c r="AK56" s="316"/>
      <c r="AL56" s="316"/>
      <c r="AM56" s="316"/>
      <c r="AN56" s="316"/>
      <c r="AO56" s="316"/>
      <c r="AP56" s="316"/>
      <c r="AQ56" s="316"/>
      <c r="AR56" s="316"/>
      <c r="AS56" s="316"/>
      <c r="AT56" s="316"/>
      <c r="AU56" s="316"/>
      <c r="AV56" s="316"/>
      <c r="AW56" s="316"/>
      <c r="AX56" s="316"/>
      <c r="AY56" s="316"/>
      <c r="AZ56" s="316"/>
      <c r="BA56" s="316"/>
      <c r="BB56" s="316"/>
      <c r="BC56" s="316"/>
      <c r="BD56" s="316"/>
      <c r="BE56" s="316"/>
      <c r="BF56" s="316"/>
      <c r="BG56" s="316"/>
      <c r="BH56" s="316"/>
      <c r="BI56" s="316"/>
      <c r="BJ56" s="316"/>
      <c r="BK56" s="316"/>
      <c r="BL56" s="77"/>
      <c r="BM56" s="1036" t="str" cm="1">
        <f t="array" ref="BM56">_xlfn.IFNA(LOOKUP(2,1/($H56:$BK56&lt;&gt;""),$H$11:$BK$11),"")</f>
        <v/>
      </c>
      <c r="BN56" s="1037" t="str" cm="1">
        <f t="array" ref="BN56">_xlfn.IFNA(INDEX($H$11:$BK$11,MATCH(TRUE,INDEX($H56:$BK56&lt;&gt;0,),0)),"")</f>
        <v/>
      </c>
      <c r="BQ56" s="77"/>
    </row>
    <row r="57" spans="1:71" ht="17.45" customHeight="1">
      <c r="A57" s="1211"/>
      <c r="B57" s="346" t="s">
        <v>543</v>
      </c>
      <c r="C57" s="92" t="s">
        <v>513</v>
      </c>
      <c r="D57" s="92" t="s">
        <v>516</v>
      </c>
      <c r="E57" s="424" t="s">
        <v>513</v>
      </c>
      <c r="F57" s="429" t="s">
        <v>514</v>
      </c>
      <c r="G57" s="316"/>
      <c r="H57" s="316"/>
      <c r="I57" s="316"/>
      <c r="J57" s="316"/>
      <c r="K57" s="316"/>
      <c r="L57" s="316"/>
      <c r="M57" s="316"/>
      <c r="N57" s="316"/>
      <c r="O57" s="316"/>
      <c r="P57" s="316"/>
      <c r="Q57" s="316"/>
      <c r="R57" s="316"/>
      <c r="S57" s="316"/>
      <c r="T57" s="316"/>
      <c r="U57" s="316"/>
      <c r="V57" s="316"/>
      <c r="W57" s="316"/>
      <c r="X57" s="316"/>
      <c r="Y57" s="316"/>
      <c r="Z57" s="316"/>
      <c r="AA57" s="316"/>
      <c r="AB57" s="316"/>
      <c r="AC57" s="316"/>
      <c r="AD57" s="316"/>
      <c r="AE57" s="316"/>
      <c r="AF57" s="316"/>
      <c r="AG57" s="316"/>
      <c r="AH57" s="316"/>
      <c r="AI57" s="316"/>
      <c r="AJ57" s="316"/>
      <c r="AK57" s="316"/>
      <c r="AL57" s="316"/>
      <c r="AM57" s="316"/>
      <c r="AN57" s="316"/>
      <c r="AO57" s="316"/>
      <c r="AP57" s="316"/>
      <c r="AQ57" s="316"/>
      <c r="AR57" s="316"/>
      <c r="AS57" s="316"/>
      <c r="AT57" s="316"/>
      <c r="AU57" s="316"/>
      <c r="AV57" s="316"/>
      <c r="AW57" s="316"/>
      <c r="AX57" s="316"/>
      <c r="AY57" s="316"/>
      <c r="AZ57" s="316"/>
      <c r="BA57" s="316"/>
      <c r="BB57" s="316"/>
      <c r="BC57" s="316"/>
      <c r="BD57" s="316"/>
      <c r="BE57" s="316"/>
      <c r="BF57" s="316"/>
      <c r="BG57" s="316"/>
      <c r="BH57" s="316"/>
      <c r="BI57" s="316"/>
      <c r="BJ57" s="316"/>
      <c r="BK57" s="316"/>
      <c r="BL57" s="77"/>
      <c r="BM57" s="1036" t="str" cm="1">
        <f t="array" ref="BM57">_xlfn.IFNA(LOOKUP(2,1/($H57:$BK57&lt;&gt;""),$H$11:$BK$11),"")</f>
        <v/>
      </c>
      <c r="BN57" s="1037" t="str" cm="1">
        <f t="array" ref="BN57">_xlfn.IFNA(INDEX($H$11:$BK$11,MATCH(TRUE,INDEX($H57:$BK57&lt;&gt;0,),0)),"")</f>
        <v/>
      </c>
      <c r="BQ57" s="77"/>
    </row>
    <row r="58" spans="1:71" ht="17.45" customHeight="1" thickBot="1">
      <c r="A58" s="1212"/>
      <c r="B58" s="347" t="s">
        <v>544</v>
      </c>
      <c r="C58" s="96" t="s">
        <v>513</v>
      </c>
      <c r="D58" s="96" t="s">
        <v>516</v>
      </c>
      <c r="E58" s="427" t="s">
        <v>513</v>
      </c>
      <c r="F58" s="431" t="s">
        <v>514</v>
      </c>
      <c r="G58" s="317"/>
      <c r="H58" s="317"/>
      <c r="I58" s="317"/>
      <c r="J58" s="317"/>
      <c r="K58" s="317"/>
      <c r="L58" s="317"/>
      <c r="M58" s="317"/>
      <c r="N58" s="317"/>
      <c r="O58" s="317"/>
      <c r="P58" s="317"/>
      <c r="Q58" s="317"/>
      <c r="R58" s="317"/>
      <c r="S58" s="317"/>
      <c r="T58" s="317"/>
      <c r="U58" s="317"/>
      <c r="V58" s="317"/>
      <c r="W58" s="317"/>
      <c r="X58" s="317"/>
      <c r="Y58" s="317"/>
      <c r="Z58" s="317"/>
      <c r="AA58" s="317"/>
      <c r="AB58" s="317"/>
      <c r="AC58" s="317"/>
      <c r="AD58" s="317"/>
      <c r="AE58" s="317"/>
      <c r="AF58" s="317"/>
      <c r="AG58" s="317"/>
      <c r="AH58" s="317"/>
      <c r="AI58" s="317"/>
      <c r="AJ58" s="317"/>
      <c r="AK58" s="317"/>
      <c r="AL58" s="317"/>
      <c r="AM58" s="317"/>
      <c r="AN58" s="317"/>
      <c r="AO58" s="317"/>
      <c r="AP58" s="317"/>
      <c r="AQ58" s="317"/>
      <c r="AR58" s="317"/>
      <c r="AS58" s="317"/>
      <c r="AT58" s="317"/>
      <c r="AU58" s="317"/>
      <c r="AV58" s="317"/>
      <c r="AW58" s="317"/>
      <c r="AX58" s="317"/>
      <c r="AY58" s="317"/>
      <c r="AZ58" s="317"/>
      <c r="BA58" s="317"/>
      <c r="BB58" s="317"/>
      <c r="BC58" s="317"/>
      <c r="BD58" s="317"/>
      <c r="BE58" s="317"/>
      <c r="BF58" s="317"/>
      <c r="BG58" s="317"/>
      <c r="BH58" s="317"/>
      <c r="BI58" s="317"/>
      <c r="BJ58" s="317"/>
      <c r="BK58" s="317"/>
      <c r="BL58" s="77"/>
      <c r="BM58" s="1036" t="str" cm="1">
        <f t="array" ref="BM58">_xlfn.IFNA(LOOKUP(2,1/($H58:$BK58&lt;&gt;""),$H$11:$BK$11),"")</f>
        <v/>
      </c>
      <c r="BN58" s="1037" t="str" cm="1">
        <f t="array" ref="BN58">_xlfn.IFNA(INDEX($H$11:$BK$11,MATCH(TRUE,INDEX($H58:$BK58&lt;&gt;0,),0)),"")</f>
        <v/>
      </c>
      <c r="BQ58" s="77"/>
    </row>
    <row r="59" spans="1:71" ht="17.45" customHeight="1">
      <c r="A59" s="1211" t="s">
        <v>545</v>
      </c>
      <c r="B59" s="339" t="s">
        <v>546</v>
      </c>
      <c r="C59" s="92" t="s">
        <v>513</v>
      </c>
      <c r="D59" s="92" t="s">
        <v>516</v>
      </c>
      <c r="E59" s="424" t="s">
        <v>513</v>
      </c>
      <c r="F59" s="429" t="s">
        <v>547</v>
      </c>
      <c r="G59" s="316"/>
      <c r="H59" s="316"/>
      <c r="I59" s="316"/>
      <c r="J59" s="316"/>
      <c r="K59" s="316"/>
      <c r="L59" s="316"/>
      <c r="M59" s="316"/>
      <c r="N59" s="316"/>
      <c r="O59" s="316"/>
      <c r="P59" s="316"/>
      <c r="Q59" s="316"/>
      <c r="R59" s="316"/>
      <c r="S59" s="316"/>
      <c r="T59" s="316"/>
      <c r="U59" s="316"/>
      <c r="V59" s="316"/>
      <c r="W59" s="316"/>
      <c r="X59" s="316"/>
      <c r="Y59" s="316"/>
      <c r="Z59" s="316"/>
      <c r="AA59" s="316"/>
      <c r="AB59" s="316"/>
      <c r="AC59" s="316"/>
      <c r="AD59" s="316"/>
      <c r="AE59" s="316"/>
      <c r="AF59" s="316"/>
      <c r="AG59" s="316"/>
      <c r="AH59" s="316"/>
      <c r="AI59" s="316"/>
      <c r="AJ59" s="316"/>
      <c r="AK59" s="316"/>
      <c r="AL59" s="316"/>
      <c r="AM59" s="316"/>
      <c r="AN59" s="316"/>
      <c r="AO59" s="316"/>
      <c r="AP59" s="316"/>
      <c r="AQ59" s="316"/>
      <c r="AR59" s="316"/>
      <c r="AS59" s="316"/>
      <c r="AT59" s="316"/>
      <c r="AU59" s="316"/>
      <c r="AV59" s="316"/>
      <c r="AW59" s="316"/>
      <c r="AX59" s="316"/>
      <c r="AY59" s="316"/>
      <c r="AZ59" s="316"/>
      <c r="BA59" s="316"/>
      <c r="BB59" s="316"/>
      <c r="BC59" s="316"/>
      <c r="BD59" s="316"/>
      <c r="BE59" s="316"/>
      <c r="BF59" s="316"/>
      <c r="BG59" s="316"/>
      <c r="BH59" s="316"/>
      <c r="BI59" s="316"/>
      <c r="BJ59" s="316"/>
      <c r="BK59" s="316"/>
      <c r="BL59" s="39"/>
      <c r="BM59" s="1036" t="str" cm="1">
        <f t="array" ref="BM59">_xlfn.IFNA(LOOKUP(2,1/($H59:$BK59&lt;&gt;""),$H$11:$BK$11),"")</f>
        <v/>
      </c>
      <c r="BN59" s="1037" t="str" cm="1">
        <f t="array" ref="BN59">_xlfn.IFNA(INDEX($H$11:$BK$11,MATCH(TRUE,INDEX($H59:$BK59&lt;&gt;0,),0)),"")</f>
        <v/>
      </c>
      <c r="BO59" s="39"/>
      <c r="BP59" s="39"/>
      <c r="BQ59" s="39"/>
      <c r="BR59" s="39"/>
      <c r="BS59" s="39"/>
    </row>
    <row r="60" spans="1:71" ht="17.45" customHeight="1">
      <c r="A60" s="1211"/>
      <c r="B60" s="339" t="s">
        <v>548</v>
      </c>
      <c r="C60" s="92" t="s">
        <v>513</v>
      </c>
      <c r="D60" s="92" t="s">
        <v>516</v>
      </c>
      <c r="E60" s="424" t="s">
        <v>513</v>
      </c>
      <c r="F60" s="429" t="s">
        <v>549</v>
      </c>
      <c r="G60" s="316"/>
      <c r="H60" s="316"/>
      <c r="I60" s="316"/>
      <c r="J60" s="316"/>
      <c r="K60" s="316"/>
      <c r="L60" s="316"/>
      <c r="M60" s="316"/>
      <c r="N60" s="316"/>
      <c r="O60" s="316"/>
      <c r="P60" s="316"/>
      <c r="Q60" s="316"/>
      <c r="R60" s="316"/>
      <c r="S60" s="316"/>
      <c r="T60" s="316"/>
      <c r="U60" s="316"/>
      <c r="V60" s="316"/>
      <c r="W60" s="316"/>
      <c r="X60" s="316"/>
      <c r="Y60" s="316"/>
      <c r="Z60" s="316"/>
      <c r="AA60" s="316"/>
      <c r="AB60" s="316"/>
      <c r="AC60" s="316"/>
      <c r="AD60" s="316"/>
      <c r="AE60" s="316"/>
      <c r="AF60" s="316"/>
      <c r="AG60" s="316"/>
      <c r="AH60" s="316"/>
      <c r="AI60" s="316"/>
      <c r="AJ60" s="316"/>
      <c r="AK60" s="316"/>
      <c r="AL60" s="316"/>
      <c r="AM60" s="316"/>
      <c r="AN60" s="316"/>
      <c r="AO60" s="316"/>
      <c r="AP60" s="316"/>
      <c r="AQ60" s="316"/>
      <c r="AR60" s="316"/>
      <c r="AS60" s="316"/>
      <c r="AT60" s="316"/>
      <c r="AU60" s="316"/>
      <c r="AV60" s="316"/>
      <c r="AW60" s="316"/>
      <c r="AX60" s="316"/>
      <c r="AY60" s="316"/>
      <c r="AZ60" s="316"/>
      <c r="BA60" s="316"/>
      <c r="BB60" s="316"/>
      <c r="BC60" s="316"/>
      <c r="BD60" s="316"/>
      <c r="BE60" s="316"/>
      <c r="BF60" s="316"/>
      <c r="BG60" s="316"/>
      <c r="BH60" s="316"/>
      <c r="BI60" s="316"/>
      <c r="BJ60" s="316"/>
      <c r="BK60" s="316"/>
      <c r="BL60" s="39"/>
      <c r="BM60" s="1036" t="str" cm="1">
        <f t="array" ref="BM60">_xlfn.IFNA(LOOKUP(2,1/($H60:$BK60&lt;&gt;""),$H$11:$BK$11),"")</f>
        <v/>
      </c>
      <c r="BN60" s="1037" t="str" cm="1">
        <f t="array" ref="BN60">_xlfn.IFNA(INDEX($H$11:$BK$11,MATCH(TRUE,INDEX($H60:$BK60&lt;&gt;0,),0)),"")</f>
        <v/>
      </c>
      <c r="BO60" s="39"/>
      <c r="BP60" s="39"/>
      <c r="BQ60" s="39"/>
      <c r="BR60" s="39"/>
      <c r="BS60" s="39"/>
    </row>
    <row r="61" spans="1:71" ht="17.45" customHeight="1">
      <c r="A61" s="1211"/>
      <c r="B61" s="339" t="s">
        <v>550</v>
      </c>
      <c r="C61" s="92" t="s">
        <v>513</v>
      </c>
      <c r="D61" s="92" t="s">
        <v>516</v>
      </c>
      <c r="E61" s="424" t="s">
        <v>513</v>
      </c>
      <c r="F61" s="429" t="s">
        <v>547</v>
      </c>
      <c r="G61" s="318"/>
      <c r="H61" s="318"/>
      <c r="I61" s="318"/>
      <c r="J61" s="318"/>
      <c r="K61" s="318"/>
      <c r="L61" s="318"/>
      <c r="M61" s="318"/>
      <c r="N61" s="318"/>
      <c r="O61" s="318"/>
      <c r="P61" s="318"/>
      <c r="Q61" s="318"/>
      <c r="R61" s="318"/>
      <c r="S61" s="318"/>
      <c r="T61" s="318"/>
      <c r="U61" s="318"/>
      <c r="V61" s="318"/>
      <c r="W61" s="318"/>
      <c r="X61" s="318"/>
      <c r="Y61" s="318"/>
      <c r="Z61" s="318"/>
      <c r="AA61" s="318"/>
      <c r="AB61" s="318"/>
      <c r="AC61" s="318"/>
      <c r="AD61" s="318"/>
      <c r="AE61" s="318"/>
      <c r="AF61" s="318"/>
      <c r="AG61" s="318"/>
      <c r="AH61" s="318"/>
      <c r="AI61" s="318"/>
      <c r="AJ61" s="318"/>
      <c r="AK61" s="318"/>
      <c r="AL61" s="318"/>
      <c r="AM61" s="318"/>
      <c r="AN61" s="318"/>
      <c r="AO61" s="318"/>
      <c r="AP61" s="318"/>
      <c r="AQ61" s="318"/>
      <c r="AR61" s="318"/>
      <c r="AS61" s="318"/>
      <c r="AT61" s="318"/>
      <c r="AU61" s="318"/>
      <c r="AV61" s="318"/>
      <c r="AW61" s="318"/>
      <c r="AX61" s="318"/>
      <c r="AY61" s="318"/>
      <c r="AZ61" s="318"/>
      <c r="BA61" s="318"/>
      <c r="BB61" s="318"/>
      <c r="BC61" s="318"/>
      <c r="BD61" s="318"/>
      <c r="BE61" s="318"/>
      <c r="BF61" s="318"/>
      <c r="BG61" s="318"/>
      <c r="BH61" s="318"/>
      <c r="BI61" s="318"/>
      <c r="BJ61" s="318"/>
      <c r="BK61" s="318"/>
      <c r="BL61" s="40"/>
      <c r="BM61" s="1036" t="str" cm="1">
        <f t="array" ref="BM61">_xlfn.IFNA(LOOKUP(2,1/($H61:$BK61&lt;&gt;""),$H$11:$BK$11),"")</f>
        <v/>
      </c>
      <c r="BN61" s="1037" t="str" cm="1">
        <f t="array" ref="BN61">_xlfn.IFNA(INDEX($H$11:$BK$11,MATCH(TRUE,INDEX($H61:$BK61&lt;&gt;0,),0)),"")</f>
        <v/>
      </c>
      <c r="BO61" s="40"/>
      <c r="BP61" s="40"/>
      <c r="BQ61" s="40"/>
      <c r="BR61" s="40"/>
      <c r="BS61" s="40"/>
    </row>
    <row r="62" spans="1:71" ht="17.45" customHeight="1">
      <c r="A62" s="1211"/>
      <c r="B62" s="339" t="s">
        <v>551</v>
      </c>
      <c r="C62" s="92" t="s">
        <v>513</v>
      </c>
      <c r="D62" s="92" t="s">
        <v>516</v>
      </c>
      <c r="E62" s="424" t="s">
        <v>513</v>
      </c>
      <c r="F62" s="429" t="s">
        <v>547</v>
      </c>
      <c r="G62" s="318"/>
      <c r="H62" s="318"/>
      <c r="I62" s="318"/>
      <c r="J62" s="318"/>
      <c r="K62" s="318"/>
      <c r="L62" s="318"/>
      <c r="M62" s="318"/>
      <c r="N62" s="318"/>
      <c r="O62" s="318"/>
      <c r="P62" s="318"/>
      <c r="Q62" s="318"/>
      <c r="R62" s="318"/>
      <c r="S62" s="318"/>
      <c r="T62" s="318"/>
      <c r="U62" s="318"/>
      <c r="V62" s="318"/>
      <c r="W62" s="318"/>
      <c r="X62" s="318"/>
      <c r="Y62" s="318"/>
      <c r="Z62" s="318"/>
      <c r="AA62" s="318"/>
      <c r="AB62" s="318"/>
      <c r="AC62" s="318"/>
      <c r="AD62" s="318"/>
      <c r="AE62" s="318"/>
      <c r="AF62" s="318"/>
      <c r="AG62" s="318"/>
      <c r="AH62" s="318"/>
      <c r="AI62" s="318"/>
      <c r="AJ62" s="318"/>
      <c r="AK62" s="318"/>
      <c r="AL62" s="318"/>
      <c r="AM62" s="318"/>
      <c r="AN62" s="318"/>
      <c r="AO62" s="318"/>
      <c r="AP62" s="318"/>
      <c r="AQ62" s="318"/>
      <c r="AR62" s="318"/>
      <c r="AS62" s="318"/>
      <c r="AT62" s="318"/>
      <c r="AU62" s="318"/>
      <c r="AV62" s="318"/>
      <c r="AW62" s="318"/>
      <c r="AX62" s="318"/>
      <c r="AY62" s="318"/>
      <c r="AZ62" s="318"/>
      <c r="BA62" s="318"/>
      <c r="BB62" s="318"/>
      <c r="BC62" s="318"/>
      <c r="BD62" s="318"/>
      <c r="BE62" s="318"/>
      <c r="BF62" s="318"/>
      <c r="BG62" s="318"/>
      <c r="BH62" s="318"/>
      <c r="BI62" s="318"/>
      <c r="BJ62" s="318"/>
      <c r="BK62" s="318"/>
      <c r="BL62" s="40"/>
      <c r="BM62" s="1036" t="str" cm="1">
        <f t="array" ref="BM62">_xlfn.IFNA(LOOKUP(2,1/($H62:$BK62&lt;&gt;""),$H$11:$BK$11),"")</f>
        <v/>
      </c>
      <c r="BN62" s="1037" t="str" cm="1">
        <f t="array" ref="BN62">_xlfn.IFNA(INDEX($H$11:$BK$11,MATCH(TRUE,INDEX($H62:$BK62&lt;&gt;0,),0)),"")</f>
        <v/>
      </c>
      <c r="BO62" s="40"/>
      <c r="BP62" s="40"/>
      <c r="BQ62" s="40"/>
      <c r="BR62" s="40"/>
      <c r="BS62" s="40"/>
    </row>
    <row r="63" spans="1:71" ht="17.45" customHeight="1">
      <c r="A63" s="1211"/>
      <c r="B63" s="346" t="s">
        <v>535</v>
      </c>
      <c r="C63" s="92" t="s">
        <v>513</v>
      </c>
      <c r="D63" s="92" t="s">
        <v>516</v>
      </c>
      <c r="E63" s="424" t="s">
        <v>513</v>
      </c>
      <c r="F63" s="429" t="s">
        <v>514</v>
      </c>
      <c r="G63" s="318"/>
      <c r="H63" s="318"/>
      <c r="I63" s="318"/>
      <c r="J63" s="318"/>
      <c r="K63" s="318"/>
      <c r="L63" s="318"/>
      <c r="M63" s="318"/>
      <c r="N63" s="318"/>
      <c r="O63" s="318"/>
      <c r="P63" s="318"/>
      <c r="Q63" s="318"/>
      <c r="R63" s="318"/>
      <c r="S63" s="318"/>
      <c r="T63" s="318"/>
      <c r="U63" s="318"/>
      <c r="V63" s="318"/>
      <c r="W63" s="318"/>
      <c r="X63" s="318"/>
      <c r="Y63" s="318"/>
      <c r="Z63" s="318"/>
      <c r="AA63" s="318"/>
      <c r="AB63" s="318"/>
      <c r="AC63" s="318"/>
      <c r="AD63" s="318"/>
      <c r="AE63" s="318"/>
      <c r="AF63" s="318"/>
      <c r="AG63" s="318"/>
      <c r="AH63" s="318"/>
      <c r="AI63" s="318"/>
      <c r="AJ63" s="318"/>
      <c r="AK63" s="318"/>
      <c r="AL63" s="318"/>
      <c r="AM63" s="318"/>
      <c r="AN63" s="318"/>
      <c r="AO63" s="318"/>
      <c r="AP63" s="318"/>
      <c r="AQ63" s="318"/>
      <c r="AR63" s="318"/>
      <c r="AS63" s="318"/>
      <c r="AT63" s="318"/>
      <c r="AU63" s="318"/>
      <c r="AV63" s="318"/>
      <c r="AW63" s="318"/>
      <c r="AX63" s="318"/>
      <c r="AY63" s="318"/>
      <c r="AZ63" s="318"/>
      <c r="BA63" s="318"/>
      <c r="BB63" s="318"/>
      <c r="BC63" s="318"/>
      <c r="BD63" s="318"/>
      <c r="BE63" s="318"/>
      <c r="BF63" s="318"/>
      <c r="BG63" s="318"/>
      <c r="BH63" s="318"/>
      <c r="BI63" s="318"/>
      <c r="BJ63" s="318"/>
      <c r="BK63" s="318"/>
      <c r="BL63" s="40"/>
      <c r="BM63" s="1036" t="str" cm="1">
        <f t="array" ref="BM63">_xlfn.IFNA(LOOKUP(2,1/($H63:$BK63&lt;&gt;""),$H$11:$BK$11),"")</f>
        <v/>
      </c>
      <c r="BN63" s="1037" t="str" cm="1">
        <f t="array" ref="BN63">_xlfn.IFNA(INDEX($H$11:$BK$11,MATCH(TRUE,INDEX($H63:$BK63&lt;&gt;0,),0)),"")</f>
        <v/>
      </c>
      <c r="BO63" s="40"/>
      <c r="BP63" s="40"/>
      <c r="BQ63" s="40"/>
      <c r="BR63" s="40"/>
      <c r="BS63" s="40"/>
    </row>
    <row r="64" spans="1:71" ht="17.45" customHeight="1">
      <c r="A64" s="1211"/>
      <c r="B64" s="346" t="s">
        <v>536</v>
      </c>
      <c r="C64" s="92" t="s">
        <v>513</v>
      </c>
      <c r="D64" s="92" t="s">
        <v>516</v>
      </c>
      <c r="E64" s="424" t="s">
        <v>513</v>
      </c>
      <c r="F64" s="429" t="s">
        <v>514</v>
      </c>
      <c r="G64" s="318"/>
      <c r="H64" s="318"/>
      <c r="I64" s="318"/>
      <c r="J64" s="318"/>
      <c r="K64" s="318"/>
      <c r="L64" s="318"/>
      <c r="M64" s="318"/>
      <c r="N64" s="318"/>
      <c r="O64" s="318"/>
      <c r="P64" s="318"/>
      <c r="Q64" s="318"/>
      <c r="R64" s="318"/>
      <c r="S64" s="318"/>
      <c r="T64" s="318"/>
      <c r="U64" s="318"/>
      <c r="V64" s="318"/>
      <c r="W64" s="318"/>
      <c r="X64" s="318"/>
      <c r="Y64" s="318"/>
      <c r="Z64" s="318"/>
      <c r="AA64" s="318"/>
      <c r="AB64" s="318"/>
      <c r="AC64" s="318"/>
      <c r="AD64" s="318"/>
      <c r="AE64" s="318"/>
      <c r="AF64" s="318"/>
      <c r="AG64" s="318"/>
      <c r="AH64" s="318"/>
      <c r="AI64" s="318"/>
      <c r="AJ64" s="318"/>
      <c r="AK64" s="318"/>
      <c r="AL64" s="318"/>
      <c r="AM64" s="318"/>
      <c r="AN64" s="318"/>
      <c r="AO64" s="318"/>
      <c r="AP64" s="318"/>
      <c r="AQ64" s="318"/>
      <c r="AR64" s="318"/>
      <c r="AS64" s="318"/>
      <c r="AT64" s="318"/>
      <c r="AU64" s="318"/>
      <c r="AV64" s="318"/>
      <c r="AW64" s="318"/>
      <c r="AX64" s="318"/>
      <c r="AY64" s="318"/>
      <c r="AZ64" s="318"/>
      <c r="BA64" s="318"/>
      <c r="BB64" s="318"/>
      <c r="BC64" s="318"/>
      <c r="BD64" s="318"/>
      <c r="BE64" s="318"/>
      <c r="BF64" s="318"/>
      <c r="BG64" s="318"/>
      <c r="BH64" s="318"/>
      <c r="BI64" s="318"/>
      <c r="BJ64" s="318"/>
      <c r="BK64" s="318"/>
      <c r="BL64" s="40"/>
      <c r="BM64" s="1036" t="str" cm="1">
        <f t="array" ref="BM64">_xlfn.IFNA(LOOKUP(2,1/($H64:$BK64&lt;&gt;""),$H$11:$BK$11),"")</f>
        <v/>
      </c>
      <c r="BN64" s="1037" t="str" cm="1">
        <f t="array" ref="BN64">_xlfn.IFNA(INDEX($H$11:$BK$11,MATCH(TRUE,INDEX($H64:$BK64&lt;&gt;0,),0)),"")</f>
        <v/>
      </c>
      <c r="BO64" s="40"/>
      <c r="BP64" s="40"/>
      <c r="BQ64" s="40"/>
      <c r="BR64" s="40"/>
      <c r="BS64" s="40"/>
    </row>
    <row r="65" spans="1:73" ht="17.45" customHeight="1">
      <c r="A65" s="1211"/>
      <c r="B65" s="346" t="s">
        <v>537</v>
      </c>
      <c r="C65" s="92" t="s">
        <v>513</v>
      </c>
      <c r="D65" s="92" t="s">
        <v>516</v>
      </c>
      <c r="E65" s="424" t="s">
        <v>513</v>
      </c>
      <c r="F65" s="429" t="s">
        <v>514</v>
      </c>
      <c r="G65" s="318"/>
      <c r="H65" s="318"/>
      <c r="I65" s="318"/>
      <c r="J65" s="318"/>
      <c r="K65" s="318"/>
      <c r="L65" s="318"/>
      <c r="M65" s="318"/>
      <c r="N65" s="318"/>
      <c r="O65" s="318"/>
      <c r="P65" s="318"/>
      <c r="Q65" s="318"/>
      <c r="R65" s="318"/>
      <c r="S65" s="318"/>
      <c r="T65" s="318"/>
      <c r="U65" s="318"/>
      <c r="V65" s="318"/>
      <c r="W65" s="318"/>
      <c r="X65" s="318"/>
      <c r="Y65" s="318"/>
      <c r="Z65" s="318"/>
      <c r="AA65" s="318"/>
      <c r="AB65" s="318"/>
      <c r="AC65" s="318"/>
      <c r="AD65" s="318"/>
      <c r="AE65" s="318"/>
      <c r="AF65" s="318"/>
      <c r="AG65" s="318"/>
      <c r="AH65" s="318"/>
      <c r="AI65" s="318"/>
      <c r="AJ65" s="318"/>
      <c r="AK65" s="318"/>
      <c r="AL65" s="318"/>
      <c r="AM65" s="318"/>
      <c r="AN65" s="318"/>
      <c r="AO65" s="318"/>
      <c r="AP65" s="318"/>
      <c r="AQ65" s="318"/>
      <c r="AR65" s="318"/>
      <c r="AS65" s="318"/>
      <c r="AT65" s="318"/>
      <c r="AU65" s="318"/>
      <c r="AV65" s="318"/>
      <c r="AW65" s="318"/>
      <c r="AX65" s="318"/>
      <c r="AY65" s="318"/>
      <c r="AZ65" s="318"/>
      <c r="BA65" s="318"/>
      <c r="BB65" s="318"/>
      <c r="BC65" s="318"/>
      <c r="BD65" s="318"/>
      <c r="BE65" s="318"/>
      <c r="BF65" s="318"/>
      <c r="BG65" s="318"/>
      <c r="BH65" s="318"/>
      <c r="BI65" s="318"/>
      <c r="BJ65" s="318"/>
      <c r="BK65" s="318"/>
      <c r="BL65" s="40"/>
      <c r="BM65" s="1036" t="str" cm="1">
        <f t="array" ref="BM65">_xlfn.IFNA(LOOKUP(2,1/($H65:$BK65&lt;&gt;""),$H$11:$BK$11),"")</f>
        <v/>
      </c>
      <c r="BN65" s="1037" t="str" cm="1">
        <f t="array" ref="BN65">_xlfn.IFNA(INDEX($H$11:$BK$11,MATCH(TRUE,INDEX($H65:$BK65&lt;&gt;0,),0)),"")</f>
        <v/>
      </c>
      <c r="BO65" s="40"/>
      <c r="BP65" s="40"/>
      <c r="BQ65" s="40"/>
      <c r="BR65" s="40"/>
      <c r="BS65" s="40"/>
    </row>
    <row r="66" spans="1:73" ht="17.45" customHeight="1">
      <c r="A66" s="1211"/>
      <c r="B66" s="346" t="s">
        <v>538</v>
      </c>
      <c r="C66" s="92" t="s">
        <v>513</v>
      </c>
      <c r="D66" s="92" t="s">
        <v>516</v>
      </c>
      <c r="E66" s="424" t="s">
        <v>513</v>
      </c>
      <c r="F66" s="429" t="s">
        <v>514</v>
      </c>
      <c r="G66" s="318"/>
      <c r="H66" s="318"/>
      <c r="I66" s="318"/>
      <c r="J66" s="318"/>
      <c r="K66" s="318"/>
      <c r="L66" s="318"/>
      <c r="M66" s="318"/>
      <c r="N66" s="318"/>
      <c r="O66" s="318"/>
      <c r="P66" s="318"/>
      <c r="Q66" s="318"/>
      <c r="R66" s="318"/>
      <c r="S66" s="318"/>
      <c r="T66" s="318"/>
      <c r="U66" s="318"/>
      <c r="V66" s="318"/>
      <c r="W66" s="318"/>
      <c r="X66" s="318"/>
      <c r="Y66" s="318"/>
      <c r="Z66" s="318"/>
      <c r="AA66" s="318"/>
      <c r="AB66" s="318"/>
      <c r="AC66" s="318"/>
      <c r="AD66" s="318"/>
      <c r="AE66" s="318"/>
      <c r="AF66" s="318"/>
      <c r="AG66" s="318"/>
      <c r="AH66" s="318"/>
      <c r="AI66" s="318"/>
      <c r="AJ66" s="318"/>
      <c r="AK66" s="318"/>
      <c r="AL66" s="318"/>
      <c r="AM66" s="318"/>
      <c r="AN66" s="318"/>
      <c r="AO66" s="318"/>
      <c r="AP66" s="318"/>
      <c r="AQ66" s="318"/>
      <c r="AR66" s="318"/>
      <c r="AS66" s="318"/>
      <c r="AT66" s="318"/>
      <c r="AU66" s="318"/>
      <c r="AV66" s="318"/>
      <c r="AW66" s="318"/>
      <c r="AX66" s="318"/>
      <c r="AY66" s="318"/>
      <c r="AZ66" s="318"/>
      <c r="BA66" s="318"/>
      <c r="BB66" s="318"/>
      <c r="BC66" s="318"/>
      <c r="BD66" s="318"/>
      <c r="BE66" s="318"/>
      <c r="BF66" s="318"/>
      <c r="BG66" s="318"/>
      <c r="BH66" s="318"/>
      <c r="BI66" s="318"/>
      <c r="BJ66" s="318"/>
      <c r="BK66" s="318"/>
      <c r="BL66" s="40"/>
      <c r="BM66" s="1036" t="str" cm="1">
        <f t="array" ref="BM66">_xlfn.IFNA(LOOKUP(2,1/($H66:$BK66&lt;&gt;""),$H$11:$BK$11),"")</f>
        <v/>
      </c>
      <c r="BN66" s="1037" t="str" cm="1">
        <f t="array" ref="BN66">_xlfn.IFNA(INDEX($H$11:$BK$11,MATCH(TRUE,INDEX($H66:$BK66&lt;&gt;0,),0)),"")</f>
        <v/>
      </c>
      <c r="BO66" s="40"/>
      <c r="BP66" s="40"/>
      <c r="BQ66" s="40"/>
      <c r="BR66" s="40"/>
      <c r="BS66" s="40"/>
    </row>
    <row r="67" spans="1:73" ht="17.45" customHeight="1">
      <c r="A67" s="1211"/>
      <c r="B67" s="346" t="s">
        <v>539</v>
      </c>
      <c r="C67" s="92" t="s">
        <v>513</v>
      </c>
      <c r="D67" s="92" t="s">
        <v>516</v>
      </c>
      <c r="E67" s="424" t="s">
        <v>513</v>
      </c>
      <c r="F67" s="429" t="s">
        <v>514</v>
      </c>
      <c r="G67" s="318"/>
      <c r="H67" s="318"/>
      <c r="I67" s="318"/>
      <c r="J67" s="318"/>
      <c r="K67" s="318"/>
      <c r="L67" s="318"/>
      <c r="M67" s="318"/>
      <c r="N67" s="318"/>
      <c r="O67" s="318"/>
      <c r="P67" s="318"/>
      <c r="Q67" s="318"/>
      <c r="R67" s="318"/>
      <c r="S67" s="318"/>
      <c r="T67" s="318"/>
      <c r="U67" s="318"/>
      <c r="V67" s="318"/>
      <c r="W67" s="318"/>
      <c r="X67" s="318"/>
      <c r="Y67" s="318"/>
      <c r="Z67" s="318"/>
      <c r="AA67" s="318"/>
      <c r="AB67" s="318"/>
      <c r="AC67" s="318"/>
      <c r="AD67" s="318"/>
      <c r="AE67" s="318"/>
      <c r="AF67" s="318"/>
      <c r="AG67" s="318"/>
      <c r="AH67" s="318"/>
      <c r="AI67" s="318"/>
      <c r="AJ67" s="318"/>
      <c r="AK67" s="318"/>
      <c r="AL67" s="318"/>
      <c r="AM67" s="318"/>
      <c r="AN67" s="318"/>
      <c r="AO67" s="318"/>
      <c r="AP67" s="318"/>
      <c r="AQ67" s="318"/>
      <c r="AR67" s="318"/>
      <c r="AS67" s="318"/>
      <c r="AT67" s="318"/>
      <c r="AU67" s="318"/>
      <c r="AV67" s="318"/>
      <c r="AW67" s="318"/>
      <c r="AX67" s="318"/>
      <c r="AY67" s="318"/>
      <c r="AZ67" s="318"/>
      <c r="BA67" s="318"/>
      <c r="BB67" s="318"/>
      <c r="BC67" s="318"/>
      <c r="BD67" s="318"/>
      <c r="BE67" s="318"/>
      <c r="BF67" s="318"/>
      <c r="BG67" s="318"/>
      <c r="BH67" s="318"/>
      <c r="BI67" s="318"/>
      <c r="BJ67" s="318"/>
      <c r="BK67" s="318"/>
      <c r="BL67" s="40"/>
      <c r="BM67" s="1036" t="str" cm="1">
        <f t="array" ref="BM67">_xlfn.IFNA(LOOKUP(2,1/($H67:$BK67&lt;&gt;""),$H$11:$BK$11),"")</f>
        <v/>
      </c>
      <c r="BN67" s="1037" t="str" cm="1">
        <f t="array" ref="BN67">_xlfn.IFNA(INDEX($H$11:$BK$11,MATCH(TRUE,INDEX($H67:$BK67&lt;&gt;0,),0)),"")</f>
        <v/>
      </c>
      <c r="BO67" s="40"/>
      <c r="BP67" s="40"/>
      <c r="BQ67" s="40"/>
      <c r="BR67" s="40"/>
      <c r="BS67" s="40"/>
    </row>
    <row r="68" spans="1:73" ht="17.45" customHeight="1">
      <c r="A68" s="1211"/>
      <c r="B68" s="346" t="s">
        <v>540</v>
      </c>
      <c r="C68" s="92" t="s">
        <v>513</v>
      </c>
      <c r="D68" s="92" t="s">
        <v>516</v>
      </c>
      <c r="E68" s="424" t="s">
        <v>513</v>
      </c>
      <c r="F68" s="429" t="s">
        <v>514</v>
      </c>
      <c r="G68" s="318"/>
      <c r="H68" s="318"/>
      <c r="I68" s="318"/>
      <c r="J68" s="318"/>
      <c r="K68" s="318"/>
      <c r="L68" s="318"/>
      <c r="M68" s="318"/>
      <c r="N68" s="318"/>
      <c r="O68" s="318"/>
      <c r="P68" s="318"/>
      <c r="Q68" s="318"/>
      <c r="R68" s="318"/>
      <c r="S68" s="318"/>
      <c r="T68" s="318"/>
      <c r="U68" s="318"/>
      <c r="V68" s="318"/>
      <c r="W68" s="318"/>
      <c r="X68" s="318"/>
      <c r="Y68" s="318"/>
      <c r="Z68" s="318"/>
      <c r="AA68" s="318"/>
      <c r="AB68" s="318"/>
      <c r="AC68" s="318"/>
      <c r="AD68" s="318"/>
      <c r="AE68" s="318"/>
      <c r="AF68" s="318"/>
      <c r="AG68" s="318"/>
      <c r="AH68" s="318"/>
      <c r="AI68" s="318"/>
      <c r="AJ68" s="318"/>
      <c r="AK68" s="318"/>
      <c r="AL68" s="318"/>
      <c r="AM68" s="318"/>
      <c r="AN68" s="318"/>
      <c r="AO68" s="318"/>
      <c r="AP68" s="318"/>
      <c r="AQ68" s="318"/>
      <c r="AR68" s="318"/>
      <c r="AS68" s="318"/>
      <c r="AT68" s="318"/>
      <c r="AU68" s="318"/>
      <c r="AV68" s="318"/>
      <c r="AW68" s="318"/>
      <c r="AX68" s="318"/>
      <c r="AY68" s="318"/>
      <c r="AZ68" s="318"/>
      <c r="BA68" s="318"/>
      <c r="BB68" s="318"/>
      <c r="BC68" s="318"/>
      <c r="BD68" s="318"/>
      <c r="BE68" s="318"/>
      <c r="BF68" s="318"/>
      <c r="BG68" s="318"/>
      <c r="BH68" s="318"/>
      <c r="BI68" s="318"/>
      <c r="BJ68" s="318"/>
      <c r="BK68" s="318"/>
      <c r="BL68" s="40"/>
      <c r="BM68" s="1036" t="str" cm="1">
        <f t="array" ref="BM68">_xlfn.IFNA(LOOKUP(2,1/($H68:$BK68&lt;&gt;""),$H$11:$BK$11),"")</f>
        <v/>
      </c>
      <c r="BN68" s="1037" t="str" cm="1">
        <f t="array" ref="BN68">_xlfn.IFNA(INDEX($H$11:$BK$11,MATCH(TRUE,INDEX($H68:$BK68&lt;&gt;0,),0)),"")</f>
        <v/>
      </c>
      <c r="BO68" s="40"/>
      <c r="BP68" s="40"/>
      <c r="BQ68" s="40"/>
      <c r="BR68" s="40"/>
      <c r="BS68" s="40"/>
    </row>
    <row r="69" spans="1:73" ht="17.45" customHeight="1">
      <c r="A69" s="1211"/>
      <c r="B69" s="346" t="s">
        <v>541</v>
      </c>
      <c r="C69" s="92" t="s">
        <v>513</v>
      </c>
      <c r="D69" s="92" t="s">
        <v>516</v>
      </c>
      <c r="E69" s="424" t="s">
        <v>513</v>
      </c>
      <c r="F69" s="429" t="s">
        <v>514</v>
      </c>
      <c r="G69" s="318"/>
      <c r="H69" s="318"/>
      <c r="I69" s="318"/>
      <c r="J69" s="318"/>
      <c r="K69" s="318"/>
      <c r="L69" s="318"/>
      <c r="M69" s="318"/>
      <c r="N69" s="318"/>
      <c r="O69" s="318"/>
      <c r="P69" s="318"/>
      <c r="Q69" s="318"/>
      <c r="R69" s="318"/>
      <c r="S69" s="318"/>
      <c r="T69" s="318"/>
      <c r="U69" s="318"/>
      <c r="V69" s="318"/>
      <c r="W69" s="318"/>
      <c r="X69" s="318"/>
      <c r="Y69" s="318"/>
      <c r="Z69" s="318"/>
      <c r="AA69" s="318"/>
      <c r="AB69" s="318"/>
      <c r="AC69" s="318"/>
      <c r="AD69" s="318"/>
      <c r="AE69" s="318"/>
      <c r="AF69" s="318"/>
      <c r="AG69" s="318"/>
      <c r="AH69" s="318"/>
      <c r="AI69" s="318"/>
      <c r="AJ69" s="318"/>
      <c r="AK69" s="318"/>
      <c r="AL69" s="318"/>
      <c r="AM69" s="318"/>
      <c r="AN69" s="318"/>
      <c r="AO69" s="318"/>
      <c r="AP69" s="318"/>
      <c r="AQ69" s="318"/>
      <c r="AR69" s="318"/>
      <c r="AS69" s="318"/>
      <c r="AT69" s="318"/>
      <c r="AU69" s="318"/>
      <c r="AV69" s="318"/>
      <c r="AW69" s="318"/>
      <c r="AX69" s="318"/>
      <c r="AY69" s="318"/>
      <c r="AZ69" s="318"/>
      <c r="BA69" s="318"/>
      <c r="BB69" s="318"/>
      <c r="BC69" s="318"/>
      <c r="BD69" s="318"/>
      <c r="BE69" s="318"/>
      <c r="BF69" s="318"/>
      <c r="BG69" s="318"/>
      <c r="BH69" s="318"/>
      <c r="BI69" s="318"/>
      <c r="BJ69" s="318"/>
      <c r="BK69" s="318"/>
      <c r="BL69" s="40"/>
      <c r="BM69" s="1036" t="str" cm="1">
        <f t="array" ref="BM69">_xlfn.IFNA(LOOKUP(2,1/($H69:$BK69&lt;&gt;""),$H$11:$BK$11),"")</f>
        <v/>
      </c>
      <c r="BN69" s="1037" t="str" cm="1">
        <f t="array" ref="BN69">_xlfn.IFNA(INDEX($H$11:$BK$11,MATCH(TRUE,INDEX($H69:$BK69&lt;&gt;0,),0)),"")</f>
        <v/>
      </c>
      <c r="BO69" s="40"/>
      <c r="BP69" s="40"/>
      <c r="BQ69" s="40"/>
      <c r="BR69" s="40"/>
      <c r="BS69" s="40"/>
    </row>
    <row r="70" spans="1:73" ht="17.45" customHeight="1">
      <c r="A70" s="1211"/>
      <c r="B70" s="346" t="s">
        <v>542</v>
      </c>
      <c r="C70" s="92" t="s">
        <v>513</v>
      </c>
      <c r="D70" s="92" t="s">
        <v>516</v>
      </c>
      <c r="E70" s="424" t="s">
        <v>513</v>
      </c>
      <c r="F70" s="429" t="s">
        <v>514</v>
      </c>
      <c r="G70" s="318"/>
      <c r="H70" s="318"/>
      <c r="I70" s="318"/>
      <c r="J70" s="318"/>
      <c r="K70" s="318"/>
      <c r="L70" s="318"/>
      <c r="M70" s="318"/>
      <c r="N70" s="318"/>
      <c r="O70" s="318"/>
      <c r="P70" s="318"/>
      <c r="Q70" s="318"/>
      <c r="R70" s="318"/>
      <c r="S70" s="318"/>
      <c r="T70" s="318"/>
      <c r="U70" s="318"/>
      <c r="V70" s="318"/>
      <c r="W70" s="318"/>
      <c r="X70" s="318"/>
      <c r="Y70" s="318"/>
      <c r="Z70" s="318"/>
      <c r="AA70" s="318"/>
      <c r="AB70" s="318"/>
      <c r="AC70" s="318"/>
      <c r="AD70" s="318"/>
      <c r="AE70" s="318"/>
      <c r="AF70" s="318"/>
      <c r="AG70" s="318"/>
      <c r="AH70" s="318"/>
      <c r="AI70" s="318"/>
      <c r="AJ70" s="318"/>
      <c r="AK70" s="318"/>
      <c r="AL70" s="318"/>
      <c r="AM70" s="318"/>
      <c r="AN70" s="318"/>
      <c r="AO70" s="318"/>
      <c r="AP70" s="318"/>
      <c r="AQ70" s="318"/>
      <c r="AR70" s="318"/>
      <c r="AS70" s="318"/>
      <c r="AT70" s="318"/>
      <c r="AU70" s="318"/>
      <c r="AV70" s="318"/>
      <c r="AW70" s="318"/>
      <c r="AX70" s="318"/>
      <c r="AY70" s="318"/>
      <c r="AZ70" s="318"/>
      <c r="BA70" s="318"/>
      <c r="BB70" s="318"/>
      <c r="BC70" s="318"/>
      <c r="BD70" s="318"/>
      <c r="BE70" s="318"/>
      <c r="BF70" s="318"/>
      <c r="BG70" s="318"/>
      <c r="BH70" s="318"/>
      <c r="BI70" s="318"/>
      <c r="BJ70" s="318"/>
      <c r="BK70" s="318"/>
      <c r="BL70" s="40"/>
      <c r="BM70" s="1036" t="str" cm="1">
        <f t="array" ref="BM70">_xlfn.IFNA(LOOKUP(2,1/($H70:$BK70&lt;&gt;""),$H$11:$BK$11),"")</f>
        <v/>
      </c>
      <c r="BN70" s="1037" t="str" cm="1">
        <f t="array" ref="BN70">_xlfn.IFNA(INDEX($H$11:$BK$11,MATCH(TRUE,INDEX($H70:$BK70&lt;&gt;0,),0)),"")</f>
        <v/>
      </c>
      <c r="BO70" s="40"/>
      <c r="BP70" s="40"/>
      <c r="BQ70" s="40"/>
      <c r="BR70" s="40"/>
      <c r="BS70" s="40"/>
    </row>
    <row r="71" spans="1:73" ht="17.45" customHeight="1">
      <c r="A71" s="1211"/>
      <c r="B71" s="346" t="s">
        <v>543</v>
      </c>
      <c r="C71" s="92" t="s">
        <v>513</v>
      </c>
      <c r="D71" s="92" t="s">
        <v>516</v>
      </c>
      <c r="E71" s="424" t="s">
        <v>513</v>
      </c>
      <c r="F71" s="429" t="s">
        <v>514</v>
      </c>
      <c r="G71" s="318"/>
      <c r="H71" s="318"/>
      <c r="I71" s="318"/>
      <c r="J71" s="318"/>
      <c r="K71" s="318"/>
      <c r="L71" s="318"/>
      <c r="M71" s="318"/>
      <c r="N71" s="318"/>
      <c r="O71" s="318"/>
      <c r="P71" s="318"/>
      <c r="Q71" s="318"/>
      <c r="R71" s="318"/>
      <c r="S71" s="318"/>
      <c r="T71" s="318"/>
      <c r="U71" s="318"/>
      <c r="V71" s="318"/>
      <c r="W71" s="318"/>
      <c r="X71" s="318"/>
      <c r="Y71" s="318"/>
      <c r="Z71" s="318"/>
      <c r="AA71" s="318"/>
      <c r="AB71" s="318"/>
      <c r="AC71" s="318"/>
      <c r="AD71" s="318"/>
      <c r="AE71" s="318"/>
      <c r="AF71" s="318"/>
      <c r="AG71" s="318"/>
      <c r="AH71" s="318"/>
      <c r="AI71" s="318"/>
      <c r="AJ71" s="318"/>
      <c r="AK71" s="318"/>
      <c r="AL71" s="318"/>
      <c r="AM71" s="318"/>
      <c r="AN71" s="318"/>
      <c r="AO71" s="318"/>
      <c r="AP71" s="318"/>
      <c r="AQ71" s="318"/>
      <c r="AR71" s="318"/>
      <c r="AS71" s="318"/>
      <c r="AT71" s="318"/>
      <c r="AU71" s="318"/>
      <c r="AV71" s="318"/>
      <c r="AW71" s="318"/>
      <c r="AX71" s="318"/>
      <c r="AY71" s="318"/>
      <c r="AZ71" s="318"/>
      <c r="BA71" s="318"/>
      <c r="BB71" s="318"/>
      <c r="BC71" s="318"/>
      <c r="BD71" s="318"/>
      <c r="BE71" s="318"/>
      <c r="BF71" s="318"/>
      <c r="BG71" s="318"/>
      <c r="BH71" s="318"/>
      <c r="BI71" s="318"/>
      <c r="BJ71" s="318"/>
      <c r="BK71" s="318"/>
      <c r="BL71" s="40"/>
      <c r="BM71" s="1036" t="str" cm="1">
        <f t="array" ref="BM71">_xlfn.IFNA(LOOKUP(2,1/($H71:$BK71&lt;&gt;""),$H$11:$BK$11),"")</f>
        <v/>
      </c>
      <c r="BN71" s="1037" t="str" cm="1">
        <f t="array" ref="BN71">_xlfn.IFNA(INDEX($H$11:$BK$11,MATCH(TRUE,INDEX($H71:$BK71&lt;&gt;0,),0)),"")</f>
        <v/>
      </c>
      <c r="BO71" s="40"/>
      <c r="BP71" s="40"/>
      <c r="BQ71" s="40"/>
      <c r="BR71" s="40"/>
      <c r="BS71" s="40"/>
    </row>
    <row r="72" spans="1:73" ht="17.45" customHeight="1" thickBot="1">
      <c r="A72" s="1212"/>
      <c r="B72" s="347" t="s">
        <v>544</v>
      </c>
      <c r="C72" s="96" t="s">
        <v>513</v>
      </c>
      <c r="D72" s="96" t="s">
        <v>516</v>
      </c>
      <c r="E72" s="427" t="s">
        <v>513</v>
      </c>
      <c r="F72" s="431" t="s">
        <v>514</v>
      </c>
      <c r="G72" s="319"/>
      <c r="H72" s="319"/>
      <c r="I72" s="319"/>
      <c r="J72" s="319"/>
      <c r="K72" s="319"/>
      <c r="L72" s="319"/>
      <c r="M72" s="319"/>
      <c r="N72" s="319"/>
      <c r="O72" s="319"/>
      <c r="P72" s="319"/>
      <c r="Q72" s="319"/>
      <c r="R72" s="319"/>
      <c r="S72" s="319"/>
      <c r="T72" s="319"/>
      <c r="U72" s="319"/>
      <c r="V72" s="319"/>
      <c r="W72" s="319"/>
      <c r="X72" s="319"/>
      <c r="Y72" s="319"/>
      <c r="Z72" s="319"/>
      <c r="AA72" s="319"/>
      <c r="AB72" s="319"/>
      <c r="AC72" s="319"/>
      <c r="AD72" s="319"/>
      <c r="AE72" s="319"/>
      <c r="AF72" s="319"/>
      <c r="AG72" s="319"/>
      <c r="AH72" s="319"/>
      <c r="AI72" s="319"/>
      <c r="AJ72" s="319"/>
      <c r="AK72" s="319"/>
      <c r="AL72" s="319"/>
      <c r="AM72" s="319"/>
      <c r="AN72" s="319"/>
      <c r="AO72" s="319"/>
      <c r="AP72" s="319"/>
      <c r="AQ72" s="319"/>
      <c r="AR72" s="319"/>
      <c r="AS72" s="319"/>
      <c r="AT72" s="319"/>
      <c r="AU72" s="319"/>
      <c r="AV72" s="319"/>
      <c r="AW72" s="319"/>
      <c r="AX72" s="319"/>
      <c r="AY72" s="319"/>
      <c r="AZ72" s="319"/>
      <c r="BA72" s="319"/>
      <c r="BB72" s="319"/>
      <c r="BC72" s="319"/>
      <c r="BD72" s="319"/>
      <c r="BE72" s="319"/>
      <c r="BF72" s="319"/>
      <c r="BG72" s="319"/>
      <c r="BH72" s="319"/>
      <c r="BI72" s="319"/>
      <c r="BJ72" s="319"/>
      <c r="BK72" s="319"/>
      <c r="BL72" s="40"/>
      <c r="BM72" s="1036" t="str" cm="1">
        <f t="array" ref="BM72">_xlfn.IFNA(LOOKUP(2,1/($H72:$BK72&lt;&gt;""),$H$11:$BK$11),"")</f>
        <v/>
      </c>
      <c r="BN72" s="1037" t="str" cm="1">
        <f t="array" ref="BN72">_xlfn.IFNA(INDEX($H$11:$BK$11,MATCH(TRUE,INDEX($H72:$BK72&lt;&gt;0,),0)),"")</f>
        <v/>
      </c>
      <c r="BO72" s="40"/>
      <c r="BP72" s="40"/>
      <c r="BQ72" s="40"/>
      <c r="BR72" s="40"/>
      <c r="BS72" s="40"/>
    </row>
    <row r="73" spans="1:73" ht="17.100000000000001" customHeight="1">
      <c r="A73" s="97"/>
      <c r="G73" s="313"/>
      <c r="H73" s="313"/>
      <c r="I73" s="313"/>
      <c r="J73" s="313"/>
      <c r="K73" s="313"/>
      <c r="L73" s="313"/>
      <c r="M73" s="313"/>
      <c r="N73" s="313"/>
      <c r="O73" s="313"/>
      <c r="P73" s="313"/>
      <c r="Q73" s="313"/>
      <c r="R73" s="313"/>
      <c r="S73" s="313"/>
      <c r="T73" s="313"/>
      <c r="U73" s="313"/>
      <c r="V73" s="313"/>
      <c r="W73" s="313"/>
      <c r="X73" s="313"/>
      <c r="Y73" s="313"/>
      <c r="Z73" s="313"/>
      <c r="AA73" s="313"/>
      <c r="AB73" s="313"/>
      <c r="AC73" s="313"/>
      <c r="AD73" s="313"/>
      <c r="AE73" s="313"/>
      <c r="AF73" s="313"/>
      <c r="AG73" s="313"/>
      <c r="AH73" s="313"/>
      <c r="AI73" s="313"/>
      <c r="AJ73" s="313"/>
      <c r="AK73" s="313"/>
      <c r="AL73" s="313"/>
      <c r="AM73" s="313"/>
      <c r="AN73" s="313"/>
      <c r="AO73" s="313"/>
      <c r="AP73" s="313"/>
      <c r="AQ73" s="313"/>
      <c r="AR73" s="313"/>
      <c r="AS73" s="313"/>
      <c r="AT73" s="313"/>
      <c r="AU73" s="313"/>
      <c r="AV73" s="313"/>
      <c r="AW73" s="313"/>
      <c r="AX73" s="313"/>
      <c r="AY73" s="313"/>
      <c r="AZ73" s="313"/>
      <c r="BA73" s="313"/>
      <c r="BB73" s="313"/>
      <c r="BC73" s="313"/>
      <c r="BD73" s="313"/>
      <c r="BE73" s="313"/>
      <c r="BF73" s="313"/>
      <c r="BG73" s="313"/>
      <c r="BH73" s="313"/>
      <c r="BI73" s="313"/>
      <c r="BJ73" s="313"/>
      <c r="BK73" s="313"/>
      <c r="BL73" s="46"/>
      <c r="BO73" s="46"/>
      <c r="BP73" s="46"/>
      <c r="BQ73" s="46"/>
      <c r="BR73" s="46"/>
      <c r="BS73" s="46"/>
    </row>
    <row r="74" spans="1:73" ht="17.100000000000001" customHeight="1" thickBot="1">
      <c r="A74" s="98"/>
      <c r="G74" s="314"/>
      <c r="H74" s="314"/>
      <c r="I74" s="314"/>
      <c r="J74" s="314"/>
      <c r="K74" s="314"/>
      <c r="L74" s="314"/>
      <c r="M74" s="314"/>
      <c r="N74" s="314"/>
      <c r="O74" s="314"/>
      <c r="P74" s="314"/>
      <c r="Q74" s="314"/>
      <c r="R74" s="314"/>
      <c r="S74" s="314"/>
      <c r="T74" s="314"/>
      <c r="U74" s="314"/>
      <c r="V74" s="314"/>
      <c r="W74" s="314"/>
      <c r="X74" s="314"/>
      <c r="Y74" s="314"/>
      <c r="Z74" s="314"/>
      <c r="AA74" s="314"/>
      <c r="AB74" s="314"/>
      <c r="AC74" s="314"/>
      <c r="AD74" s="314"/>
      <c r="AE74" s="314"/>
      <c r="AF74" s="315"/>
      <c r="AG74" s="314"/>
      <c r="AH74" s="314"/>
      <c r="AI74" s="314"/>
      <c r="AJ74" s="314"/>
      <c r="AK74" s="315"/>
      <c r="AL74" s="314"/>
      <c r="AM74" s="314"/>
      <c r="AN74" s="314"/>
      <c r="AO74" s="314"/>
      <c r="AP74" s="315"/>
      <c r="AQ74" s="314"/>
      <c r="AR74" s="314"/>
      <c r="AS74" s="314"/>
      <c r="AT74" s="314"/>
      <c r="AU74" s="315"/>
      <c r="AV74" s="314"/>
      <c r="AW74" s="314"/>
      <c r="AX74" s="314"/>
      <c r="AY74" s="315"/>
      <c r="AZ74" s="314"/>
      <c r="BA74" s="314"/>
      <c r="BB74" s="314"/>
      <c r="BC74" s="314"/>
      <c r="BD74" s="314"/>
      <c r="BE74" s="314"/>
      <c r="BF74" s="314"/>
      <c r="BG74" s="314"/>
      <c r="BH74" s="314"/>
      <c r="BI74" s="314"/>
      <c r="BJ74" s="314"/>
      <c r="BK74" s="314"/>
    </row>
    <row r="75" spans="1:73" ht="17.100000000000001" customHeight="1">
      <c r="A75" s="1230" t="s">
        <v>552</v>
      </c>
      <c r="B75" s="1231"/>
      <c r="C75" s="1231"/>
      <c r="D75" s="1231"/>
      <c r="E75" s="1232"/>
      <c r="F75" s="610"/>
      <c r="G75" s="1218" t="s">
        <v>480</v>
      </c>
      <c r="H75" s="1217"/>
      <c r="I75" s="1217"/>
      <c r="J75" s="1217"/>
      <c r="K75" s="1217"/>
      <c r="L75" s="1217" t="s">
        <v>481</v>
      </c>
      <c r="M75" s="1217"/>
      <c r="N75" s="1217"/>
      <c r="O75" s="1217"/>
      <c r="P75" s="1217"/>
      <c r="Q75" s="1217" t="s">
        <v>482</v>
      </c>
      <c r="R75" s="1217"/>
      <c r="S75" s="1217"/>
      <c r="T75" s="1217"/>
      <c r="U75" s="1217"/>
      <c r="V75" s="1217" t="s">
        <v>483</v>
      </c>
      <c r="W75" s="1217"/>
      <c r="X75" s="1217"/>
      <c r="Y75" s="1217"/>
      <c r="Z75" s="1217"/>
      <c r="AA75" s="1217" t="s">
        <v>484</v>
      </c>
      <c r="AB75" s="1217"/>
      <c r="AC75" s="1217"/>
      <c r="AD75" s="1217"/>
      <c r="AE75" s="1217"/>
      <c r="AF75" s="1217" t="s">
        <v>485</v>
      </c>
      <c r="AG75" s="1217"/>
      <c r="AH75" s="1217"/>
      <c r="AI75" s="1217"/>
      <c r="AJ75" s="1217"/>
      <c r="AK75" s="1217" t="s">
        <v>486</v>
      </c>
      <c r="AL75" s="1217"/>
      <c r="AM75" s="1217"/>
      <c r="AN75" s="1217"/>
      <c r="AO75" s="1217"/>
      <c r="AP75" s="1217" t="s">
        <v>487</v>
      </c>
      <c r="AQ75" s="1217"/>
      <c r="AR75" s="1217"/>
      <c r="AS75" s="1217"/>
      <c r="AT75" s="1217"/>
      <c r="AU75" s="1217" t="s">
        <v>488</v>
      </c>
      <c r="AV75" s="1217"/>
      <c r="AW75" s="1217"/>
      <c r="AX75" s="1217"/>
      <c r="AY75" s="1217"/>
      <c r="AZ75" s="1217" t="s">
        <v>489</v>
      </c>
      <c r="BA75" s="1217"/>
      <c r="BB75" s="1217"/>
      <c r="BC75" s="1217"/>
      <c r="BD75" s="1217"/>
      <c r="BE75" s="1217" t="s">
        <v>490</v>
      </c>
      <c r="BF75" s="1217"/>
      <c r="BG75" s="1217"/>
      <c r="BH75" s="1217"/>
      <c r="BI75" s="1217"/>
      <c r="BJ75" s="1217" t="s">
        <v>491</v>
      </c>
      <c r="BK75" s="1256"/>
      <c r="BL75" s="77"/>
      <c r="BQ75" s="77"/>
    </row>
    <row r="76" spans="1:73" ht="17.100000000000001" customHeight="1" thickBot="1">
      <c r="A76" s="1233"/>
      <c r="B76" s="1234"/>
      <c r="C76" s="1234"/>
      <c r="D76" s="1234"/>
      <c r="E76" s="1235"/>
      <c r="F76" s="610"/>
      <c r="G76" s="1239" t="s">
        <v>492</v>
      </c>
      <c r="H76" s="1216"/>
      <c r="I76" s="1216" t="s">
        <v>493</v>
      </c>
      <c r="J76" s="1216"/>
      <c r="K76" s="1216"/>
      <c r="L76" s="1216"/>
      <c r="M76" s="1216"/>
      <c r="N76" s="1216" t="s">
        <v>494</v>
      </c>
      <c r="O76" s="1216"/>
      <c r="P76" s="1216"/>
      <c r="Q76" s="1216"/>
      <c r="R76" s="1216"/>
      <c r="S76" s="1216" t="s">
        <v>495</v>
      </c>
      <c r="T76" s="1216"/>
      <c r="U76" s="1216"/>
      <c r="V76" s="1216"/>
      <c r="W76" s="1216"/>
      <c r="X76" s="1216" t="s">
        <v>496</v>
      </c>
      <c r="Y76" s="1216"/>
      <c r="Z76" s="1216"/>
      <c r="AA76" s="1216"/>
      <c r="AB76" s="1216"/>
      <c r="AC76" s="1216" t="s">
        <v>497</v>
      </c>
      <c r="AD76" s="1216"/>
      <c r="AE76" s="1216"/>
      <c r="AF76" s="1216"/>
      <c r="AG76" s="1216"/>
      <c r="AH76" s="1216" t="s">
        <v>498</v>
      </c>
      <c r="AI76" s="1216"/>
      <c r="AJ76" s="1216"/>
      <c r="AK76" s="1216"/>
      <c r="AL76" s="1216"/>
      <c r="AM76" s="1216" t="s">
        <v>499</v>
      </c>
      <c r="AN76" s="1216"/>
      <c r="AO76" s="1216"/>
      <c r="AP76" s="1216"/>
      <c r="AQ76" s="1216"/>
      <c r="AR76" s="1216" t="s">
        <v>500</v>
      </c>
      <c r="AS76" s="1216"/>
      <c r="AT76" s="1216"/>
      <c r="AU76" s="1216"/>
      <c r="AV76" s="1216"/>
      <c r="AW76" s="1216" t="s">
        <v>501</v>
      </c>
      <c r="AX76" s="1216"/>
      <c r="AY76" s="1216"/>
      <c r="AZ76" s="1216"/>
      <c r="BA76" s="1216"/>
      <c r="BB76" s="1216" t="s">
        <v>502</v>
      </c>
      <c r="BC76" s="1216"/>
      <c r="BD76" s="1216"/>
      <c r="BE76" s="1216"/>
      <c r="BF76" s="1216"/>
      <c r="BG76" s="1216" t="s">
        <v>503</v>
      </c>
      <c r="BH76" s="1216"/>
      <c r="BI76" s="1216"/>
      <c r="BJ76" s="1216"/>
      <c r="BK76" s="1255"/>
      <c r="BM76" s="80"/>
      <c r="BN76" s="80"/>
      <c r="BO76" s="80"/>
      <c r="BP76" s="80"/>
      <c r="BR76" s="80"/>
      <c r="BS76" s="80"/>
    </row>
    <row r="77" spans="1:73" ht="17.45" customHeight="1">
      <c r="A77" s="1236"/>
      <c r="B77" s="1237"/>
      <c r="C77" s="1237"/>
      <c r="D77" s="1237"/>
      <c r="E77" s="1238"/>
      <c r="F77" s="611"/>
      <c r="G77" s="307">
        <v>1</v>
      </c>
      <c r="H77" s="285">
        <v>2</v>
      </c>
      <c r="I77" s="307">
        <v>3</v>
      </c>
      <c r="J77" s="285">
        <v>4</v>
      </c>
      <c r="K77" s="307">
        <v>5</v>
      </c>
      <c r="L77" s="307">
        <v>6</v>
      </c>
      <c r="M77" s="285">
        <v>7</v>
      </c>
      <c r="N77" s="307">
        <v>8</v>
      </c>
      <c r="O77" s="285">
        <v>9</v>
      </c>
      <c r="P77" s="307">
        <v>10</v>
      </c>
      <c r="Q77" s="307">
        <v>11</v>
      </c>
      <c r="R77" s="285">
        <v>12</v>
      </c>
      <c r="S77" s="307">
        <v>13</v>
      </c>
      <c r="T77" s="285">
        <v>14</v>
      </c>
      <c r="U77" s="307">
        <v>15</v>
      </c>
      <c r="V77" s="307">
        <v>16</v>
      </c>
      <c r="W77" s="285">
        <v>17</v>
      </c>
      <c r="X77" s="307">
        <v>18</v>
      </c>
      <c r="Y77" s="285">
        <v>19</v>
      </c>
      <c r="Z77" s="307">
        <v>20</v>
      </c>
      <c r="AA77" s="307">
        <v>21</v>
      </c>
      <c r="AB77" s="285">
        <v>22</v>
      </c>
      <c r="AC77" s="307">
        <v>23</v>
      </c>
      <c r="AD77" s="285">
        <v>24</v>
      </c>
      <c r="AE77" s="307">
        <v>25</v>
      </c>
      <c r="AF77" s="307">
        <v>26</v>
      </c>
      <c r="AG77" s="285">
        <v>27</v>
      </c>
      <c r="AH77" s="307">
        <v>28</v>
      </c>
      <c r="AI77" s="285">
        <v>29</v>
      </c>
      <c r="AJ77" s="307">
        <v>30</v>
      </c>
      <c r="AK77" s="307">
        <v>31</v>
      </c>
      <c r="AL77" s="285">
        <v>32</v>
      </c>
      <c r="AM77" s="307">
        <v>33</v>
      </c>
      <c r="AN77" s="285">
        <v>34</v>
      </c>
      <c r="AO77" s="307">
        <v>35</v>
      </c>
      <c r="AP77" s="307">
        <v>36</v>
      </c>
      <c r="AQ77" s="285">
        <v>37</v>
      </c>
      <c r="AR77" s="307">
        <v>38</v>
      </c>
      <c r="AS77" s="285">
        <v>39</v>
      </c>
      <c r="AT77" s="307">
        <v>40</v>
      </c>
      <c r="AU77" s="307">
        <v>41</v>
      </c>
      <c r="AV77" s="285">
        <v>42</v>
      </c>
      <c r="AW77" s="307">
        <v>43</v>
      </c>
      <c r="AX77" s="285">
        <v>44</v>
      </c>
      <c r="AY77" s="307">
        <v>45</v>
      </c>
      <c r="AZ77" s="307">
        <v>46</v>
      </c>
      <c r="BA77" s="285">
        <v>47</v>
      </c>
      <c r="BB77" s="285">
        <v>48</v>
      </c>
      <c r="BC77" s="307">
        <v>49</v>
      </c>
      <c r="BD77" s="307">
        <v>50</v>
      </c>
      <c r="BE77" s="285">
        <v>51</v>
      </c>
      <c r="BF77" s="285">
        <v>52</v>
      </c>
      <c r="BG77" s="307">
        <v>53</v>
      </c>
      <c r="BH77" s="307">
        <v>54</v>
      </c>
      <c r="BI77" s="285">
        <v>55</v>
      </c>
      <c r="BJ77" s="285">
        <v>56</v>
      </c>
      <c r="BK77" s="307">
        <v>57</v>
      </c>
      <c r="BL77" s="86"/>
      <c r="BM77" s="86"/>
      <c r="BN77" s="86"/>
      <c r="BO77" s="85"/>
      <c r="BP77" s="86"/>
      <c r="BQ77" s="85"/>
      <c r="BR77" s="85"/>
      <c r="BS77" s="86"/>
      <c r="BT77" s="85"/>
      <c r="BU77" s="86"/>
    </row>
    <row r="78" spans="1:73" s="88" customFormat="1" ht="23.1" customHeight="1" thickBot="1">
      <c r="A78" s="182" t="s">
        <v>277</v>
      </c>
      <c r="B78" s="182" t="s">
        <v>141</v>
      </c>
      <c r="C78" s="182" t="s">
        <v>16</v>
      </c>
      <c r="D78" s="182" t="s">
        <v>504</v>
      </c>
      <c r="E78" s="182" t="s">
        <v>505</v>
      </c>
      <c r="F78" s="182" t="s">
        <v>506</v>
      </c>
      <c r="G78" s="308">
        <v>2024</v>
      </c>
      <c r="H78" s="308">
        <v>2025</v>
      </c>
      <c r="I78" s="308">
        <v>2026</v>
      </c>
      <c r="J78" s="308">
        <v>2027</v>
      </c>
      <c r="K78" s="308">
        <v>2028</v>
      </c>
      <c r="L78" s="308">
        <v>2029</v>
      </c>
      <c r="M78" s="308">
        <v>2030</v>
      </c>
      <c r="N78" s="308">
        <v>2031</v>
      </c>
      <c r="O78" s="308">
        <v>2032</v>
      </c>
      <c r="P78" s="308">
        <v>2033</v>
      </c>
      <c r="Q78" s="308">
        <v>2034</v>
      </c>
      <c r="R78" s="308">
        <v>2035</v>
      </c>
      <c r="S78" s="308">
        <v>2036</v>
      </c>
      <c r="T78" s="308">
        <v>2037</v>
      </c>
      <c r="U78" s="308">
        <v>2038</v>
      </c>
      <c r="V78" s="308">
        <v>2039</v>
      </c>
      <c r="W78" s="308">
        <v>2040</v>
      </c>
      <c r="X78" s="308">
        <v>2041</v>
      </c>
      <c r="Y78" s="308">
        <v>2042</v>
      </c>
      <c r="Z78" s="308">
        <v>2043</v>
      </c>
      <c r="AA78" s="308">
        <v>2044</v>
      </c>
      <c r="AB78" s="308">
        <v>2045</v>
      </c>
      <c r="AC78" s="308">
        <v>2046</v>
      </c>
      <c r="AD78" s="308">
        <v>2047</v>
      </c>
      <c r="AE78" s="308">
        <v>2048</v>
      </c>
      <c r="AF78" s="308">
        <v>2049</v>
      </c>
      <c r="AG78" s="308">
        <v>2050</v>
      </c>
      <c r="AH78" s="308">
        <v>2051</v>
      </c>
      <c r="AI78" s="308">
        <v>2052</v>
      </c>
      <c r="AJ78" s="308">
        <v>2053</v>
      </c>
      <c r="AK78" s="308">
        <v>2054</v>
      </c>
      <c r="AL78" s="308">
        <v>2055</v>
      </c>
      <c r="AM78" s="308">
        <v>2056</v>
      </c>
      <c r="AN78" s="308">
        <v>2057</v>
      </c>
      <c r="AO78" s="308">
        <v>2058</v>
      </c>
      <c r="AP78" s="308">
        <v>2059</v>
      </c>
      <c r="AQ78" s="308">
        <v>2060</v>
      </c>
      <c r="AR78" s="308">
        <v>2061</v>
      </c>
      <c r="AS78" s="308">
        <v>2062</v>
      </c>
      <c r="AT78" s="308">
        <v>2063</v>
      </c>
      <c r="AU78" s="308">
        <v>2064</v>
      </c>
      <c r="AV78" s="308">
        <v>2065</v>
      </c>
      <c r="AW78" s="308">
        <v>2066</v>
      </c>
      <c r="AX78" s="308">
        <v>2067</v>
      </c>
      <c r="AY78" s="308">
        <v>2068</v>
      </c>
      <c r="AZ78" s="308">
        <v>2069</v>
      </c>
      <c r="BA78" s="308">
        <v>2070</v>
      </c>
      <c r="BB78" s="308">
        <v>2071</v>
      </c>
      <c r="BC78" s="308">
        <v>2072</v>
      </c>
      <c r="BD78" s="308">
        <v>2073</v>
      </c>
      <c r="BE78" s="308">
        <v>2074</v>
      </c>
      <c r="BF78" s="308">
        <v>2075</v>
      </c>
      <c r="BG78" s="308">
        <v>2076</v>
      </c>
      <c r="BH78" s="308">
        <v>2077</v>
      </c>
      <c r="BI78" s="308">
        <v>2078</v>
      </c>
      <c r="BJ78" s="308">
        <v>2079</v>
      </c>
      <c r="BK78" s="308">
        <v>2080</v>
      </c>
      <c r="BM78" s="87"/>
    </row>
    <row r="79" spans="1:73" ht="17.45" customHeight="1">
      <c r="A79" s="1240" t="s">
        <v>509</v>
      </c>
      <c r="B79" s="1027" t="str">
        <f t="shared" ref="B79:E100" ca="1" si="7">OFFSET(B$11,$BL79,0,1,1)</f>
        <v>Balancing Costs</v>
      </c>
      <c r="C79" s="68" t="str">
        <f t="shared" ca="1" si="7"/>
        <v xml:space="preserve"> Mean balancing costs</v>
      </c>
      <c r="D79" s="68" t="str">
        <f t="shared" ca="1" si="7"/>
        <v>Medium</v>
      </c>
      <c r="E79" s="69" t="str">
        <f t="shared" ca="1" si="7"/>
        <v>[Add notes here]</v>
      </c>
      <c r="F79" s="612" t="s">
        <v>514</v>
      </c>
      <c r="G79" s="613">
        <f t="shared" ref="G79:P88" ca="1" si="8">OFFSET(G$11,$BL79,0,1,1)</f>
        <v>-1804.13730954841</v>
      </c>
      <c r="H79" s="613">
        <f t="shared" ca="1" si="8"/>
        <v>-1804.13730954841</v>
      </c>
      <c r="I79" s="613">
        <f t="shared" ca="1" si="8"/>
        <v>-1804.13730954841</v>
      </c>
      <c r="J79" s="613">
        <f t="shared" ca="1" si="8"/>
        <v>-1804.13730954841</v>
      </c>
      <c r="K79" s="613">
        <f t="shared" ca="1" si="8"/>
        <v>-1804.13730954841</v>
      </c>
      <c r="L79" s="613">
        <f t="shared" ca="1" si="8"/>
        <v>-1804.13730954841</v>
      </c>
      <c r="M79" s="613">
        <f t="shared" ca="1" si="8"/>
        <v>-1804.13730954841</v>
      </c>
      <c r="N79" s="613">
        <f t="shared" ca="1" si="8"/>
        <v>-1804.13730954841</v>
      </c>
      <c r="O79" s="613">
        <f t="shared" ca="1" si="8"/>
        <v>-1804.13730954841</v>
      </c>
      <c r="P79" s="613">
        <f t="shared" ca="1" si="8"/>
        <v>-1804.13730954841</v>
      </c>
      <c r="Q79" s="613">
        <f t="shared" ref="Q79:Z88" ca="1" si="9">OFFSET(Q$11,$BL79,0,1,1)</f>
        <v>-1804.13730954841</v>
      </c>
      <c r="R79" s="613">
        <f t="shared" ca="1" si="9"/>
        <v>-1804.13730954841</v>
      </c>
      <c r="S79" s="613">
        <f t="shared" ca="1" si="9"/>
        <v>-1804.13730954841</v>
      </c>
      <c r="T79" s="613">
        <f t="shared" ca="1" si="9"/>
        <v>-1804.13730954841</v>
      </c>
      <c r="U79" s="613">
        <f t="shared" ca="1" si="9"/>
        <v>-1804.13730954841</v>
      </c>
      <c r="V79" s="613">
        <f t="shared" ca="1" si="9"/>
        <v>-1804.13730954841</v>
      </c>
      <c r="W79" s="613">
        <f t="shared" ca="1" si="9"/>
        <v>-1804.13730954841</v>
      </c>
      <c r="X79" s="613">
        <f t="shared" ca="1" si="9"/>
        <v>-1804.13730954841</v>
      </c>
      <c r="Y79" s="613">
        <f t="shared" ca="1" si="9"/>
        <v>-1804.13730954841</v>
      </c>
      <c r="Z79" s="613">
        <f t="shared" ca="1" si="9"/>
        <v>-1804.13730954841</v>
      </c>
      <c r="AA79" s="613">
        <f t="shared" ref="AA79:AJ88" ca="1" si="10">OFFSET(AA$11,$BL79,0,1,1)</f>
        <v>-1804.13730954841</v>
      </c>
      <c r="AB79" s="613">
        <f t="shared" ca="1" si="10"/>
        <v>-1804.13730954841</v>
      </c>
      <c r="AC79" s="613">
        <f t="shared" ca="1" si="10"/>
        <v>-1804.13730954841</v>
      </c>
      <c r="AD79" s="613">
        <f t="shared" ca="1" si="10"/>
        <v>-1804.13730954841</v>
      </c>
      <c r="AE79" s="613">
        <f t="shared" ca="1" si="10"/>
        <v>-1804.13730954841</v>
      </c>
      <c r="AF79" s="613">
        <f t="shared" ca="1" si="10"/>
        <v>-1804.13730954841</v>
      </c>
      <c r="AG79" s="613">
        <f t="shared" ca="1" si="10"/>
        <v>-1804.13730954841</v>
      </c>
      <c r="AH79" s="613">
        <f t="shared" ca="1" si="10"/>
        <v>-1804.13730954841</v>
      </c>
      <c r="AI79" s="613">
        <f t="shared" ca="1" si="10"/>
        <v>-1804.13730954841</v>
      </c>
      <c r="AJ79" s="613">
        <f t="shared" ca="1" si="10"/>
        <v>-1804.13730954841</v>
      </c>
      <c r="AK79" s="613">
        <f t="shared" ref="AK79:AT88" ca="1" si="11">OFFSET(AK$11,$BL79,0,1,1)</f>
        <v>-1804.13730954841</v>
      </c>
      <c r="AL79" s="613">
        <f t="shared" ca="1" si="11"/>
        <v>-1804.13730954841</v>
      </c>
      <c r="AM79" s="613">
        <f t="shared" ca="1" si="11"/>
        <v>-1804.13730954841</v>
      </c>
      <c r="AN79" s="613">
        <f t="shared" ca="1" si="11"/>
        <v>-1804.13730954841</v>
      </c>
      <c r="AO79" s="613">
        <f t="shared" ca="1" si="11"/>
        <v>-1804.13730954841</v>
      </c>
      <c r="AP79" s="613">
        <f t="shared" ca="1" si="11"/>
        <v>-1804.13730954841</v>
      </c>
      <c r="AQ79" s="613">
        <f t="shared" ca="1" si="11"/>
        <v>-1804.13730954841</v>
      </c>
      <c r="AR79" s="613">
        <f t="shared" ca="1" si="11"/>
        <v>-1804.13730954841</v>
      </c>
      <c r="AS79" s="613">
        <f t="shared" ca="1" si="11"/>
        <v>-1804.13730954841</v>
      </c>
      <c r="AT79" s="613">
        <f t="shared" ca="1" si="11"/>
        <v>-1804.13730954841</v>
      </c>
      <c r="AU79" s="613">
        <f t="shared" ref="AU79:BD88" ca="1" si="12">OFFSET(AU$11,$BL79,0,1,1)</f>
        <v>-1804.13730954841</v>
      </c>
      <c r="AV79" s="613">
        <f t="shared" ca="1" si="12"/>
        <v>-1804.13730954841</v>
      </c>
      <c r="AW79" s="613">
        <f t="shared" ca="1" si="12"/>
        <v>-1804.13730954841</v>
      </c>
      <c r="AX79" s="613">
        <f t="shared" ca="1" si="12"/>
        <v>-1804.13730954841</v>
      </c>
      <c r="AY79" s="613">
        <f t="shared" ca="1" si="12"/>
        <v>-1804.13730954841</v>
      </c>
      <c r="AZ79" s="613">
        <f t="shared" ca="1" si="12"/>
        <v>-1804.13730954841</v>
      </c>
      <c r="BA79" s="613">
        <f t="shared" ca="1" si="12"/>
        <v>-1804.13730954841</v>
      </c>
      <c r="BB79" s="613">
        <f t="shared" ca="1" si="12"/>
        <v>-1804.13730954841</v>
      </c>
      <c r="BC79" s="613">
        <f t="shared" ca="1" si="12"/>
        <v>-1804.13730954841</v>
      </c>
      <c r="BD79" s="613">
        <f t="shared" ca="1" si="12"/>
        <v>-1804.13730954841</v>
      </c>
      <c r="BE79" s="613">
        <f t="shared" ref="BE79:BK88" ca="1" si="13">OFFSET(BE$11,$BL79,0,1,1)</f>
        <v>-1804.13730954841</v>
      </c>
      <c r="BF79" s="613">
        <f t="shared" ca="1" si="13"/>
        <v>-1804.13730954841</v>
      </c>
      <c r="BG79" s="613">
        <f t="shared" ca="1" si="13"/>
        <v>-1804.13730954841</v>
      </c>
      <c r="BH79" s="613">
        <f t="shared" ca="1" si="13"/>
        <v>-1804.13730954841</v>
      </c>
      <c r="BI79" s="613">
        <f t="shared" ca="1" si="13"/>
        <v>-1804.13730954841</v>
      </c>
      <c r="BJ79" s="613">
        <f t="shared" ca="1" si="13"/>
        <v>-1804.13730954841</v>
      </c>
      <c r="BK79" s="613">
        <f t="shared" ca="1" si="13"/>
        <v>-1804.13730954841</v>
      </c>
      <c r="BL79" s="881">
        <v>1</v>
      </c>
      <c r="BM79" s="37"/>
      <c r="BN79" s="36"/>
      <c r="BO79" s="36"/>
      <c r="BP79" s="36"/>
      <c r="BQ79" s="36"/>
      <c r="BR79" s="36"/>
      <c r="BS79" s="36"/>
      <c r="BT79" s="36"/>
      <c r="BU79" s="36"/>
    </row>
    <row r="80" spans="1:73" ht="17.45" customHeight="1">
      <c r="A80" s="1241"/>
      <c r="B80" s="899" t="str">
        <f t="shared" ca="1" si="7"/>
        <v>Please specify</v>
      </c>
      <c r="C80" s="68" t="str">
        <f t="shared" ca="1" si="7"/>
        <v>[Add notes here]</v>
      </c>
      <c r="D80" s="68" t="str">
        <f t="shared" ca="1" si="7"/>
        <v>Please select confidence rating</v>
      </c>
      <c r="E80" s="68" t="str">
        <f t="shared" ca="1" si="7"/>
        <v>[Add notes here]</v>
      </c>
      <c r="F80" s="614" t="s">
        <v>514</v>
      </c>
      <c r="G80" s="613">
        <f t="shared" ca="1" si="8"/>
        <v>0</v>
      </c>
      <c r="H80" s="613">
        <f t="shared" ca="1" si="8"/>
        <v>0</v>
      </c>
      <c r="I80" s="613">
        <f t="shared" ca="1" si="8"/>
        <v>0</v>
      </c>
      <c r="J80" s="613">
        <f t="shared" ca="1" si="8"/>
        <v>0</v>
      </c>
      <c r="K80" s="613">
        <f t="shared" ca="1" si="8"/>
        <v>0</v>
      </c>
      <c r="L80" s="613">
        <f t="shared" ca="1" si="8"/>
        <v>0</v>
      </c>
      <c r="M80" s="613">
        <f t="shared" ca="1" si="8"/>
        <v>0</v>
      </c>
      <c r="N80" s="613">
        <f t="shared" ca="1" si="8"/>
        <v>0</v>
      </c>
      <c r="O80" s="613">
        <f t="shared" ca="1" si="8"/>
        <v>0</v>
      </c>
      <c r="P80" s="613">
        <f t="shared" ca="1" si="8"/>
        <v>0</v>
      </c>
      <c r="Q80" s="613">
        <f t="shared" ca="1" si="9"/>
        <v>0</v>
      </c>
      <c r="R80" s="613">
        <f t="shared" ca="1" si="9"/>
        <v>0</v>
      </c>
      <c r="S80" s="613">
        <f t="shared" ca="1" si="9"/>
        <v>0</v>
      </c>
      <c r="T80" s="613">
        <f t="shared" ca="1" si="9"/>
        <v>0</v>
      </c>
      <c r="U80" s="613">
        <f t="shared" ca="1" si="9"/>
        <v>0</v>
      </c>
      <c r="V80" s="613">
        <f t="shared" ca="1" si="9"/>
        <v>0</v>
      </c>
      <c r="W80" s="613">
        <f t="shared" ca="1" si="9"/>
        <v>0</v>
      </c>
      <c r="X80" s="613">
        <f t="shared" ca="1" si="9"/>
        <v>0</v>
      </c>
      <c r="Y80" s="613">
        <f t="shared" ca="1" si="9"/>
        <v>0</v>
      </c>
      <c r="Z80" s="613">
        <f t="shared" ca="1" si="9"/>
        <v>0</v>
      </c>
      <c r="AA80" s="613">
        <f t="shared" ca="1" si="10"/>
        <v>0</v>
      </c>
      <c r="AB80" s="613">
        <f t="shared" ca="1" si="10"/>
        <v>0</v>
      </c>
      <c r="AC80" s="613">
        <f t="shared" ca="1" si="10"/>
        <v>0</v>
      </c>
      <c r="AD80" s="613">
        <f t="shared" ca="1" si="10"/>
        <v>0</v>
      </c>
      <c r="AE80" s="613">
        <f t="shared" ca="1" si="10"/>
        <v>0</v>
      </c>
      <c r="AF80" s="613">
        <f t="shared" ca="1" si="10"/>
        <v>0</v>
      </c>
      <c r="AG80" s="613">
        <f t="shared" ca="1" si="10"/>
        <v>0</v>
      </c>
      <c r="AH80" s="613">
        <f t="shared" ca="1" si="10"/>
        <v>0</v>
      </c>
      <c r="AI80" s="613">
        <f t="shared" ca="1" si="10"/>
        <v>0</v>
      </c>
      <c r="AJ80" s="613">
        <f t="shared" ca="1" si="10"/>
        <v>0</v>
      </c>
      <c r="AK80" s="613">
        <f t="shared" ca="1" si="11"/>
        <v>0</v>
      </c>
      <c r="AL80" s="613">
        <f t="shared" ca="1" si="11"/>
        <v>0</v>
      </c>
      <c r="AM80" s="613">
        <f t="shared" ca="1" si="11"/>
        <v>0</v>
      </c>
      <c r="AN80" s="613">
        <f t="shared" ca="1" si="11"/>
        <v>0</v>
      </c>
      <c r="AO80" s="613">
        <f t="shared" ca="1" si="11"/>
        <v>0</v>
      </c>
      <c r="AP80" s="613">
        <f t="shared" ca="1" si="11"/>
        <v>0</v>
      </c>
      <c r="AQ80" s="613">
        <f t="shared" ca="1" si="11"/>
        <v>0</v>
      </c>
      <c r="AR80" s="613">
        <f t="shared" ca="1" si="11"/>
        <v>0</v>
      </c>
      <c r="AS80" s="613">
        <f t="shared" ca="1" si="11"/>
        <v>0</v>
      </c>
      <c r="AT80" s="613">
        <f t="shared" ca="1" si="11"/>
        <v>0</v>
      </c>
      <c r="AU80" s="613">
        <f t="shared" ca="1" si="12"/>
        <v>0</v>
      </c>
      <c r="AV80" s="613">
        <f t="shared" ca="1" si="12"/>
        <v>0</v>
      </c>
      <c r="AW80" s="613">
        <f t="shared" ca="1" si="12"/>
        <v>0</v>
      </c>
      <c r="AX80" s="613">
        <f t="shared" ca="1" si="12"/>
        <v>0</v>
      </c>
      <c r="AY80" s="613">
        <f t="shared" ca="1" si="12"/>
        <v>0</v>
      </c>
      <c r="AZ80" s="613">
        <f t="shared" ca="1" si="12"/>
        <v>0</v>
      </c>
      <c r="BA80" s="613">
        <f t="shared" ca="1" si="12"/>
        <v>0</v>
      </c>
      <c r="BB80" s="613">
        <f t="shared" ca="1" si="12"/>
        <v>0</v>
      </c>
      <c r="BC80" s="613">
        <f t="shared" ca="1" si="12"/>
        <v>0</v>
      </c>
      <c r="BD80" s="613">
        <f t="shared" ca="1" si="12"/>
        <v>0</v>
      </c>
      <c r="BE80" s="613">
        <f t="shared" ca="1" si="13"/>
        <v>0</v>
      </c>
      <c r="BF80" s="613">
        <f t="shared" ca="1" si="13"/>
        <v>0</v>
      </c>
      <c r="BG80" s="613">
        <f t="shared" ca="1" si="13"/>
        <v>0</v>
      </c>
      <c r="BH80" s="613">
        <f t="shared" ca="1" si="13"/>
        <v>0</v>
      </c>
      <c r="BI80" s="613">
        <f t="shared" ca="1" si="13"/>
        <v>0</v>
      </c>
      <c r="BJ80" s="613">
        <f t="shared" ca="1" si="13"/>
        <v>0</v>
      </c>
      <c r="BK80" s="613">
        <f t="shared" ca="1" si="13"/>
        <v>0</v>
      </c>
      <c r="BL80" s="881">
        <v>2</v>
      </c>
      <c r="BM80" s="37"/>
      <c r="BN80" s="36"/>
      <c r="BO80" s="36"/>
      <c r="BP80" s="36"/>
      <c r="BQ80" s="36"/>
      <c r="BR80" s="36"/>
      <c r="BS80" s="36"/>
      <c r="BT80" s="36"/>
      <c r="BU80" s="36"/>
    </row>
    <row r="81" spans="1:73" ht="17.45" customHeight="1">
      <c r="A81" s="1241"/>
      <c r="B81" s="899" t="str">
        <f t="shared" ca="1" si="7"/>
        <v>Please specify</v>
      </c>
      <c r="C81" s="68" t="str">
        <f t="shared" ca="1" si="7"/>
        <v>[Add notes here]</v>
      </c>
      <c r="D81" s="68" t="str">
        <f t="shared" ca="1" si="7"/>
        <v>Please select confidence rating</v>
      </c>
      <c r="E81" s="68" t="str">
        <f t="shared" ca="1" si="7"/>
        <v>[Add notes here]</v>
      </c>
      <c r="F81" s="614" t="s">
        <v>514</v>
      </c>
      <c r="G81" s="613">
        <f t="shared" ca="1" si="8"/>
        <v>0</v>
      </c>
      <c r="H81" s="613">
        <f t="shared" ca="1" si="8"/>
        <v>0</v>
      </c>
      <c r="I81" s="613">
        <f t="shared" ca="1" si="8"/>
        <v>0</v>
      </c>
      <c r="J81" s="613">
        <f t="shared" ca="1" si="8"/>
        <v>0</v>
      </c>
      <c r="K81" s="613">
        <f t="shared" ca="1" si="8"/>
        <v>0</v>
      </c>
      <c r="L81" s="613">
        <f t="shared" ca="1" si="8"/>
        <v>0</v>
      </c>
      <c r="M81" s="613">
        <f t="shared" ca="1" si="8"/>
        <v>0</v>
      </c>
      <c r="N81" s="613">
        <f t="shared" ca="1" si="8"/>
        <v>0</v>
      </c>
      <c r="O81" s="613">
        <f t="shared" ca="1" si="8"/>
        <v>0</v>
      </c>
      <c r="P81" s="613">
        <f t="shared" ca="1" si="8"/>
        <v>0</v>
      </c>
      <c r="Q81" s="613">
        <f t="shared" ca="1" si="9"/>
        <v>0</v>
      </c>
      <c r="R81" s="613">
        <f t="shared" ca="1" si="9"/>
        <v>0</v>
      </c>
      <c r="S81" s="613">
        <f t="shared" ca="1" si="9"/>
        <v>0</v>
      </c>
      <c r="T81" s="613">
        <f t="shared" ca="1" si="9"/>
        <v>0</v>
      </c>
      <c r="U81" s="613">
        <f t="shared" ca="1" si="9"/>
        <v>0</v>
      </c>
      <c r="V81" s="613">
        <f t="shared" ca="1" si="9"/>
        <v>0</v>
      </c>
      <c r="W81" s="613">
        <f t="shared" ca="1" si="9"/>
        <v>0</v>
      </c>
      <c r="X81" s="613">
        <f t="shared" ca="1" si="9"/>
        <v>0</v>
      </c>
      <c r="Y81" s="613">
        <f t="shared" ca="1" si="9"/>
        <v>0</v>
      </c>
      <c r="Z81" s="613">
        <f t="shared" ca="1" si="9"/>
        <v>0</v>
      </c>
      <c r="AA81" s="613">
        <f t="shared" ca="1" si="10"/>
        <v>0</v>
      </c>
      <c r="AB81" s="613">
        <f t="shared" ca="1" si="10"/>
        <v>0</v>
      </c>
      <c r="AC81" s="613">
        <f t="shared" ca="1" si="10"/>
        <v>0</v>
      </c>
      <c r="AD81" s="613">
        <f t="shared" ca="1" si="10"/>
        <v>0</v>
      </c>
      <c r="AE81" s="613">
        <f t="shared" ca="1" si="10"/>
        <v>0</v>
      </c>
      <c r="AF81" s="613">
        <f t="shared" ca="1" si="10"/>
        <v>0</v>
      </c>
      <c r="AG81" s="613">
        <f t="shared" ca="1" si="10"/>
        <v>0</v>
      </c>
      <c r="AH81" s="613">
        <f t="shared" ca="1" si="10"/>
        <v>0</v>
      </c>
      <c r="AI81" s="613">
        <f t="shared" ca="1" si="10"/>
        <v>0</v>
      </c>
      <c r="AJ81" s="613">
        <f t="shared" ca="1" si="10"/>
        <v>0</v>
      </c>
      <c r="AK81" s="613">
        <f t="shared" ca="1" si="11"/>
        <v>0</v>
      </c>
      <c r="AL81" s="613">
        <f t="shared" ca="1" si="11"/>
        <v>0</v>
      </c>
      <c r="AM81" s="613">
        <f t="shared" ca="1" si="11"/>
        <v>0</v>
      </c>
      <c r="AN81" s="613">
        <f t="shared" ca="1" si="11"/>
        <v>0</v>
      </c>
      <c r="AO81" s="613">
        <f t="shared" ca="1" si="11"/>
        <v>0</v>
      </c>
      <c r="AP81" s="613">
        <f t="shared" ca="1" si="11"/>
        <v>0</v>
      </c>
      <c r="AQ81" s="613">
        <f t="shared" ca="1" si="11"/>
        <v>0</v>
      </c>
      <c r="AR81" s="613">
        <f t="shared" ca="1" si="11"/>
        <v>0</v>
      </c>
      <c r="AS81" s="613">
        <f t="shared" ca="1" si="11"/>
        <v>0</v>
      </c>
      <c r="AT81" s="613">
        <f t="shared" ca="1" si="11"/>
        <v>0</v>
      </c>
      <c r="AU81" s="613">
        <f t="shared" ca="1" si="12"/>
        <v>0</v>
      </c>
      <c r="AV81" s="613">
        <f t="shared" ca="1" si="12"/>
        <v>0</v>
      </c>
      <c r="AW81" s="613">
        <f t="shared" ca="1" si="12"/>
        <v>0</v>
      </c>
      <c r="AX81" s="613">
        <f t="shared" ca="1" si="12"/>
        <v>0</v>
      </c>
      <c r="AY81" s="613">
        <f t="shared" ca="1" si="12"/>
        <v>0</v>
      </c>
      <c r="AZ81" s="613">
        <f t="shared" ca="1" si="12"/>
        <v>0</v>
      </c>
      <c r="BA81" s="613">
        <f t="shared" ca="1" si="12"/>
        <v>0</v>
      </c>
      <c r="BB81" s="613">
        <f t="shared" ca="1" si="12"/>
        <v>0</v>
      </c>
      <c r="BC81" s="613">
        <f t="shared" ca="1" si="12"/>
        <v>0</v>
      </c>
      <c r="BD81" s="613">
        <f t="shared" ca="1" si="12"/>
        <v>0</v>
      </c>
      <c r="BE81" s="613">
        <f t="shared" ca="1" si="13"/>
        <v>0</v>
      </c>
      <c r="BF81" s="613">
        <f t="shared" ca="1" si="13"/>
        <v>0</v>
      </c>
      <c r="BG81" s="613">
        <f t="shared" ca="1" si="13"/>
        <v>0</v>
      </c>
      <c r="BH81" s="613">
        <f t="shared" ca="1" si="13"/>
        <v>0</v>
      </c>
      <c r="BI81" s="613">
        <f t="shared" ca="1" si="13"/>
        <v>0</v>
      </c>
      <c r="BJ81" s="613">
        <f t="shared" ca="1" si="13"/>
        <v>0</v>
      </c>
      <c r="BK81" s="613">
        <f t="shared" ca="1" si="13"/>
        <v>0</v>
      </c>
      <c r="BL81" s="881">
        <v>3</v>
      </c>
      <c r="BM81" s="37"/>
      <c r="BN81" s="36"/>
      <c r="BO81" s="36"/>
      <c r="BP81" s="36"/>
      <c r="BQ81" s="36"/>
      <c r="BR81" s="36"/>
      <c r="BS81" s="36"/>
      <c r="BT81" s="36"/>
      <c r="BU81" s="36"/>
    </row>
    <row r="82" spans="1:73" ht="17.45" customHeight="1">
      <c r="A82" s="1241"/>
      <c r="B82" s="899" t="str">
        <f t="shared" ca="1" si="7"/>
        <v>Please specify</v>
      </c>
      <c r="C82" s="68" t="str">
        <f t="shared" ca="1" si="7"/>
        <v>[Add notes here]</v>
      </c>
      <c r="D82" s="68" t="str">
        <f t="shared" ca="1" si="7"/>
        <v>Please select confidence rating</v>
      </c>
      <c r="E82" s="68" t="str">
        <f t="shared" ca="1" si="7"/>
        <v>[Add notes here]</v>
      </c>
      <c r="F82" s="614" t="s">
        <v>514</v>
      </c>
      <c r="G82" s="613">
        <f t="shared" ca="1" si="8"/>
        <v>0</v>
      </c>
      <c r="H82" s="613">
        <f t="shared" ca="1" si="8"/>
        <v>0</v>
      </c>
      <c r="I82" s="613">
        <f t="shared" ca="1" si="8"/>
        <v>0</v>
      </c>
      <c r="J82" s="613">
        <f t="shared" ca="1" si="8"/>
        <v>0</v>
      </c>
      <c r="K82" s="613">
        <f t="shared" ca="1" si="8"/>
        <v>0</v>
      </c>
      <c r="L82" s="613">
        <f t="shared" ca="1" si="8"/>
        <v>0</v>
      </c>
      <c r="M82" s="613">
        <f t="shared" ca="1" si="8"/>
        <v>0</v>
      </c>
      <c r="N82" s="613">
        <f t="shared" ca="1" si="8"/>
        <v>0</v>
      </c>
      <c r="O82" s="613">
        <f t="shared" ca="1" si="8"/>
        <v>0</v>
      </c>
      <c r="P82" s="613">
        <f t="shared" ca="1" si="8"/>
        <v>0</v>
      </c>
      <c r="Q82" s="613">
        <f t="shared" ca="1" si="9"/>
        <v>0</v>
      </c>
      <c r="R82" s="613">
        <f t="shared" ca="1" si="9"/>
        <v>0</v>
      </c>
      <c r="S82" s="613">
        <f t="shared" ca="1" si="9"/>
        <v>0</v>
      </c>
      <c r="T82" s="613">
        <f t="shared" ca="1" si="9"/>
        <v>0</v>
      </c>
      <c r="U82" s="613">
        <f t="shared" ca="1" si="9"/>
        <v>0</v>
      </c>
      <c r="V82" s="613">
        <f t="shared" ca="1" si="9"/>
        <v>0</v>
      </c>
      <c r="W82" s="613">
        <f t="shared" ca="1" si="9"/>
        <v>0</v>
      </c>
      <c r="X82" s="613">
        <f t="shared" ca="1" si="9"/>
        <v>0</v>
      </c>
      <c r="Y82" s="613">
        <f t="shared" ca="1" si="9"/>
        <v>0</v>
      </c>
      <c r="Z82" s="613">
        <f t="shared" ca="1" si="9"/>
        <v>0</v>
      </c>
      <c r="AA82" s="613">
        <f t="shared" ca="1" si="10"/>
        <v>0</v>
      </c>
      <c r="AB82" s="613">
        <f t="shared" ca="1" si="10"/>
        <v>0</v>
      </c>
      <c r="AC82" s="613">
        <f t="shared" ca="1" si="10"/>
        <v>0</v>
      </c>
      <c r="AD82" s="613">
        <f t="shared" ca="1" si="10"/>
        <v>0</v>
      </c>
      <c r="AE82" s="613">
        <f t="shared" ca="1" si="10"/>
        <v>0</v>
      </c>
      <c r="AF82" s="613">
        <f t="shared" ca="1" si="10"/>
        <v>0</v>
      </c>
      <c r="AG82" s="613">
        <f t="shared" ca="1" si="10"/>
        <v>0</v>
      </c>
      <c r="AH82" s="613">
        <f t="shared" ca="1" si="10"/>
        <v>0</v>
      </c>
      <c r="AI82" s="613">
        <f t="shared" ca="1" si="10"/>
        <v>0</v>
      </c>
      <c r="AJ82" s="613">
        <f t="shared" ca="1" si="10"/>
        <v>0</v>
      </c>
      <c r="AK82" s="613">
        <f t="shared" ca="1" si="11"/>
        <v>0</v>
      </c>
      <c r="AL82" s="613">
        <f t="shared" ca="1" si="11"/>
        <v>0</v>
      </c>
      <c r="AM82" s="613">
        <f t="shared" ca="1" si="11"/>
        <v>0</v>
      </c>
      <c r="AN82" s="613">
        <f t="shared" ca="1" si="11"/>
        <v>0</v>
      </c>
      <c r="AO82" s="613">
        <f t="shared" ca="1" si="11"/>
        <v>0</v>
      </c>
      <c r="AP82" s="613">
        <f t="shared" ca="1" si="11"/>
        <v>0</v>
      </c>
      <c r="AQ82" s="613">
        <f t="shared" ca="1" si="11"/>
        <v>0</v>
      </c>
      <c r="AR82" s="613">
        <f t="shared" ca="1" si="11"/>
        <v>0</v>
      </c>
      <c r="AS82" s="613">
        <f t="shared" ca="1" si="11"/>
        <v>0</v>
      </c>
      <c r="AT82" s="613">
        <f t="shared" ca="1" si="11"/>
        <v>0</v>
      </c>
      <c r="AU82" s="613">
        <f t="shared" ca="1" si="12"/>
        <v>0</v>
      </c>
      <c r="AV82" s="613">
        <f t="shared" ca="1" si="12"/>
        <v>0</v>
      </c>
      <c r="AW82" s="613">
        <f t="shared" ca="1" si="12"/>
        <v>0</v>
      </c>
      <c r="AX82" s="613">
        <f t="shared" ca="1" si="12"/>
        <v>0</v>
      </c>
      <c r="AY82" s="613">
        <f t="shared" ca="1" si="12"/>
        <v>0</v>
      </c>
      <c r="AZ82" s="613">
        <f t="shared" ca="1" si="12"/>
        <v>0</v>
      </c>
      <c r="BA82" s="613">
        <f t="shared" ca="1" si="12"/>
        <v>0</v>
      </c>
      <c r="BB82" s="613">
        <f t="shared" ca="1" si="12"/>
        <v>0</v>
      </c>
      <c r="BC82" s="613">
        <f t="shared" ca="1" si="12"/>
        <v>0</v>
      </c>
      <c r="BD82" s="613">
        <f t="shared" ca="1" si="12"/>
        <v>0</v>
      </c>
      <c r="BE82" s="613">
        <f t="shared" ca="1" si="13"/>
        <v>0</v>
      </c>
      <c r="BF82" s="613">
        <f t="shared" ca="1" si="13"/>
        <v>0</v>
      </c>
      <c r="BG82" s="613">
        <f t="shared" ca="1" si="13"/>
        <v>0</v>
      </c>
      <c r="BH82" s="613">
        <f t="shared" ca="1" si="13"/>
        <v>0</v>
      </c>
      <c r="BI82" s="613">
        <f t="shared" ca="1" si="13"/>
        <v>0</v>
      </c>
      <c r="BJ82" s="613">
        <f t="shared" ca="1" si="13"/>
        <v>0</v>
      </c>
      <c r="BK82" s="613">
        <f t="shared" ca="1" si="13"/>
        <v>0</v>
      </c>
      <c r="BL82" s="881">
        <v>4</v>
      </c>
      <c r="BM82" s="37"/>
      <c r="BN82" s="36"/>
      <c r="BO82" s="36"/>
      <c r="BP82" s="36"/>
      <c r="BQ82" s="36"/>
      <c r="BR82" s="36"/>
      <c r="BS82" s="36"/>
      <c r="BT82" s="36"/>
      <c r="BU82" s="36"/>
    </row>
    <row r="83" spans="1:73" ht="17.45" customHeight="1">
      <c r="A83" s="1241"/>
      <c r="B83" s="899" t="str">
        <f t="shared" ca="1" si="7"/>
        <v>Please specify</v>
      </c>
      <c r="C83" s="68" t="str">
        <f t="shared" ca="1" si="7"/>
        <v>[Add notes here]</v>
      </c>
      <c r="D83" s="68" t="str">
        <f t="shared" ca="1" si="7"/>
        <v>Please select confidence rating</v>
      </c>
      <c r="E83" s="68" t="str">
        <f t="shared" ca="1" si="7"/>
        <v>[Add notes here]</v>
      </c>
      <c r="F83" s="614" t="s">
        <v>514</v>
      </c>
      <c r="G83" s="613">
        <f t="shared" ca="1" si="8"/>
        <v>0</v>
      </c>
      <c r="H83" s="613">
        <f t="shared" ca="1" si="8"/>
        <v>0</v>
      </c>
      <c r="I83" s="613">
        <f t="shared" ca="1" si="8"/>
        <v>0</v>
      </c>
      <c r="J83" s="613">
        <f t="shared" ca="1" si="8"/>
        <v>0</v>
      </c>
      <c r="K83" s="613">
        <f t="shared" ca="1" si="8"/>
        <v>0</v>
      </c>
      <c r="L83" s="613">
        <f t="shared" ca="1" si="8"/>
        <v>0</v>
      </c>
      <c r="M83" s="613">
        <f t="shared" ca="1" si="8"/>
        <v>0</v>
      </c>
      <c r="N83" s="613">
        <f t="shared" ca="1" si="8"/>
        <v>0</v>
      </c>
      <c r="O83" s="613">
        <f t="shared" ca="1" si="8"/>
        <v>0</v>
      </c>
      <c r="P83" s="613">
        <f t="shared" ca="1" si="8"/>
        <v>0</v>
      </c>
      <c r="Q83" s="613">
        <f t="shared" ca="1" si="9"/>
        <v>0</v>
      </c>
      <c r="R83" s="613">
        <f t="shared" ca="1" si="9"/>
        <v>0</v>
      </c>
      <c r="S83" s="613">
        <f t="shared" ca="1" si="9"/>
        <v>0</v>
      </c>
      <c r="T83" s="613">
        <f t="shared" ca="1" si="9"/>
        <v>0</v>
      </c>
      <c r="U83" s="613">
        <f t="shared" ca="1" si="9"/>
        <v>0</v>
      </c>
      <c r="V83" s="613">
        <f t="shared" ca="1" si="9"/>
        <v>0</v>
      </c>
      <c r="W83" s="613">
        <f t="shared" ca="1" si="9"/>
        <v>0</v>
      </c>
      <c r="X83" s="613">
        <f t="shared" ca="1" si="9"/>
        <v>0</v>
      </c>
      <c r="Y83" s="613">
        <f t="shared" ca="1" si="9"/>
        <v>0</v>
      </c>
      <c r="Z83" s="613">
        <f t="shared" ca="1" si="9"/>
        <v>0</v>
      </c>
      <c r="AA83" s="613">
        <f t="shared" ca="1" si="10"/>
        <v>0</v>
      </c>
      <c r="AB83" s="613">
        <f t="shared" ca="1" si="10"/>
        <v>0</v>
      </c>
      <c r="AC83" s="613">
        <f t="shared" ca="1" si="10"/>
        <v>0</v>
      </c>
      <c r="AD83" s="613">
        <f t="shared" ca="1" si="10"/>
        <v>0</v>
      </c>
      <c r="AE83" s="613">
        <f t="shared" ca="1" si="10"/>
        <v>0</v>
      </c>
      <c r="AF83" s="613">
        <f t="shared" ca="1" si="10"/>
        <v>0</v>
      </c>
      <c r="AG83" s="613">
        <f t="shared" ca="1" si="10"/>
        <v>0</v>
      </c>
      <c r="AH83" s="613">
        <f t="shared" ca="1" si="10"/>
        <v>0</v>
      </c>
      <c r="AI83" s="613">
        <f t="shared" ca="1" si="10"/>
        <v>0</v>
      </c>
      <c r="AJ83" s="613">
        <f t="shared" ca="1" si="10"/>
        <v>0</v>
      </c>
      <c r="AK83" s="613">
        <f t="shared" ca="1" si="11"/>
        <v>0</v>
      </c>
      <c r="AL83" s="613">
        <f t="shared" ca="1" si="11"/>
        <v>0</v>
      </c>
      <c r="AM83" s="613">
        <f t="shared" ca="1" si="11"/>
        <v>0</v>
      </c>
      <c r="AN83" s="613">
        <f t="shared" ca="1" si="11"/>
        <v>0</v>
      </c>
      <c r="AO83" s="613">
        <f t="shared" ca="1" si="11"/>
        <v>0</v>
      </c>
      <c r="AP83" s="613">
        <f t="shared" ca="1" si="11"/>
        <v>0</v>
      </c>
      <c r="AQ83" s="613">
        <f t="shared" ca="1" si="11"/>
        <v>0</v>
      </c>
      <c r="AR83" s="613">
        <f t="shared" ca="1" si="11"/>
        <v>0</v>
      </c>
      <c r="AS83" s="613">
        <f t="shared" ca="1" si="11"/>
        <v>0</v>
      </c>
      <c r="AT83" s="613">
        <f t="shared" ca="1" si="11"/>
        <v>0</v>
      </c>
      <c r="AU83" s="613">
        <f t="shared" ca="1" si="12"/>
        <v>0</v>
      </c>
      <c r="AV83" s="613">
        <f t="shared" ca="1" si="12"/>
        <v>0</v>
      </c>
      <c r="AW83" s="613">
        <f t="shared" ca="1" si="12"/>
        <v>0</v>
      </c>
      <c r="AX83" s="613">
        <f t="shared" ca="1" si="12"/>
        <v>0</v>
      </c>
      <c r="AY83" s="613">
        <f t="shared" ca="1" si="12"/>
        <v>0</v>
      </c>
      <c r="AZ83" s="613">
        <f t="shared" ca="1" si="12"/>
        <v>0</v>
      </c>
      <c r="BA83" s="613">
        <f t="shared" ca="1" si="12"/>
        <v>0</v>
      </c>
      <c r="BB83" s="613">
        <f t="shared" ca="1" si="12"/>
        <v>0</v>
      </c>
      <c r="BC83" s="613">
        <f t="shared" ca="1" si="12"/>
        <v>0</v>
      </c>
      <c r="BD83" s="613">
        <f t="shared" ca="1" si="12"/>
        <v>0</v>
      </c>
      <c r="BE83" s="613">
        <f t="shared" ca="1" si="13"/>
        <v>0</v>
      </c>
      <c r="BF83" s="613">
        <f t="shared" ca="1" si="13"/>
        <v>0</v>
      </c>
      <c r="BG83" s="613">
        <f t="shared" ca="1" si="13"/>
        <v>0</v>
      </c>
      <c r="BH83" s="613">
        <f t="shared" ca="1" si="13"/>
        <v>0</v>
      </c>
      <c r="BI83" s="613">
        <f t="shared" ca="1" si="13"/>
        <v>0</v>
      </c>
      <c r="BJ83" s="613">
        <f t="shared" ca="1" si="13"/>
        <v>0</v>
      </c>
      <c r="BK83" s="613">
        <f t="shared" ca="1" si="13"/>
        <v>0</v>
      </c>
      <c r="BL83" s="881">
        <v>5</v>
      </c>
      <c r="BM83" s="37"/>
      <c r="BN83" s="36"/>
      <c r="BO83" s="36"/>
      <c r="BP83" s="36"/>
      <c r="BQ83" s="36"/>
      <c r="BR83" s="36"/>
      <c r="BS83" s="36"/>
      <c r="BT83" s="36"/>
      <c r="BU83" s="36"/>
    </row>
    <row r="84" spans="1:73" ht="17.45" customHeight="1">
      <c r="A84" s="1241"/>
      <c r="B84" s="899" t="str">
        <f t="shared" ca="1" si="7"/>
        <v>Please specify</v>
      </c>
      <c r="C84" s="68" t="str">
        <f t="shared" ca="1" si="7"/>
        <v>[Add notes here]</v>
      </c>
      <c r="D84" s="68" t="str">
        <f t="shared" ca="1" si="7"/>
        <v>Please select confidence rating</v>
      </c>
      <c r="E84" s="68" t="str">
        <f t="shared" ca="1" si="7"/>
        <v>[Add notes here]</v>
      </c>
      <c r="F84" s="614" t="s">
        <v>514</v>
      </c>
      <c r="G84" s="613">
        <f t="shared" ca="1" si="8"/>
        <v>0</v>
      </c>
      <c r="H84" s="613">
        <f t="shared" ca="1" si="8"/>
        <v>0</v>
      </c>
      <c r="I84" s="613">
        <f t="shared" ca="1" si="8"/>
        <v>0</v>
      </c>
      <c r="J84" s="613">
        <f t="shared" ca="1" si="8"/>
        <v>0</v>
      </c>
      <c r="K84" s="613">
        <f t="shared" ca="1" si="8"/>
        <v>0</v>
      </c>
      <c r="L84" s="613">
        <f t="shared" ca="1" si="8"/>
        <v>0</v>
      </c>
      <c r="M84" s="613">
        <f t="shared" ca="1" si="8"/>
        <v>0</v>
      </c>
      <c r="N84" s="613">
        <f t="shared" ca="1" si="8"/>
        <v>0</v>
      </c>
      <c r="O84" s="613">
        <f t="shared" ca="1" si="8"/>
        <v>0</v>
      </c>
      <c r="P84" s="613">
        <f t="shared" ca="1" si="8"/>
        <v>0</v>
      </c>
      <c r="Q84" s="613">
        <f t="shared" ca="1" si="9"/>
        <v>0</v>
      </c>
      <c r="R84" s="613">
        <f t="shared" ca="1" si="9"/>
        <v>0</v>
      </c>
      <c r="S84" s="613">
        <f t="shared" ca="1" si="9"/>
        <v>0</v>
      </c>
      <c r="T84" s="613">
        <f t="shared" ca="1" si="9"/>
        <v>0</v>
      </c>
      <c r="U84" s="613">
        <f t="shared" ca="1" si="9"/>
        <v>0</v>
      </c>
      <c r="V84" s="613">
        <f t="shared" ca="1" si="9"/>
        <v>0</v>
      </c>
      <c r="W84" s="613">
        <f t="shared" ca="1" si="9"/>
        <v>0</v>
      </c>
      <c r="X84" s="613">
        <f t="shared" ca="1" si="9"/>
        <v>0</v>
      </c>
      <c r="Y84" s="613">
        <f t="shared" ca="1" si="9"/>
        <v>0</v>
      </c>
      <c r="Z84" s="613">
        <f t="shared" ca="1" si="9"/>
        <v>0</v>
      </c>
      <c r="AA84" s="613">
        <f t="shared" ca="1" si="10"/>
        <v>0</v>
      </c>
      <c r="AB84" s="613">
        <f t="shared" ca="1" si="10"/>
        <v>0</v>
      </c>
      <c r="AC84" s="613">
        <f t="shared" ca="1" si="10"/>
        <v>0</v>
      </c>
      <c r="AD84" s="613">
        <f t="shared" ca="1" si="10"/>
        <v>0</v>
      </c>
      <c r="AE84" s="613">
        <f t="shared" ca="1" si="10"/>
        <v>0</v>
      </c>
      <c r="AF84" s="613">
        <f t="shared" ca="1" si="10"/>
        <v>0</v>
      </c>
      <c r="AG84" s="613">
        <f t="shared" ca="1" si="10"/>
        <v>0</v>
      </c>
      <c r="AH84" s="613">
        <f t="shared" ca="1" si="10"/>
        <v>0</v>
      </c>
      <c r="AI84" s="613">
        <f t="shared" ca="1" si="10"/>
        <v>0</v>
      </c>
      <c r="AJ84" s="613">
        <f t="shared" ca="1" si="10"/>
        <v>0</v>
      </c>
      <c r="AK84" s="613">
        <f t="shared" ca="1" si="11"/>
        <v>0</v>
      </c>
      <c r="AL84" s="613">
        <f t="shared" ca="1" si="11"/>
        <v>0</v>
      </c>
      <c r="AM84" s="613">
        <f t="shared" ca="1" si="11"/>
        <v>0</v>
      </c>
      <c r="AN84" s="613">
        <f t="shared" ca="1" si="11"/>
        <v>0</v>
      </c>
      <c r="AO84" s="613">
        <f t="shared" ca="1" si="11"/>
        <v>0</v>
      </c>
      <c r="AP84" s="613">
        <f t="shared" ca="1" si="11"/>
        <v>0</v>
      </c>
      <c r="AQ84" s="613">
        <f t="shared" ca="1" si="11"/>
        <v>0</v>
      </c>
      <c r="AR84" s="613">
        <f t="shared" ca="1" si="11"/>
        <v>0</v>
      </c>
      <c r="AS84" s="613">
        <f t="shared" ca="1" si="11"/>
        <v>0</v>
      </c>
      <c r="AT84" s="613">
        <f t="shared" ca="1" si="11"/>
        <v>0</v>
      </c>
      <c r="AU84" s="613">
        <f t="shared" ca="1" si="12"/>
        <v>0</v>
      </c>
      <c r="AV84" s="613">
        <f t="shared" ca="1" si="12"/>
        <v>0</v>
      </c>
      <c r="AW84" s="613">
        <f t="shared" ca="1" si="12"/>
        <v>0</v>
      </c>
      <c r="AX84" s="613">
        <f t="shared" ca="1" si="12"/>
        <v>0</v>
      </c>
      <c r="AY84" s="613">
        <f t="shared" ca="1" si="12"/>
        <v>0</v>
      </c>
      <c r="AZ84" s="613">
        <f t="shared" ca="1" si="12"/>
        <v>0</v>
      </c>
      <c r="BA84" s="613">
        <f t="shared" ca="1" si="12"/>
        <v>0</v>
      </c>
      <c r="BB84" s="613">
        <f t="shared" ca="1" si="12"/>
        <v>0</v>
      </c>
      <c r="BC84" s="613">
        <f t="shared" ca="1" si="12"/>
        <v>0</v>
      </c>
      <c r="BD84" s="613">
        <f t="shared" ca="1" si="12"/>
        <v>0</v>
      </c>
      <c r="BE84" s="613">
        <f t="shared" ca="1" si="13"/>
        <v>0</v>
      </c>
      <c r="BF84" s="613">
        <f t="shared" ca="1" si="13"/>
        <v>0</v>
      </c>
      <c r="BG84" s="613">
        <f t="shared" ca="1" si="13"/>
        <v>0</v>
      </c>
      <c r="BH84" s="613">
        <f t="shared" ca="1" si="13"/>
        <v>0</v>
      </c>
      <c r="BI84" s="613">
        <f t="shared" ca="1" si="13"/>
        <v>0</v>
      </c>
      <c r="BJ84" s="613">
        <f t="shared" ca="1" si="13"/>
        <v>0</v>
      </c>
      <c r="BK84" s="613">
        <f t="shared" ca="1" si="13"/>
        <v>0</v>
      </c>
      <c r="BL84" s="881">
        <v>6</v>
      </c>
      <c r="BM84" s="37"/>
      <c r="BN84" s="36"/>
      <c r="BO84" s="36"/>
      <c r="BP84" s="36"/>
      <c r="BQ84" s="36"/>
      <c r="BR84" s="36"/>
      <c r="BS84" s="36"/>
      <c r="BT84" s="36"/>
      <c r="BU84" s="36"/>
    </row>
    <row r="85" spans="1:73" ht="17.45" customHeight="1">
      <c r="A85" s="1241"/>
      <c r="B85" s="899" t="str">
        <f t="shared" ca="1" si="7"/>
        <v>Please specify</v>
      </c>
      <c r="C85" s="68" t="str">
        <f t="shared" ca="1" si="7"/>
        <v>[Add notes here]</v>
      </c>
      <c r="D85" s="68" t="str">
        <f t="shared" ca="1" si="7"/>
        <v>Please select confidence rating</v>
      </c>
      <c r="E85" s="68" t="str">
        <f t="shared" ca="1" si="7"/>
        <v>[Add notes here]</v>
      </c>
      <c r="F85" s="614" t="s">
        <v>514</v>
      </c>
      <c r="G85" s="613">
        <f t="shared" ca="1" si="8"/>
        <v>0</v>
      </c>
      <c r="H85" s="613">
        <f t="shared" ca="1" si="8"/>
        <v>0</v>
      </c>
      <c r="I85" s="613">
        <f t="shared" ca="1" si="8"/>
        <v>0</v>
      </c>
      <c r="J85" s="613">
        <f t="shared" ca="1" si="8"/>
        <v>0</v>
      </c>
      <c r="K85" s="613">
        <f t="shared" ca="1" si="8"/>
        <v>0</v>
      </c>
      <c r="L85" s="613">
        <f t="shared" ca="1" si="8"/>
        <v>0</v>
      </c>
      <c r="M85" s="613">
        <f t="shared" ca="1" si="8"/>
        <v>0</v>
      </c>
      <c r="N85" s="613">
        <f t="shared" ca="1" si="8"/>
        <v>0</v>
      </c>
      <c r="O85" s="613">
        <f t="shared" ca="1" si="8"/>
        <v>0</v>
      </c>
      <c r="P85" s="613">
        <f t="shared" ca="1" si="8"/>
        <v>0</v>
      </c>
      <c r="Q85" s="613">
        <f t="shared" ca="1" si="9"/>
        <v>0</v>
      </c>
      <c r="R85" s="613">
        <f t="shared" ca="1" si="9"/>
        <v>0</v>
      </c>
      <c r="S85" s="613">
        <f t="shared" ca="1" si="9"/>
        <v>0</v>
      </c>
      <c r="T85" s="613">
        <f t="shared" ca="1" si="9"/>
        <v>0</v>
      </c>
      <c r="U85" s="613">
        <f t="shared" ca="1" si="9"/>
        <v>0</v>
      </c>
      <c r="V85" s="613">
        <f t="shared" ca="1" si="9"/>
        <v>0</v>
      </c>
      <c r="W85" s="613">
        <f t="shared" ca="1" si="9"/>
        <v>0</v>
      </c>
      <c r="X85" s="613">
        <f t="shared" ca="1" si="9"/>
        <v>0</v>
      </c>
      <c r="Y85" s="613">
        <f t="shared" ca="1" si="9"/>
        <v>0</v>
      </c>
      <c r="Z85" s="613">
        <f t="shared" ca="1" si="9"/>
        <v>0</v>
      </c>
      <c r="AA85" s="613">
        <f t="shared" ca="1" si="10"/>
        <v>0</v>
      </c>
      <c r="AB85" s="613">
        <f t="shared" ca="1" si="10"/>
        <v>0</v>
      </c>
      <c r="AC85" s="613">
        <f t="shared" ca="1" si="10"/>
        <v>0</v>
      </c>
      <c r="AD85" s="613">
        <f t="shared" ca="1" si="10"/>
        <v>0</v>
      </c>
      <c r="AE85" s="613">
        <f t="shared" ca="1" si="10"/>
        <v>0</v>
      </c>
      <c r="AF85" s="613">
        <f t="shared" ca="1" si="10"/>
        <v>0</v>
      </c>
      <c r="AG85" s="613">
        <f t="shared" ca="1" si="10"/>
        <v>0</v>
      </c>
      <c r="AH85" s="613">
        <f t="shared" ca="1" si="10"/>
        <v>0</v>
      </c>
      <c r="AI85" s="613">
        <f t="shared" ca="1" si="10"/>
        <v>0</v>
      </c>
      <c r="AJ85" s="613">
        <f t="shared" ca="1" si="10"/>
        <v>0</v>
      </c>
      <c r="AK85" s="613">
        <f t="shared" ca="1" si="11"/>
        <v>0</v>
      </c>
      <c r="AL85" s="613">
        <f t="shared" ca="1" si="11"/>
        <v>0</v>
      </c>
      <c r="AM85" s="613">
        <f t="shared" ca="1" si="11"/>
        <v>0</v>
      </c>
      <c r="AN85" s="613">
        <f t="shared" ca="1" si="11"/>
        <v>0</v>
      </c>
      <c r="AO85" s="613">
        <f t="shared" ca="1" si="11"/>
        <v>0</v>
      </c>
      <c r="AP85" s="613">
        <f t="shared" ca="1" si="11"/>
        <v>0</v>
      </c>
      <c r="AQ85" s="613">
        <f t="shared" ca="1" si="11"/>
        <v>0</v>
      </c>
      <c r="AR85" s="613">
        <f t="shared" ca="1" si="11"/>
        <v>0</v>
      </c>
      <c r="AS85" s="613">
        <f t="shared" ca="1" si="11"/>
        <v>0</v>
      </c>
      <c r="AT85" s="613">
        <f t="shared" ca="1" si="11"/>
        <v>0</v>
      </c>
      <c r="AU85" s="613">
        <f t="shared" ca="1" si="12"/>
        <v>0</v>
      </c>
      <c r="AV85" s="613">
        <f t="shared" ca="1" si="12"/>
        <v>0</v>
      </c>
      <c r="AW85" s="613">
        <f t="shared" ca="1" si="12"/>
        <v>0</v>
      </c>
      <c r="AX85" s="613">
        <f t="shared" ca="1" si="12"/>
        <v>0</v>
      </c>
      <c r="AY85" s="613">
        <f t="shared" ca="1" si="12"/>
        <v>0</v>
      </c>
      <c r="AZ85" s="613">
        <f t="shared" ca="1" si="12"/>
        <v>0</v>
      </c>
      <c r="BA85" s="613">
        <f t="shared" ca="1" si="12"/>
        <v>0</v>
      </c>
      <c r="BB85" s="613">
        <f t="shared" ca="1" si="12"/>
        <v>0</v>
      </c>
      <c r="BC85" s="613">
        <f t="shared" ca="1" si="12"/>
        <v>0</v>
      </c>
      <c r="BD85" s="613">
        <f t="shared" ca="1" si="12"/>
        <v>0</v>
      </c>
      <c r="BE85" s="613">
        <f t="shared" ca="1" si="13"/>
        <v>0</v>
      </c>
      <c r="BF85" s="613">
        <f t="shared" ca="1" si="13"/>
        <v>0</v>
      </c>
      <c r="BG85" s="613">
        <f t="shared" ca="1" si="13"/>
        <v>0</v>
      </c>
      <c r="BH85" s="613">
        <f t="shared" ca="1" si="13"/>
        <v>0</v>
      </c>
      <c r="BI85" s="613">
        <f t="shared" ca="1" si="13"/>
        <v>0</v>
      </c>
      <c r="BJ85" s="613">
        <f t="shared" ca="1" si="13"/>
        <v>0</v>
      </c>
      <c r="BK85" s="613">
        <f t="shared" ca="1" si="13"/>
        <v>0</v>
      </c>
      <c r="BL85" s="881">
        <v>7</v>
      </c>
      <c r="BM85" s="37"/>
      <c r="BN85" s="36"/>
      <c r="BO85" s="36"/>
      <c r="BP85" s="36"/>
      <c r="BQ85" s="36"/>
      <c r="BR85" s="36"/>
      <c r="BS85" s="36"/>
      <c r="BT85" s="36"/>
      <c r="BU85" s="36"/>
    </row>
    <row r="86" spans="1:73" ht="17.45" customHeight="1">
      <c r="A86" s="1241"/>
      <c r="B86" s="899" t="str">
        <f t="shared" ca="1" si="7"/>
        <v>Please specify</v>
      </c>
      <c r="C86" s="68" t="str">
        <f t="shared" ca="1" si="7"/>
        <v>[Add notes here]</v>
      </c>
      <c r="D86" s="68" t="str">
        <f t="shared" ca="1" si="7"/>
        <v>Please select confidence rating</v>
      </c>
      <c r="E86" s="68" t="str">
        <f t="shared" ca="1" si="7"/>
        <v>[Add notes here]</v>
      </c>
      <c r="F86" s="614" t="s">
        <v>514</v>
      </c>
      <c r="G86" s="613">
        <f t="shared" ca="1" si="8"/>
        <v>0</v>
      </c>
      <c r="H86" s="613">
        <f t="shared" ca="1" si="8"/>
        <v>0</v>
      </c>
      <c r="I86" s="613">
        <f t="shared" ca="1" si="8"/>
        <v>0</v>
      </c>
      <c r="J86" s="613">
        <f t="shared" ca="1" si="8"/>
        <v>0</v>
      </c>
      <c r="K86" s="613">
        <f t="shared" ca="1" si="8"/>
        <v>0</v>
      </c>
      <c r="L86" s="613">
        <f t="shared" ca="1" si="8"/>
        <v>0</v>
      </c>
      <c r="M86" s="613">
        <f t="shared" ca="1" si="8"/>
        <v>0</v>
      </c>
      <c r="N86" s="613">
        <f t="shared" ca="1" si="8"/>
        <v>0</v>
      </c>
      <c r="O86" s="613">
        <f t="shared" ca="1" si="8"/>
        <v>0</v>
      </c>
      <c r="P86" s="613">
        <f t="shared" ca="1" si="8"/>
        <v>0</v>
      </c>
      <c r="Q86" s="613">
        <f t="shared" ca="1" si="9"/>
        <v>0</v>
      </c>
      <c r="R86" s="613">
        <f t="shared" ca="1" si="9"/>
        <v>0</v>
      </c>
      <c r="S86" s="613">
        <f t="shared" ca="1" si="9"/>
        <v>0</v>
      </c>
      <c r="T86" s="613">
        <f t="shared" ca="1" si="9"/>
        <v>0</v>
      </c>
      <c r="U86" s="613">
        <f t="shared" ca="1" si="9"/>
        <v>0</v>
      </c>
      <c r="V86" s="613">
        <f t="shared" ca="1" si="9"/>
        <v>0</v>
      </c>
      <c r="W86" s="613">
        <f t="shared" ca="1" si="9"/>
        <v>0</v>
      </c>
      <c r="X86" s="613">
        <f t="shared" ca="1" si="9"/>
        <v>0</v>
      </c>
      <c r="Y86" s="613">
        <f t="shared" ca="1" si="9"/>
        <v>0</v>
      </c>
      <c r="Z86" s="613">
        <f t="shared" ca="1" si="9"/>
        <v>0</v>
      </c>
      <c r="AA86" s="613">
        <f t="shared" ca="1" si="10"/>
        <v>0</v>
      </c>
      <c r="AB86" s="613">
        <f t="shared" ca="1" si="10"/>
        <v>0</v>
      </c>
      <c r="AC86" s="613">
        <f t="shared" ca="1" si="10"/>
        <v>0</v>
      </c>
      <c r="AD86" s="613">
        <f t="shared" ca="1" si="10"/>
        <v>0</v>
      </c>
      <c r="AE86" s="613">
        <f t="shared" ca="1" si="10"/>
        <v>0</v>
      </c>
      <c r="AF86" s="613">
        <f t="shared" ca="1" si="10"/>
        <v>0</v>
      </c>
      <c r="AG86" s="613">
        <f t="shared" ca="1" si="10"/>
        <v>0</v>
      </c>
      <c r="AH86" s="613">
        <f t="shared" ca="1" si="10"/>
        <v>0</v>
      </c>
      <c r="AI86" s="613">
        <f t="shared" ca="1" si="10"/>
        <v>0</v>
      </c>
      <c r="AJ86" s="613">
        <f t="shared" ca="1" si="10"/>
        <v>0</v>
      </c>
      <c r="AK86" s="613">
        <f t="shared" ca="1" si="11"/>
        <v>0</v>
      </c>
      <c r="AL86" s="613">
        <f t="shared" ca="1" si="11"/>
        <v>0</v>
      </c>
      <c r="AM86" s="613">
        <f t="shared" ca="1" si="11"/>
        <v>0</v>
      </c>
      <c r="AN86" s="613">
        <f t="shared" ca="1" si="11"/>
        <v>0</v>
      </c>
      <c r="AO86" s="613">
        <f t="shared" ca="1" si="11"/>
        <v>0</v>
      </c>
      <c r="AP86" s="613">
        <f t="shared" ca="1" si="11"/>
        <v>0</v>
      </c>
      <c r="AQ86" s="613">
        <f t="shared" ca="1" si="11"/>
        <v>0</v>
      </c>
      <c r="AR86" s="613">
        <f t="shared" ca="1" si="11"/>
        <v>0</v>
      </c>
      <c r="AS86" s="613">
        <f t="shared" ca="1" si="11"/>
        <v>0</v>
      </c>
      <c r="AT86" s="613">
        <f t="shared" ca="1" si="11"/>
        <v>0</v>
      </c>
      <c r="AU86" s="613">
        <f t="shared" ca="1" si="12"/>
        <v>0</v>
      </c>
      <c r="AV86" s="613">
        <f t="shared" ca="1" si="12"/>
        <v>0</v>
      </c>
      <c r="AW86" s="613">
        <f t="shared" ca="1" si="12"/>
        <v>0</v>
      </c>
      <c r="AX86" s="613">
        <f t="shared" ca="1" si="12"/>
        <v>0</v>
      </c>
      <c r="AY86" s="613">
        <f t="shared" ca="1" si="12"/>
        <v>0</v>
      </c>
      <c r="AZ86" s="613">
        <f t="shared" ca="1" si="12"/>
        <v>0</v>
      </c>
      <c r="BA86" s="613">
        <f t="shared" ca="1" si="12"/>
        <v>0</v>
      </c>
      <c r="BB86" s="613">
        <f t="shared" ca="1" si="12"/>
        <v>0</v>
      </c>
      <c r="BC86" s="613">
        <f t="shared" ca="1" si="12"/>
        <v>0</v>
      </c>
      <c r="BD86" s="613">
        <f t="shared" ca="1" si="12"/>
        <v>0</v>
      </c>
      <c r="BE86" s="613">
        <f t="shared" ca="1" si="13"/>
        <v>0</v>
      </c>
      <c r="BF86" s="613">
        <f t="shared" ca="1" si="13"/>
        <v>0</v>
      </c>
      <c r="BG86" s="613">
        <f t="shared" ca="1" si="13"/>
        <v>0</v>
      </c>
      <c r="BH86" s="613">
        <f t="shared" ca="1" si="13"/>
        <v>0</v>
      </c>
      <c r="BI86" s="613">
        <f t="shared" ca="1" si="13"/>
        <v>0</v>
      </c>
      <c r="BJ86" s="613">
        <f t="shared" ca="1" si="13"/>
        <v>0</v>
      </c>
      <c r="BK86" s="613">
        <f t="shared" ca="1" si="13"/>
        <v>0</v>
      </c>
      <c r="BL86" s="881">
        <v>8</v>
      </c>
      <c r="BM86" s="37"/>
      <c r="BN86" s="36"/>
      <c r="BO86" s="36"/>
      <c r="BP86" s="36"/>
      <c r="BQ86" s="36"/>
      <c r="BR86" s="36"/>
      <c r="BS86" s="36"/>
      <c r="BT86" s="36"/>
      <c r="BU86" s="36"/>
    </row>
    <row r="87" spans="1:73" ht="17.45" customHeight="1">
      <c r="A87" s="1241"/>
      <c r="B87" s="899" t="str">
        <f t="shared" ca="1" si="7"/>
        <v>Please specify</v>
      </c>
      <c r="C87" s="68" t="str">
        <f t="shared" ca="1" si="7"/>
        <v>[Add notes here]</v>
      </c>
      <c r="D87" s="68" t="str">
        <f t="shared" ca="1" si="7"/>
        <v>Please select confidence rating</v>
      </c>
      <c r="E87" s="68" t="str">
        <f t="shared" ca="1" si="7"/>
        <v>[Add notes here]</v>
      </c>
      <c r="F87" s="614" t="s">
        <v>514</v>
      </c>
      <c r="G87" s="613">
        <f t="shared" ca="1" si="8"/>
        <v>0</v>
      </c>
      <c r="H87" s="613">
        <f t="shared" ca="1" si="8"/>
        <v>0</v>
      </c>
      <c r="I87" s="613">
        <f t="shared" ca="1" si="8"/>
        <v>0</v>
      </c>
      <c r="J87" s="613">
        <f t="shared" ca="1" si="8"/>
        <v>0</v>
      </c>
      <c r="K87" s="613">
        <f t="shared" ca="1" si="8"/>
        <v>0</v>
      </c>
      <c r="L87" s="613">
        <f t="shared" ca="1" si="8"/>
        <v>0</v>
      </c>
      <c r="M87" s="613">
        <f t="shared" ca="1" si="8"/>
        <v>0</v>
      </c>
      <c r="N87" s="613">
        <f t="shared" ca="1" si="8"/>
        <v>0</v>
      </c>
      <c r="O87" s="613">
        <f t="shared" ca="1" si="8"/>
        <v>0</v>
      </c>
      <c r="P87" s="613">
        <f t="shared" ca="1" si="8"/>
        <v>0</v>
      </c>
      <c r="Q87" s="613">
        <f t="shared" ca="1" si="9"/>
        <v>0</v>
      </c>
      <c r="R87" s="613">
        <f t="shared" ca="1" si="9"/>
        <v>0</v>
      </c>
      <c r="S87" s="613">
        <f t="shared" ca="1" si="9"/>
        <v>0</v>
      </c>
      <c r="T87" s="613">
        <f t="shared" ca="1" si="9"/>
        <v>0</v>
      </c>
      <c r="U87" s="613">
        <f t="shared" ca="1" si="9"/>
        <v>0</v>
      </c>
      <c r="V87" s="613">
        <f t="shared" ca="1" si="9"/>
        <v>0</v>
      </c>
      <c r="W87" s="613">
        <f t="shared" ca="1" si="9"/>
        <v>0</v>
      </c>
      <c r="X87" s="613">
        <f t="shared" ca="1" si="9"/>
        <v>0</v>
      </c>
      <c r="Y87" s="613">
        <f t="shared" ca="1" si="9"/>
        <v>0</v>
      </c>
      <c r="Z87" s="613">
        <f t="shared" ca="1" si="9"/>
        <v>0</v>
      </c>
      <c r="AA87" s="613">
        <f t="shared" ca="1" si="10"/>
        <v>0</v>
      </c>
      <c r="AB87" s="613">
        <f t="shared" ca="1" si="10"/>
        <v>0</v>
      </c>
      <c r="AC87" s="613">
        <f t="shared" ca="1" si="10"/>
        <v>0</v>
      </c>
      <c r="AD87" s="613">
        <f t="shared" ca="1" si="10"/>
        <v>0</v>
      </c>
      <c r="AE87" s="613">
        <f t="shared" ca="1" si="10"/>
        <v>0</v>
      </c>
      <c r="AF87" s="613">
        <f t="shared" ca="1" si="10"/>
        <v>0</v>
      </c>
      <c r="AG87" s="613">
        <f t="shared" ca="1" si="10"/>
        <v>0</v>
      </c>
      <c r="AH87" s="613">
        <f t="shared" ca="1" si="10"/>
        <v>0</v>
      </c>
      <c r="AI87" s="613">
        <f t="shared" ca="1" si="10"/>
        <v>0</v>
      </c>
      <c r="AJ87" s="613">
        <f t="shared" ca="1" si="10"/>
        <v>0</v>
      </c>
      <c r="AK87" s="613">
        <f t="shared" ca="1" si="11"/>
        <v>0</v>
      </c>
      <c r="AL87" s="613">
        <f t="shared" ca="1" si="11"/>
        <v>0</v>
      </c>
      <c r="AM87" s="613">
        <f t="shared" ca="1" si="11"/>
        <v>0</v>
      </c>
      <c r="AN87" s="613">
        <f t="shared" ca="1" si="11"/>
        <v>0</v>
      </c>
      <c r="AO87" s="613">
        <f t="shared" ca="1" si="11"/>
        <v>0</v>
      </c>
      <c r="AP87" s="613">
        <f t="shared" ca="1" si="11"/>
        <v>0</v>
      </c>
      <c r="AQ87" s="613">
        <f t="shared" ca="1" si="11"/>
        <v>0</v>
      </c>
      <c r="AR87" s="613">
        <f t="shared" ca="1" si="11"/>
        <v>0</v>
      </c>
      <c r="AS87" s="613">
        <f t="shared" ca="1" si="11"/>
        <v>0</v>
      </c>
      <c r="AT87" s="613">
        <f t="shared" ca="1" si="11"/>
        <v>0</v>
      </c>
      <c r="AU87" s="613">
        <f t="shared" ca="1" si="12"/>
        <v>0</v>
      </c>
      <c r="AV87" s="613">
        <f t="shared" ca="1" si="12"/>
        <v>0</v>
      </c>
      <c r="AW87" s="613">
        <f t="shared" ca="1" si="12"/>
        <v>0</v>
      </c>
      <c r="AX87" s="613">
        <f t="shared" ca="1" si="12"/>
        <v>0</v>
      </c>
      <c r="AY87" s="613">
        <f t="shared" ca="1" si="12"/>
        <v>0</v>
      </c>
      <c r="AZ87" s="613">
        <f t="shared" ca="1" si="12"/>
        <v>0</v>
      </c>
      <c r="BA87" s="613">
        <f t="shared" ca="1" si="12"/>
        <v>0</v>
      </c>
      <c r="BB87" s="613">
        <f t="shared" ca="1" si="12"/>
        <v>0</v>
      </c>
      <c r="BC87" s="613">
        <f t="shared" ca="1" si="12"/>
        <v>0</v>
      </c>
      <c r="BD87" s="613">
        <f t="shared" ca="1" si="12"/>
        <v>0</v>
      </c>
      <c r="BE87" s="613">
        <f t="shared" ca="1" si="13"/>
        <v>0</v>
      </c>
      <c r="BF87" s="613">
        <f t="shared" ca="1" si="13"/>
        <v>0</v>
      </c>
      <c r="BG87" s="613">
        <f t="shared" ca="1" si="13"/>
        <v>0</v>
      </c>
      <c r="BH87" s="613">
        <f t="shared" ca="1" si="13"/>
        <v>0</v>
      </c>
      <c r="BI87" s="613">
        <f t="shared" ca="1" si="13"/>
        <v>0</v>
      </c>
      <c r="BJ87" s="613">
        <f t="shared" ca="1" si="13"/>
        <v>0</v>
      </c>
      <c r="BK87" s="613">
        <f t="shared" ca="1" si="13"/>
        <v>0</v>
      </c>
      <c r="BL87" s="881">
        <v>9</v>
      </c>
      <c r="BM87" s="37"/>
      <c r="BN87" s="36"/>
      <c r="BO87" s="36"/>
      <c r="BP87" s="36"/>
      <c r="BQ87" s="36"/>
      <c r="BR87" s="36"/>
      <c r="BS87" s="36"/>
      <c r="BT87" s="36"/>
      <c r="BU87" s="36"/>
    </row>
    <row r="88" spans="1:73" ht="17.45" customHeight="1">
      <c r="A88" s="1241"/>
      <c r="B88" s="899" t="str">
        <f t="shared" ca="1" si="7"/>
        <v>Please specify</v>
      </c>
      <c r="C88" s="68" t="str">
        <f t="shared" ca="1" si="7"/>
        <v>[Add notes here]</v>
      </c>
      <c r="D88" s="68" t="str">
        <f t="shared" ca="1" si="7"/>
        <v>Please select confidence rating</v>
      </c>
      <c r="E88" s="68" t="str">
        <f t="shared" ca="1" si="7"/>
        <v>[Add notes here]</v>
      </c>
      <c r="F88" s="614" t="s">
        <v>514</v>
      </c>
      <c r="G88" s="613">
        <f t="shared" ca="1" si="8"/>
        <v>0</v>
      </c>
      <c r="H88" s="613">
        <f t="shared" ca="1" si="8"/>
        <v>0</v>
      </c>
      <c r="I88" s="613">
        <f t="shared" ca="1" si="8"/>
        <v>0</v>
      </c>
      <c r="J88" s="613">
        <f t="shared" ca="1" si="8"/>
        <v>0</v>
      </c>
      <c r="K88" s="613">
        <f t="shared" ca="1" si="8"/>
        <v>0</v>
      </c>
      <c r="L88" s="613">
        <f t="shared" ca="1" si="8"/>
        <v>0</v>
      </c>
      <c r="M88" s="613">
        <f t="shared" ca="1" si="8"/>
        <v>0</v>
      </c>
      <c r="N88" s="613">
        <f t="shared" ca="1" si="8"/>
        <v>0</v>
      </c>
      <c r="O88" s="613">
        <f t="shared" ca="1" si="8"/>
        <v>0</v>
      </c>
      <c r="P88" s="613">
        <f t="shared" ca="1" si="8"/>
        <v>0</v>
      </c>
      <c r="Q88" s="613">
        <f t="shared" ca="1" si="9"/>
        <v>0</v>
      </c>
      <c r="R88" s="613">
        <f t="shared" ca="1" si="9"/>
        <v>0</v>
      </c>
      <c r="S88" s="613">
        <f t="shared" ca="1" si="9"/>
        <v>0</v>
      </c>
      <c r="T88" s="613">
        <f t="shared" ca="1" si="9"/>
        <v>0</v>
      </c>
      <c r="U88" s="613">
        <f t="shared" ca="1" si="9"/>
        <v>0</v>
      </c>
      <c r="V88" s="613">
        <f t="shared" ca="1" si="9"/>
        <v>0</v>
      </c>
      <c r="W88" s="613">
        <f t="shared" ca="1" si="9"/>
        <v>0</v>
      </c>
      <c r="X88" s="613">
        <f t="shared" ca="1" si="9"/>
        <v>0</v>
      </c>
      <c r="Y88" s="613">
        <f t="shared" ca="1" si="9"/>
        <v>0</v>
      </c>
      <c r="Z88" s="613">
        <f t="shared" ca="1" si="9"/>
        <v>0</v>
      </c>
      <c r="AA88" s="613">
        <f t="shared" ca="1" si="10"/>
        <v>0</v>
      </c>
      <c r="AB88" s="613">
        <f t="shared" ca="1" si="10"/>
        <v>0</v>
      </c>
      <c r="AC88" s="613">
        <f t="shared" ca="1" si="10"/>
        <v>0</v>
      </c>
      <c r="AD88" s="613">
        <f t="shared" ca="1" si="10"/>
        <v>0</v>
      </c>
      <c r="AE88" s="613">
        <f t="shared" ca="1" si="10"/>
        <v>0</v>
      </c>
      <c r="AF88" s="613">
        <f t="shared" ca="1" si="10"/>
        <v>0</v>
      </c>
      <c r="AG88" s="613">
        <f t="shared" ca="1" si="10"/>
        <v>0</v>
      </c>
      <c r="AH88" s="613">
        <f t="shared" ca="1" si="10"/>
        <v>0</v>
      </c>
      <c r="AI88" s="613">
        <f t="shared" ca="1" si="10"/>
        <v>0</v>
      </c>
      <c r="AJ88" s="613">
        <f t="shared" ca="1" si="10"/>
        <v>0</v>
      </c>
      <c r="AK88" s="613">
        <f t="shared" ca="1" si="11"/>
        <v>0</v>
      </c>
      <c r="AL88" s="613">
        <f t="shared" ca="1" si="11"/>
        <v>0</v>
      </c>
      <c r="AM88" s="613">
        <f t="shared" ca="1" si="11"/>
        <v>0</v>
      </c>
      <c r="AN88" s="613">
        <f t="shared" ca="1" si="11"/>
        <v>0</v>
      </c>
      <c r="AO88" s="613">
        <f t="shared" ca="1" si="11"/>
        <v>0</v>
      </c>
      <c r="AP88" s="613">
        <f t="shared" ca="1" si="11"/>
        <v>0</v>
      </c>
      <c r="AQ88" s="613">
        <f t="shared" ca="1" si="11"/>
        <v>0</v>
      </c>
      <c r="AR88" s="613">
        <f t="shared" ca="1" si="11"/>
        <v>0</v>
      </c>
      <c r="AS88" s="613">
        <f t="shared" ca="1" si="11"/>
        <v>0</v>
      </c>
      <c r="AT88" s="613">
        <f t="shared" ca="1" si="11"/>
        <v>0</v>
      </c>
      <c r="AU88" s="613">
        <f t="shared" ca="1" si="12"/>
        <v>0</v>
      </c>
      <c r="AV88" s="613">
        <f t="shared" ca="1" si="12"/>
        <v>0</v>
      </c>
      <c r="AW88" s="613">
        <f t="shared" ca="1" si="12"/>
        <v>0</v>
      </c>
      <c r="AX88" s="613">
        <f t="shared" ca="1" si="12"/>
        <v>0</v>
      </c>
      <c r="AY88" s="613">
        <f t="shared" ca="1" si="12"/>
        <v>0</v>
      </c>
      <c r="AZ88" s="613">
        <f t="shared" ca="1" si="12"/>
        <v>0</v>
      </c>
      <c r="BA88" s="613">
        <f t="shared" ca="1" si="12"/>
        <v>0</v>
      </c>
      <c r="BB88" s="613">
        <f t="shared" ca="1" si="12"/>
        <v>0</v>
      </c>
      <c r="BC88" s="613">
        <f t="shared" ca="1" si="12"/>
        <v>0</v>
      </c>
      <c r="BD88" s="613">
        <f t="shared" ca="1" si="12"/>
        <v>0</v>
      </c>
      <c r="BE88" s="613">
        <f t="shared" ca="1" si="13"/>
        <v>0</v>
      </c>
      <c r="BF88" s="613">
        <f t="shared" ca="1" si="13"/>
        <v>0</v>
      </c>
      <c r="BG88" s="613">
        <f t="shared" ca="1" si="13"/>
        <v>0</v>
      </c>
      <c r="BH88" s="613">
        <f t="shared" ca="1" si="13"/>
        <v>0</v>
      </c>
      <c r="BI88" s="613">
        <f t="shared" ca="1" si="13"/>
        <v>0</v>
      </c>
      <c r="BJ88" s="613">
        <f t="shared" ca="1" si="13"/>
        <v>0</v>
      </c>
      <c r="BK88" s="613">
        <f t="shared" ca="1" si="13"/>
        <v>0</v>
      </c>
      <c r="BL88" s="881">
        <v>10</v>
      </c>
      <c r="BM88" s="37"/>
      <c r="BN88" s="36"/>
      <c r="BO88" s="36"/>
      <c r="BP88" s="36"/>
      <c r="BQ88" s="36"/>
      <c r="BR88" s="36"/>
      <c r="BS88" s="36"/>
      <c r="BT88" s="36"/>
      <c r="BU88" s="36"/>
    </row>
    <row r="89" spans="1:73" ht="17.45" customHeight="1">
      <c r="A89" s="1241"/>
      <c r="B89" s="899" t="str">
        <f t="shared" ca="1" si="7"/>
        <v>Please specify</v>
      </c>
      <c r="C89" s="68" t="str">
        <f t="shared" ca="1" si="7"/>
        <v>[Add notes here]</v>
      </c>
      <c r="D89" s="68" t="str">
        <f t="shared" ca="1" si="7"/>
        <v>Please select confidence rating</v>
      </c>
      <c r="E89" s="68" t="str">
        <f t="shared" ca="1" si="7"/>
        <v>[Add notes here]</v>
      </c>
      <c r="F89" s="614" t="s">
        <v>514</v>
      </c>
      <c r="G89" s="613">
        <f t="shared" ref="G89:P100" ca="1" si="14">OFFSET(G$11,$BL89,0,1,1)</f>
        <v>0</v>
      </c>
      <c r="H89" s="613">
        <f t="shared" ca="1" si="14"/>
        <v>0</v>
      </c>
      <c r="I89" s="613">
        <f t="shared" ca="1" si="14"/>
        <v>0</v>
      </c>
      <c r="J89" s="613">
        <f t="shared" ca="1" si="14"/>
        <v>0</v>
      </c>
      <c r="K89" s="613">
        <f t="shared" ca="1" si="14"/>
        <v>0</v>
      </c>
      <c r="L89" s="613">
        <f t="shared" ca="1" si="14"/>
        <v>0</v>
      </c>
      <c r="M89" s="613">
        <f t="shared" ca="1" si="14"/>
        <v>0</v>
      </c>
      <c r="N89" s="613">
        <f t="shared" ca="1" si="14"/>
        <v>0</v>
      </c>
      <c r="O89" s="613">
        <f t="shared" ca="1" si="14"/>
        <v>0</v>
      </c>
      <c r="P89" s="613">
        <f t="shared" ca="1" si="14"/>
        <v>0</v>
      </c>
      <c r="Q89" s="613">
        <f t="shared" ref="Q89:Z100" ca="1" si="15">OFFSET(Q$11,$BL89,0,1,1)</f>
        <v>0</v>
      </c>
      <c r="R89" s="613">
        <f t="shared" ca="1" si="15"/>
        <v>0</v>
      </c>
      <c r="S89" s="613">
        <f t="shared" ca="1" si="15"/>
        <v>0</v>
      </c>
      <c r="T89" s="613">
        <f t="shared" ca="1" si="15"/>
        <v>0</v>
      </c>
      <c r="U89" s="613">
        <f t="shared" ca="1" si="15"/>
        <v>0</v>
      </c>
      <c r="V89" s="613">
        <f t="shared" ca="1" si="15"/>
        <v>0</v>
      </c>
      <c r="W89" s="613">
        <f t="shared" ca="1" si="15"/>
        <v>0</v>
      </c>
      <c r="X89" s="613">
        <f t="shared" ca="1" si="15"/>
        <v>0</v>
      </c>
      <c r="Y89" s="613">
        <f t="shared" ca="1" si="15"/>
        <v>0</v>
      </c>
      <c r="Z89" s="613">
        <f t="shared" ca="1" si="15"/>
        <v>0</v>
      </c>
      <c r="AA89" s="613">
        <f t="shared" ref="AA89:AJ100" ca="1" si="16">OFFSET(AA$11,$BL89,0,1,1)</f>
        <v>0</v>
      </c>
      <c r="AB89" s="613">
        <f t="shared" ca="1" si="16"/>
        <v>0</v>
      </c>
      <c r="AC89" s="613">
        <f t="shared" ca="1" si="16"/>
        <v>0</v>
      </c>
      <c r="AD89" s="613">
        <f t="shared" ca="1" si="16"/>
        <v>0</v>
      </c>
      <c r="AE89" s="613">
        <f t="shared" ca="1" si="16"/>
        <v>0</v>
      </c>
      <c r="AF89" s="613">
        <f t="shared" ca="1" si="16"/>
        <v>0</v>
      </c>
      <c r="AG89" s="613">
        <f t="shared" ca="1" si="16"/>
        <v>0</v>
      </c>
      <c r="AH89" s="613">
        <f t="shared" ca="1" si="16"/>
        <v>0</v>
      </c>
      <c r="AI89" s="613">
        <f t="shared" ca="1" si="16"/>
        <v>0</v>
      </c>
      <c r="AJ89" s="613">
        <f t="shared" ca="1" si="16"/>
        <v>0</v>
      </c>
      <c r="AK89" s="613">
        <f t="shared" ref="AK89:AT100" ca="1" si="17">OFFSET(AK$11,$BL89,0,1,1)</f>
        <v>0</v>
      </c>
      <c r="AL89" s="613">
        <f t="shared" ca="1" si="17"/>
        <v>0</v>
      </c>
      <c r="AM89" s="613">
        <f t="shared" ca="1" si="17"/>
        <v>0</v>
      </c>
      <c r="AN89" s="613">
        <f t="shared" ca="1" si="17"/>
        <v>0</v>
      </c>
      <c r="AO89" s="613">
        <f t="shared" ca="1" si="17"/>
        <v>0</v>
      </c>
      <c r="AP89" s="613">
        <f t="shared" ca="1" si="17"/>
        <v>0</v>
      </c>
      <c r="AQ89" s="613">
        <f t="shared" ca="1" si="17"/>
        <v>0</v>
      </c>
      <c r="AR89" s="613">
        <f t="shared" ca="1" si="17"/>
        <v>0</v>
      </c>
      <c r="AS89" s="613">
        <f t="shared" ca="1" si="17"/>
        <v>0</v>
      </c>
      <c r="AT89" s="613">
        <f t="shared" ca="1" si="17"/>
        <v>0</v>
      </c>
      <c r="AU89" s="613">
        <f t="shared" ref="AU89:BD100" ca="1" si="18">OFFSET(AU$11,$BL89,0,1,1)</f>
        <v>0</v>
      </c>
      <c r="AV89" s="613">
        <f t="shared" ca="1" si="18"/>
        <v>0</v>
      </c>
      <c r="AW89" s="613">
        <f t="shared" ca="1" si="18"/>
        <v>0</v>
      </c>
      <c r="AX89" s="613">
        <f t="shared" ca="1" si="18"/>
        <v>0</v>
      </c>
      <c r="AY89" s="613">
        <f t="shared" ca="1" si="18"/>
        <v>0</v>
      </c>
      <c r="AZ89" s="613">
        <f t="shared" ca="1" si="18"/>
        <v>0</v>
      </c>
      <c r="BA89" s="613">
        <f t="shared" ca="1" si="18"/>
        <v>0</v>
      </c>
      <c r="BB89" s="613">
        <f t="shared" ca="1" si="18"/>
        <v>0</v>
      </c>
      <c r="BC89" s="613">
        <f t="shared" ca="1" si="18"/>
        <v>0</v>
      </c>
      <c r="BD89" s="613">
        <f t="shared" ca="1" si="18"/>
        <v>0</v>
      </c>
      <c r="BE89" s="613">
        <f t="shared" ref="BE89:BK100" ca="1" si="19">OFFSET(BE$11,$BL89,0,1,1)</f>
        <v>0</v>
      </c>
      <c r="BF89" s="613">
        <f t="shared" ca="1" si="19"/>
        <v>0</v>
      </c>
      <c r="BG89" s="613">
        <f t="shared" ca="1" si="19"/>
        <v>0</v>
      </c>
      <c r="BH89" s="613">
        <f t="shared" ca="1" si="19"/>
        <v>0</v>
      </c>
      <c r="BI89" s="613">
        <f t="shared" ca="1" si="19"/>
        <v>0</v>
      </c>
      <c r="BJ89" s="613">
        <f t="shared" ca="1" si="19"/>
        <v>0</v>
      </c>
      <c r="BK89" s="613">
        <f t="shared" ca="1" si="19"/>
        <v>0</v>
      </c>
      <c r="BL89" s="881">
        <v>11</v>
      </c>
      <c r="BM89" s="37"/>
      <c r="BN89" s="36"/>
      <c r="BO89" s="36"/>
      <c r="BP89" s="36"/>
      <c r="BQ89" s="36"/>
      <c r="BR89" s="36"/>
      <c r="BS89" s="36"/>
      <c r="BT89" s="36"/>
      <c r="BU89" s="36"/>
    </row>
    <row r="90" spans="1:73" ht="17.45" customHeight="1">
      <c r="A90" s="1241"/>
      <c r="B90" s="899" t="str">
        <f t="shared" ca="1" si="7"/>
        <v>Please specify</v>
      </c>
      <c r="C90" s="68" t="str">
        <f t="shared" ca="1" si="7"/>
        <v>[Add notes here]</v>
      </c>
      <c r="D90" s="68" t="str">
        <f t="shared" ca="1" si="7"/>
        <v>Please select confidence rating</v>
      </c>
      <c r="E90" s="68" t="str">
        <f t="shared" ca="1" si="7"/>
        <v>[Add notes here]</v>
      </c>
      <c r="F90" s="614" t="s">
        <v>514</v>
      </c>
      <c r="G90" s="613">
        <f ca="1">OFFSET(G$11,$BL90,0,1,1)</f>
        <v>0</v>
      </c>
      <c r="H90" s="613">
        <f t="shared" ca="1" si="14"/>
        <v>0</v>
      </c>
      <c r="I90" s="613">
        <f t="shared" ca="1" si="14"/>
        <v>0</v>
      </c>
      <c r="J90" s="613">
        <f t="shared" ca="1" si="14"/>
        <v>0</v>
      </c>
      <c r="K90" s="613">
        <f t="shared" ca="1" si="14"/>
        <v>0</v>
      </c>
      <c r="L90" s="613">
        <f t="shared" ca="1" si="14"/>
        <v>0</v>
      </c>
      <c r="M90" s="613">
        <f t="shared" ca="1" si="14"/>
        <v>0</v>
      </c>
      <c r="N90" s="613">
        <f t="shared" ca="1" si="14"/>
        <v>0</v>
      </c>
      <c r="O90" s="613">
        <f t="shared" ca="1" si="14"/>
        <v>0</v>
      </c>
      <c r="P90" s="613">
        <f t="shared" ca="1" si="14"/>
        <v>0</v>
      </c>
      <c r="Q90" s="613">
        <f t="shared" ca="1" si="15"/>
        <v>0</v>
      </c>
      <c r="R90" s="613">
        <f t="shared" ca="1" si="15"/>
        <v>0</v>
      </c>
      <c r="S90" s="613">
        <f t="shared" ca="1" si="15"/>
        <v>0</v>
      </c>
      <c r="T90" s="613">
        <f t="shared" ca="1" si="15"/>
        <v>0</v>
      </c>
      <c r="U90" s="613">
        <f t="shared" ca="1" si="15"/>
        <v>0</v>
      </c>
      <c r="V90" s="613">
        <f t="shared" ca="1" si="15"/>
        <v>0</v>
      </c>
      <c r="W90" s="613">
        <f t="shared" ca="1" si="15"/>
        <v>0</v>
      </c>
      <c r="X90" s="613">
        <f t="shared" ca="1" si="15"/>
        <v>0</v>
      </c>
      <c r="Y90" s="613">
        <f t="shared" ca="1" si="15"/>
        <v>0</v>
      </c>
      <c r="Z90" s="613">
        <f t="shared" ca="1" si="15"/>
        <v>0</v>
      </c>
      <c r="AA90" s="613">
        <f t="shared" ca="1" si="16"/>
        <v>0</v>
      </c>
      <c r="AB90" s="613">
        <f t="shared" ca="1" si="16"/>
        <v>0</v>
      </c>
      <c r="AC90" s="613">
        <f t="shared" ca="1" si="16"/>
        <v>0</v>
      </c>
      <c r="AD90" s="613">
        <f t="shared" ca="1" si="16"/>
        <v>0</v>
      </c>
      <c r="AE90" s="613">
        <f t="shared" ca="1" si="16"/>
        <v>0</v>
      </c>
      <c r="AF90" s="613">
        <f t="shared" ca="1" si="16"/>
        <v>0</v>
      </c>
      <c r="AG90" s="613">
        <f t="shared" ca="1" si="16"/>
        <v>0</v>
      </c>
      <c r="AH90" s="613">
        <f t="shared" ca="1" si="16"/>
        <v>0</v>
      </c>
      <c r="AI90" s="613">
        <f t="shared" ca="1" si="16"/>
        <v>0</v>
      </c>
      <c r="AJ90" s="613">
        <f t="shared" ca="1" si="16"/>
        <v>0</v>
      </c>
      <c r="AK90" s="613">
        <f t="shared" ca="1" si="17"/>
        <v>0</v>
      </c>
      <c r="AL90" s="613">
        <f t="shared" ca="1" si="17"/>
        <v>0</v>
      </c>
      <c r="AM90" s="613">
        <f t="shared" ca="1" si="17"/>
        <v>0</v>
      </c>
      <c r="AN90" s="613">
        <f t="shared" ca="1" si="17"/>
        <v>0</v>
      </c>
      <c r="AO90" s="613">
        <f t="shared" ca="1" si="17"/>
        <v>0</v>
      </c>
      <c r="AP90" s="613">
        <f t="shared" ca="1" si="17"/>
        <v>0</v>
      </c>
      <c r="AQ90" s="613">
        <f t="shared" ca="1" si="17"/>
        <v>0</v>
      </c>
      <c r="AR90" s="613">
        <f t="shared" ca="1" si="17"/>
        <v>0</v>
      </c>
      <c r="AS90" s="613">
        <f t="shared" ca="1" si="17"/>
        <v>0</v>
      </c>
      <c r="AT90" s="613">
        <f t="shared" ca="1" si="17"/>
        <v>0</v>
      </c>
      <c r="AU90" s="613">
        <f t="shared" ca="1" si="18"/>
        <v>0</v>
      </c>
      <c r="AV90" s="613">
        <f t="shared" ca="1" si="18"/>
        <v>0</v>
      </c>
      <c r="AW90" s="613">
        <f t="shared" ca="1" si="18"/>
        <v>0</v>
      </c>
      <c r="AX90" s="613">
        <f t="shared" ca="1" si="18"/>
        <v>0</v>
      </c>
      <c r="AY90" s="613">
        <f t="shared" ca="1" si="18"/>
        <v>0</v>
      </c>
      <c r="AZ90" s="613">
        <f t="shared" ca="1" si="18"/>
        <v>0</v>
      </c>
      <c r="BA90" s="613">
        <f t="shared" ca="1" si="18"/>
        <v>0</v>
      </c>
      <c r="BB90" s="613">
        <f t="shared" ca="1" si="18"/>
        <v>0</v>
      </c>
      <c r="BC90" s="613">
        <f t="shared" ca="1" si="18"/>
        <v>0</v>
      </c>
      <c r="BD90" s="613">
        <f t="shared" ca="1" si="18"/>
        <v>0</v>
      </c>
      <c r="BE90" s="613">
        <f t="shared" ca="1" si="19"/>
        <v>0</v>
      </c>
      <c r="BF90" s="613">
        <f t="shared" ca="1" si="19"/>
        <v>0</v>
      </c>
      <c r="BG90" s="613">
        <f t="shared" ca="1" si="19"/>
        <v>0</v>
      </c>
      <c r="BH90" s="613">
        <f t="shared" ca="1" si="19"/>
        <v>0</v>
      </c>
      <c r="BI90" s="613">
        <f t="shared" ca="1" si="19"/>
        <v>0</v>
      </c>
      <c r="BJ90" s="613">
        <f t="shared" ca="1" si="19"/>
        <v>0</v>
      </c>
      <c r="BK90" s="613">
        <f t="shared" ca="1" si="19"/>
        <v>0</v>
      </c>
      <c r="BL90" s="881">
        <v>12</v>
      </c>
      <c r="BM90" s="37"/>
      <c r="BN90" s="36"/>
      <c r="BO90" s="36"/>
      <c r="BP90" s="36"/>
      <c r="BQ90" s="36"/>
      <c r="BR90" s="36"/>
      <c r="BS90" s="36"/>
      <c r="BT90" s="36"/>
      <c r="BU90" s="36"/>
    </row>
    <row r="91" spans="1:73" ht="17.45" customHeight="1">
      <c r="A91" s="1241"/>
      <c r="B91" s="899" t="str">
        <f t="shared" ca="1" si="7"/>
        <v>Please specify</v>
      </c>
      <c r="C91" s="68" t="str">
        <f t="shared" ca="1" si="7"/>
        <v>[Add notes here]</v>
      </c>
      <c r="D91" s="68" t="str">
        <f t="shared" ca="1" si="7"/>
        <v>Please select confidence rating</v>
      </c>
      <c r="E91" s="68" t="str">
        <f t="shared" ca="1" si="7"/>
        <v>[Add notes here]</v>
      </c>
      <c r="F91" s="614" t="s">
        <v>514</v>
      </c>
      <c r="G91" s="613">
        <f t="shared" ca="1" si="14"/>
        <v>0</v>
      </c>
      <c r="H91" s="613">
        <f t="shared" ca="1" si="14"/>
        <v>0</v>
      </c>
      <c r="I91" s="613">
        <f t="shared" ca="1" si="14"/>
        <v>0</v>
      </c>
      <c r="J91" s="613">
        <f t="shared" ca="1" si="14"/>
        <v>0</v>
      </c>
      <c r="K91" s="613">
        <f t="shared" ca="1" si="14"/>
        <v>0</v>
      </c>
      <c r="L91" s="613">
        <f t="shared" ca="1" si="14"/>
        <v>0</v>
      </c>
      <c r="M91" s="613">
        <f t="shared" ca="1" si="14"/>
        <v>0</v>
      </c>
      <c r="N91" s="613">
        <f t="shared" ca="1" si="14"/>
        <v>0</v>
      </c>
      <c r="O91" s="613">
        <f t="shared" ca="1" si="14"/>
        <v>0</v>
      </c>
      <c r="P91" s="613">
        <f t="shared" ca="1" si="14"/>
        <v>0</v>
      </c>
      <c r="Q91" s="613">
        <f t="shared" ca="1" si="15"/>
        <v>0</v>
      </c>
      <c r="R91" s="613">
        <f t="shared" ca="1" si="15"/>
        <v>0</v>
      </c>
      <c r="S91" s="613">
        <f t="shared" ca="1" si="15"/>
        <v>0</v>
      </c>
      <c r="T91" s="613">
        <f t="shared" ca="1" si="15"/>
        <v>0</v>
      </c>
      <c r="U91" s="613">
        <f t="shared" ca="1" si="15"/>
        <v>0</v>
      </c>
      <c r="V91" s="613">
        <f t="shared" ca="1" si="15"/>
        <v>0</v>
      </c>
      <c r="W91" s="613">
        <f t="shared" ca="1" si="15"/>
        <v>0</v>
      </c>
      <c r="X91" s="613">
        <f t="shared" ca="1" si="15"/>
        <v>0</v>
      </c>
      <c r="Y91" s="613">
        <f t="shared" ca="1" si="15"/>
        <v>0</v>
      </c>
      <c r="Z91" s="613">
        <f t="shared" ca="1" si="15"/>
        <v>0</v>
      </c>
      <c r="AA91" s="613">
        <f t="shared" ca="1" si="16"/>
        <v>0</v>
      </c>
      <c r="AB91" s="613">
        <f t="shared" ca="1" si="16"/>
        <v>0</v>
      </c>
      <c r="AC91" s="613">
        <f t="shared" ca="1" si="16"/>
        <v>0</v>
      </c>
      <c r="AD91" s="613">
        <f t="shared" ca="1" si="16"/>
        <v>0</v>
      </c>
      <c r="AE91" s="613">
        <f t="shared" ca="1" si="16"/>
        <v>0</v>
      </c>
      <c r="AF91" s="613">
        <f t="shared" ca="1" si="16"/>
        <v>0</v>
      </c>
      <c r="AG91" s="613">
        <f t="shared" ca="1" si="16"/>
        <v>0</v>
      </c>
      <c r="AH91" s="613">
        <f t="shared" ca="1" si="16"/>
        <v>0</v>
      </c>
      <c r="AI91" s="613">
        <f t="shared" ca="1" si="16"/>
        <v>0</v>
      </c>
      <c r="AJ91" s="613">
        <f t="shared" ca="1" si="16"/>
        <v>0</v>
      </c>
      <c r="AK91" s="613">
        <f t="shared" ca="1" si="17"/>
        <v>0</v>
      </c>
      <c r="AL91" s="613">
        <f t="shared" ca="1" si="17"/>
        <v>0</v>
      </c>
      <c r="AM91" s="613">
        <f t="shared" ca="1" si="17"/>
        <v>0</v>
      </c>
      <c r="AN91" s="613">
        <f t="shared" ca="1" si="17"/>
        <v>0</v>
      </c>
      <c r="AO91" s="613">
        <f t="shared" ca="1" si="17"/>
        <v>0</v>
      </c>
      <c r="AP91" s="613">
        <f t="shared" ca="1" si="17"/>
        <v>0</v>
      </c>
      <c r="AQ91" s="613">
        <f t="shared" ca="1" si="17"/>
        <v>0</v>
      </c>
      <c r="AR91" s="613">
        <f t="shared" ca="1" si="17"/>
        <v>0</v>
      </c>
      <c r="AS91" s="613">
        <f t="shared" ca="1" si="17"/>
        <v>0</v>
      </c>
      <c r="AT91" s="613">
        <f t="shared" ca="1" si="17"/>
        <v>0</v>
      </c>
      <c r="AU91" s="613">
        <f t="shared" ca="1" si="18"/>
        <v>0</v>
      </c>
      <c r="AV91" s="613">
        <f t="shared" ca="1" si="18"/>
        <v>0</v>
      </c>
      <c r="AW91" s="613">
        <f t="shared" ca="1" si="18"/>
        <v>0</v>
      </c>
      <c r="AX91" s="613">
        <f t="shared" ca="1" si="18"/>
        <v>0</v>
      </c>
      <c r="AY91" s="613">
        <f t="shared" ca="1" si="18"/>
        <v>0</v>
      </c>
      <c r="AZ91" s="613">
        <f t="shared" ca="1" si="18"/>
        <v>0</v>
      </c>
      <c r="BA91" s="613">
        <f t="shared" ca="1" si="18"/>
        <v>0</v>
      </c>
      <c r="BB91" s="613">
        <f t="shared" ca="1" si="18"/>
        <v>0</v>
      </c>
      <c r="BC91" s="613">
        <f t="shared" ca="1" si="18"/>
        <v>0</v>
      </c>
      <c r="BD91" s="613">
        <f t="shared" ca="1" si="18"/>
        <v>0</v>
      </c>
      <c r="BE91" s="613">
        <f t="shared" ca="1" si="19"/>
        <v>0</v>
      </c>
      <c r="BF91" s="613">
        <f t="shared" ca="1" si="19"/>
        <v>0</v>
      </c>
      <c r="BG91" s="613">
        <f t="shared" ca="1" si="19"/>
        <v>0</v>
      </c>
      <c r="BH91" s="613">
        <f t="shared" ca="1" si="19"/>
        <v>0</v>
      </c>
      <c r="BI91" s="613">
        <f t="shared" ca="1" si="19"/>
        <v>0</v>
      </c>
      <c r="BJ91" s="613">
        <f t="shared" ca="1" si="19"/>
        <v>0</v>
      </c>
      <c r="BK91" s="613">
        <f t="shared" ca="1" si="19"/>
        <v>0</v>
      </c>
      <c r="BL91" s="881">
        <v>13</v>
      </c>
      <c r="BM91" s="37"/>
      <c r="BN91" s="36"/>
      <c r="BO91" s="36"/>
      <c r="BP91" s="36"/>
      <c r="BQ91" s="36"/>
      <c r="BR91" s="36"/>
      <c r="BS91" s="36"/>
      <c r="BT91" s="36"/>
      <c r="BU91" s="36"/>
    </row>
    <row r="92" spans="1:73" ht="17.45" customHeight="1">
      <c r="A92" s="1241"/>
      <c r="B92" s="899" t="str">
        <f t="shared" ca="1" si="7"/>
        <v>Please specify</v>
      </c>
      <c r="C92" s="68" t="str">
        <f t="shared" ca="1" si="7"/>
        <v>[Add notes here]</v>
      </c>
      <c r="D92" s="68" t="str">
        <f t="shared" ca="1" si="7"/>
        <v>Please select confidence rating</v>
      </c>
      <c r="E92" s="68" t="str">
        <f t="shared" ca="1" si="7"/>
        <v>[Add notes here]</v>
      </c>
      <c r="F92" s="614" t="s">
        <v>514</v>
      </c>
      <c r="G92" s="613">
        <f t="shared" ca="1" si="14"/>
        <v>0</v>
      </c>
      <c r="H92" s="613">
        <f t="shared" ca="1" si="14"/>
        <v>0</v>
      </c>
      <c r="I92" s="613">
        <f t="shared" ca="1" si="14"/>
        <v>0</v>
      </c>
      <c r="J92" s="613">
        <f t="shared" ca="1" si="14"/>
        <v>0</v>
      </c>
      <c r="K92" s="613">
        <f t="shared" ca="1" si="14"/>
        <v>0</v>
      </c>
      <c r="L92" s="613">
        <f t="shared" ca="1" si="14"/>
        <v>0</v>
      </c>
      <c r="M92" s="613">
        <f t="shared" ca="1" si="14"/>
        <v>0</v>
      </c>
      <c r="N92" s="613">
        <f t="shared" ca="1" si="14"/>
        <v>0</v>
      </c>
      <c r="O92" s="613">
        <f t="shared" ca="1" si="14"/>
        <v>0</v>
      </c>
      <c r="P92" s="613">
        <f t="shared" ca="1" si="14"/>
        <v>0</v>
      </c>
      <c r="Q92" s="613">
        <f t="shared" ca="1" si="15"/>
        <v>0</v>
      </c>
      <c r="R92" s="613">
        <f t="shared" ca="1" si="15"/>
        <v>0</v>
      </c>
      <c r="S92" s="613">
        <f t="shared" ca="1" si="15"/>
        <v>0</v>
      </c>
      <c r="T92" s="613">
        <f t="shared" ca="1" si="15"/>
        <v>0</v>
      </c>
      <c r="U92" s="613">
        <f t="shared" ca="1" si="15"/>
        <v>0</v>
      </c>
      <c r="V92" s="613">
        <f t="shared" ca="1" si="15"/>
        <v>0</v>
      </c>
      <c r="W92" s="613">
        <f t="shared" ca="1" si="15"/>
        <v>0</v>
      </c>
      <c r="X92" s="613">
        <f t="shared" ca="1" si="15"/>
        <v>0</v>
      </c>
      <c r="Y92" s="613">
        <f t="shared" ca="1" si="15"/>
        <v>0</v>
      </c>
      <c r="Z92" s="613">
        <f t="shared" ca="1" si="15"/>
        <v>0</v>
      </c>
      <c r="AA92" s="613">
        <f t="shared" ca="1" si="16"/>
        <v>0</v>
      </c>
      <c r="AB92" s="613">
        <f t="shared" ca="1" si="16"/>
        <v>0</v>
      </c>
      <c r="AC92" s="613">
        <f t="shared" ca="1" si="16"/>
        <v>0</v>
      </c>
      <c r="AD92" s="613">
        <f t="shared" ca="1" si="16"/>
        <v>0</v>
      </c>
      <c r="AE92" s="613">
        <f t="shared" ca="1" si="16"/>
        <v>0</v>
      </c>
      <c r="AF92" s="613">
        <f t="shared" ca="1" si="16"/>
        <v>0</v>
      </c>
      <c r="AG92" s="613">
        <f t="shared" ca="1" si="16"/>
        <v>0</v>
      </c>
      <c r="AH92" s="613">
        <f t="shared" ca="1" si="16"/>
        <v>0</v>
      </c>
      <c r="AI92" s="613">
        <f t="shared" ca="1" si="16"/>
        <v>0</v>
      </c>
      <c r="AJ92" s="613">
        <f t="shared" ca="1" si="16"/>
        <v>0</v>
      </c>
      <c r="AK92" s="613">
        <f t="shared" ca="1" si="17"/>
        <v>0</v>
      </c>
      <c r="AL92" s="613">
        <f t="shared" ca="1" si="17"/>
        <v>0</v>
      </c>
      <c r="AM92" s="613">
        <f t="shared" ca="1" si="17"/>
        <v>0</v>
      </c>
      <c r="AN92" s="613">
        <f t="shared" ca="1" si="17"/>
        <v>0</v>
      </c>
      <c r="AO92" s="613">
        <f t="shared" ca="1" si="17"/>
        <v>0</v>
      </c>
      <c r="AP92" s="613">
        <f t="shared" ca="1" si="17"/>
        <v>0</v>
      </c>
      <c r="AQ92" s="613">
        <f t="shared" ca="1" si="17"/>
        <v>0</v>
      </c>
      <c r="AR92" s="613">
        <f t="shared" ca="1" si="17"/>
        <v>0</v>
      </c>
      <c r="AS92" s="613">
        <f t="shared" ca="1" si="17"/>
        <v>0</v>
      </c>
      <c r="AT92" s="613">
        <f t="shared" ca="1" si="17"/>
        <v>0</v>
      </c>
      <c r="AU92" s="613">
        <f t="shared" ca="1" si="18"/>
        <v>0</v>
      </c>
      <c r="AV92" s="613">
        <f t="shared" ca="1" si="18"/>
        <v>0</v>
      </c>
      <c r="AW92" s="613">
        <f t="shared" ca="1" si="18"/>
        <v>0</v>
      </c>
      <c r="AX92" s="613">
        <f t="shared" ca="1" si="18"/>
        <v>0</v>
      </c>
      <c r="AY92" s="613">
        <f t="shared" ca="1" si="18"/>
        <v>0</v>
      </c>
      <c r="AZ92" s="613">
        <f t="shared" ca="1" si="18"/>
        <v>0</v>
      </c>
      <c r="BA92" s="613">
        <f t="shared" ca="1" si="18"/>
        <v>0</v>
      </c>
      <c r="BB92" s="613">
        <f t="shared" ca="1" si="18"/>
        <v>0</v>
      </c>
      <c r="BC92" s="613">
        <f t="shared" ca="1" si="18"/>
        <v>0</v>
      </c>
      <c r="BD92" s="613">
        <f t="shared" ca="1" si="18"/>
        <v>0</v>
      </c>
      <c r="BE92" s="613">
        <f t="shared" ca="1" si="19"/>
        <v>0</v>
      </c>
      <c r="BF92" s="613">
        <f t="shared" ca="1" si="19"/>
        <v>0</v>
      </c>
      <c r="BG92" s="613">
        <f t="shared" ca="1" si="19"/>
        <v>0</v>
      </c>
      <c r="BH92" s="613">
        <f t="shared" ca="1" si="19"/>
        <v>0</v>
      </c>
      <c r="BI92" s="613">
        <f t="shared" ca="1" si="19"/>
        <v>0</v>
      </c>
      <c r="BJ92" s="613">
        <f t="shared" ca="1" si="19"/>
        <v>0</v>
      </c>
      <c r="BK92" s="613">
        <f t="shared" ca="1" si="19"/>
        <v>0</v>
      </c>
      <c r="BL92" s="881">
        <v>14</v>
      </c>
      <c r="BM92" s="37"/>
      <c r="BN92" s="36"/>
      <c r="BO92" s="36"/>
      <c r="BP92" s="36"/>
      <c r="BQ92" s="36"/>
      <c r="BR92" s="36"/>
      <c r="BS92" s="36"/>
      <c r="BT92" s="36"/>
      <c r="BU92" s="36"/>
    </row>
    <row r="93" spans="1:73" ht="17.45" customHeight="1">
      <c r="A93" s="1241"/>
      <c r="B93" s="899" t="str">
        <f t="shared" ca="1" si="7"/>
        <v>Please specify</v>
      </c>
      <c r="C93" s="68" t="str">
        <f t="shared" ca="1" si="7"/>
        <v>[Add notes here]</v>
      </c>
      <c r="D93" s="68" t="str">
        <f t="shared" ca="1" si="7"/>
        <v>Please select confidence rating</v>
      </c>
      <c r="E93" s="68" t="str">
        <f t="shared" ca="1" si="7"/>
        <v>[Add notes here]</v>
      </c>
      <c r="F93" s="614" t="s">
        <v>514</v>
      </c>
      <c r="G93" s="613">
        <f t="shared" ca="1" si="14"/>
        <v>0</v>
      </c>
      <c r="H93" s="613">
        <f t="shared" ca="1" si="14"/>
        <v>0</v>
      </c>
      <c r="I93" s="613">
        <f t="shared" ca="1" si="14"/>
        <v>0</v>
      </c>
      <c r="J93" s="613">
        <f t="shared" ca="1" si="14"/>
        <v>0</v>
      </c>
      <c r="K93" s="613">
        <f t="shared" ca="1" si="14"/>
        <v>0</v>
      </c>
      <c r="L93" s="613">
        <f t="shared" ca="1" si="14"/>
        <v>0</v>
      </c>
      <c r="M93" s="613">
        <f t="shared" ca="1" si="14"/>
        <v>0</v>
      </c>
      <c r="N93" s="613">
        <f t="shared" ca="1" si="14"/>
        <v>0</v>
      </c>
      <c r="O93" s="613">
        <f t="shared" ca="1" si="14"/>
        <v>0</v>
      </c>
      <c r="P93" s="613">
        <f t="shared" ca="1" si="14"/>
        <v>0</v>
      </c>
      <c r="Q93" s="613">
        <f t="shared" ca="1" si="15"/>
        <v>0</v>
      </c>
      <c r="R93" s="613">
        <f t="shared" ca="1" si="15"/>
        <v>0</v>
      </c>
      <c r="S93" s="613">
        <f t="shared" ca="1" si="15"/>
        <v>0</v>
      </c>
      <c r="T93" s="613">
        <f t="shared" ca="1" si="15"/>
        <v>0</v>
      </c>
      <c r="U93" s="613">
        <f t="shared" ca="1" si="15"/>
        <v>0</v>
      </c>
      <c r="V93" s="613">
        <f t="shared" ca="1" si="15"/>
        <v>0</v>
      </c>
      <c r="W93" s="613">
        <f t="shared" ca="1" si="15"/>
        <v>0</v>
      </c>
      <c r="X93" s="613">
        <f t="shared" ca="1" si="15"/>
        <v>0</v>
      </c>
      <c r="Y93" s="613">
        <f t="shared" ca="1" si="15"/>
        <v>0</v>
      </c>
      <c r="Z93" s="613">
        <f t="shared" ca="1" si="15"/>
        <v>0</v>
      </c>
      <c r="AA93" s="613">
        <f t="shared" ca="1" si="16"/>
        <v>0</v>
      </c>
      <c r="AB93" s="613">
        <f t="shared" ca="1" si="16"/>
        <v>0</v>
      </c>
      <c r="AC93" s="613">
        <f t="shared" ca="1" si="16"/>
        <v>0</v>
      </c>
      <c r="AD93" s="613">
        <f t="shared" ca="1" si="16"/>
        <v>0</v>
      </c>
      <c r="AE93" s="613">
        <f t="shared" ca="1" si="16"/>
        <v>0</v>
      </c>
      <c r="AF93" s="613">
        <f t="shared" ca="1" si="16"/>
        <v>0</v>
      </c>
      <c r="AG93" s="613">
        <f t="shared" ca="1" si="16"/>
        <v>0</v>
      </c>
      <c r="AH93" s="613">
        <f t="shared" ca="1" si="16"/>
        <v>0</v>
      </c>
      <c r="AI93" s="613">
        <f t="shared" ca="1" si="16"/>
        <v>0</v>
      </c>
      <c r="AJ93" s="613">
        <f t="shared" ca="1" si="16"/>
        <v>0</v>
      </c>
      <c r="AK93" s="613">
        <f t="shared" ca="1" si="17"/>
        <v>0</v>
      </c>
      <c r="AL93" s="613">
        <f t="shared" ca="1" si="17"/>
        <v>0</v>
      </c>
      <c r="AM93" s="613">
        <f t="shared" ca="1" si="17"/>
        <v>0</v>
      </c>
      <c r="AN93" s="613">
        <f t="shared" ca="1" si="17"/>
        <v>0</v>
      </c>
      <c r="AO93" s="613">
        <f t="shared" ca="1" si="17"/>
        <v>0</v>
      </c>
      <c r="AP93" s="613">
        <f t="shared" ca="1" si="17"/>
        <v>0</v>
      </c>
      <c r="AQ93" s="613">
        <f t="shared" ca="1" si="17"/>
        <v>0</v>
      </c>
      <c r="AR93" s="613">
        <f t="shared" ca="1" si="17"/>
        <v>0</v>
      </c>
      <c r="AS93" s="613">
        <f t="shared" ca="1" si="17"/>
        <v>0</v>
      </c>
      <c r="AT93" s="613">
        <f t="shared" ca="1" si="17"/>
        <v>0</v>
      </c>
      <c r="AU93" s="613">
        <f t="shared" ca="1" si="18"/>
        <v>0</v>
      </c>
      <c r="AV93" s="613">
        <f t="shared" ca="1" si="18"/>
        <v>0</v>
      </c>
      <c r="AW93" s="613">
        <f t="shared" ca="1" si="18"/>
        <v>0</v>
      </c>
      <c r="AX93" s="613">
        <f t="shared" ca="1" si="18"/>
        <v>0</v>
      </c>
      <c r="AY93" s="613">
        <f t="shared" ca="1" si="18"/>
        <v>0</v>
      </c>
      <c r="AZ93" s="613">
        <f t="shared" ca="1" si="18"/>
        <v>0</v>
      </c>
      <c r="BA93" s="613">
        <f t="shared" ca="1" si="18"/>
        <v>0</v>
      </c>
      <c r="BB93" s="613">
        <f t="shared" ca="1" si="18"/>
        <v>0</v>
      </c>
      <c r="BC93" s="613">
        <f t="shared" ca="1" si="18"/>
        <v>0</v>
      </c>
      <c r="BD93" s="613">
        <f t="shared" ca="1" si="18"/>
        <v>0</v>
      </c>
      <c r="BE93" s="613">
        <f t="shared" ca="1" si="19"/>
        <v>0</v>
      </c>
      <c r="BF93" s="613">
        <f t="shared" ca="1" si="19"/>
        <v>0</v>
      </c>
      <c r="BG93" s="613">
        <f t="shared" ca="1" si="19"/>
        <v>0</v>
      </c>
      <c r="BH93" s="613">
        <f t="shared" ca="1" si="19"/>
        <v>0</v>
      </c>
      <c r="BI93" s="613">
        <f t="shared" ca="1" si="19"/>
        <v>0</v>
      </c>
      <c r="BJ93" s="613">
        <f t="shared" ca="1" si="19"/>
        <v>0</v>
      </c>
      <c r="BK93" s="613">
        <f t="shared" ca="1" si="19"/>
        <v>0</v>
      </c>
      <c r="BL93" s="881">
        <v>15</v>
      </c>
      <c r="BM93" s="37"/>
      <c r="BN93" s="36"/>
      <c r="BO93" s="36"/>
      <c r="BP93" s="36"/>
      <c r="BQ93" s="36"/>
      <c r="BR93" s="36"/>
      <c r="BS93" s="36"/>
      <c r="BT93" s="36"/>
      <c r="BU93" s="36"/>
    </row>
    <row r="94" spans="1:73" ht="17.45" customHeight="1">
      <c r="A94" s="1241"/>
      <c r="B94" s="899" t="str">
        <f t="shared" ca="1" si="7"/>
        <v>Please specify</v>
      </c>
      <c r="C94" s="68" t="str">
        <f t="shared" ca="1" si="7"/>
        <v>[Add notes here]</v>
      </c>
      <c r="D94" s="68" t="str">
        <f t="shared" ca="1" si="7"/>
        <v>Please select confidence rating</v>
      </c>
      <c r="E94" s="68" t="str">
        <f t="shared" ca="1" si="7"/>
        <v>[Add notes here]</v>
      </c>
      <c r="F94" s="614" t="s">
        <v>514</v>
      </c>
      <c r="G94" s="613">
        <f t="shared" ca="1" si="14"/>
        <v>0</v>
      </c>
      <c r="H94" s="613">
        <f t="shared" ca="1" si="14"/>
        <v>0</v>
      </c>
      <c r="I94" s="613">
        <f t="shared" ca="1" si="14"/>
        <v>0</v>
      </c>
      <c r="J94" s="613">
        <f t="shared" ca="1" si="14"/>
        <v>0</v>
      </c>
      <c r="K94" s="613">
        <f t="shared" ca="1" si="14"/>
        <v>0</v>
      </c>
      <c r="L94" s="613">
        <f t="shared" ca="1" si="14"/>
        <v>0</v>
      </c>
      <c r="M94" s="613">
        <f t="shared" ca="1" si="14"/>
        <v>0</v>
      </c>
      <c r="N94" s="613">
        <f t="shared" ca="1" si="14"/>
        <v>0</v>
      </c>
      <c r="O94" s="613">
        <f t="shared" ca="1" si="14"/>
        <v>0</v>
      </c>
      <c r="P94" s="613">
        <f t="shared" ca="1" si="14"/>
        <v>0</v>
      </c>
      <c r="Q94" s="613">
        <f t="shared" ca="1" si="15"/>
        <v>0</v>
      </c>
      <c r="R94" s="613">
        <f t="shared" ca="1" si="15"/>
        <v>0</v>
      </c>
      <c r="S94" s="613">
        <f t="shared" ca="1" si="15"/>
        <v>0</v>
      </c>
      <c r="T94" s="613">
        <f t="shared" ca="1" si="15"/>
        <v>0</v>
      </c>
      <c r="U94" s="613">
        <f t="shared" ca="1" si="15"/>
        <v>0</v>
      </c>
      <c r="V94" s="613">
        <f t="shared" ca="1" si="15"/>
        <v>0</v>
      </c>
      <c r="W94" s="613">
        <f t="shared" ca="1" si="15"/>
        <v>0</v>
      </c>
      <c r="X94" s="613">
        <f t="shared" ca="1" si="15"/>
        <v>0</v>
      </c>
      <c r="Y94" s="613">
        <f t="shared" ca="1" si="15"/>
        <v>0</v>
      </c>
      <c r="Z94" s="613">
        <f t="shared" ca="1" si="15"/>
        <v>0</v>
      </c>
      <c r="AA94" s="613">
        <f t="shared" ca="1" si="16"/>
        <v>0</v>
      </c>
      <c r="AB94" s="613">
        <f t="shared" ca="1" si="16"/>
        <v>0</v>
      </c>
      <c r="AC94" s="613">
        <f t="shared" ca="1" si="16"/>
        <v>0</v>
      </c>
      <c r="AD94" s="613">
        <f t="shared" ca="1" si="16"/>
        <v>0</v>
      </c>
      <c r="AE94" s="613">
        <f t="shared" ca="1" si="16"/>
        <v>0</v>
      </c>
      <c r="AF94" s="613">
        <f t="shared" ca="1" si="16"/>
        <v>0</v>
      </c>
      <c r="AG94" s="613">
        <f t="shared" ca="1" si="16"/>
        <v>0</v>
      </c>
      <c r="AH94" s="613">
        <f t="shared" ca="1" si="16"/>
        <v>0</v>
      </c>
      <c r="AI94" s="613">
        <f t="shared" ca="1" si="16"/>
        <v>0</v>
      </c>
      <c r="AJ94" s="613">
        <f t="shared" ca="1" si="16"/>
        <v>0</v>
      </c>
      <c r="AK94" s="613">
        <f t="shared" ca="1" si="17"/>
        <v>0</v>
      </c>
      <c r="AL94" s="613">
        <f t="shared" ca="1" si="17"/>
        <v>0</v>
      </c>
      <c r="AM94" s="613">
        <f t="shared" ca="1" si="17"/>
        <v>0</v>
      </c>
      <c r="AN94" s="613">
        <f t="shared" ca="1" si="17"/>
        <v>0</v>
      </c>
      <c r="AO94" s="613">
        <f t="shared" ca="1" si="17"/>
        <v>0</v>
      </c>
      <c r="AP94" s="613">
        <f t="shared" ca="1" si="17"/>
        <v>0</v>
      </c>
      <c r="AQ94" s="613">
        <f t="shared" ca="1" si="17"/>
        <v>0</v>
      </c>
      <c r="AR94" s="613">
        <f t="shared" ca="1" si="17"/>
        <v>0</v>
      </c>
      <c r="AS94" s="613">
        <f t="shared" ca="1" si="17"/>
        <v>0</v>
      </c>
      <c r="AT94" s="613">
        <f t="shared" ca="1" si="17"/>
        <v>0</v>
      </c>
      <c r="AU94" s="613">
        <f t="shared" ca="1" si="18"/>
        <v>0</v>
      </c>
      <c r="AV94" s="613">
        <f t="shared" ca="1" si="18"/>
        <v>0</v>
      </c>
      <c r="AW94" s="613">
        <f t="shared" ca="1" si="18"/>
        <v>0</v>
      </c>
      <c r="AX94" s="613">
        <f t="shared" ca="1" si="18"/>
        <v>0</v>
      </c>
      <c r="AY94" s="613">
        <f t="shared" ca="1" si="18"/>
        <v>0</v>
      </c>
      <c r="AZ94" s="613">
        <f t="shared" ca="1" si="18"/>
        <v>0</v>
      </c>
      <c r="BA94" s="613">
        <f t="shared" ca="1" si="18"/>
        <v>0</v>
      </c>
      <c r="BB94" s="613">
        <f t="shared" ca="1" si="18"/>
        <v>0</v>
      </c>
      <c r="BC94" s="613">
        <f t="shared" ca="1" si="18"/>
        <v>0</v>
      </c>
      <c r="BD94" s="613">
        <f t="shared" ca="1" si="18"/>
        <v>0</v>
      </c>
      <c r="BE94" s="613">
        <f t="shared" ca="1" si="19"/>
        <v>0</v>
      </c>
      <c r="BF94" s="613">
        <f t="shared" ca="1" si="19"/>
        <v>0</v>
      </c>
      <c r="BG94" s="613">
        <f t="shared" ca="1" si="19"/>
        <v>0</v>
      </c>
      <c r="BH94" s="613">
        <f t="shared" ca="1" si="19"/>
        <v>0</v>
      </c>
      <c r="BI94" s="613">
        <f t="shared" ca="1" si="19"/>
        <v>0</v>
      </c>
      <c r="BJ94" s="613">
        <f t="shared" ca="1" si="19"/>
        <v>0</v>
      </c>
      <c r="BK94" s="613">
        <f t="shared" ca="1" si="19"/>
        <v>0</v>
      </c>
      <c r="BL94" s="881">
        <v>16</v>
      </c>
      <c r="BM94" s="37"/>
      <c r="BN94" s="36"/>
      <c r="BO94" s="36"/>
      <c r="BP94" s="36"/>
      <c r="BQ94" s="36"/>
      <c r="BR94" s="36"/>
      <c r="BS94" s="36"/>
      <c r="BT94" s="36"/>
      <c r="BU94" s="36"/>
    </row>
    <row r="95" spans="1:73" ht="17.45" customHeight="1">
      <c r="A95" s="1241"/>
      <c r="B95" s="899" t="str">
        <f t="shared" ca="1" si="7"/>
        <v>Please specify</v>
      </c>
      <c r="C95" s="68" t="str">
        <f t="shared" ca="1" si="7"/>
        <v>[Add notes here]</v>
      </c>
      <c r="D95" s="68" t="str">
        <f t="shared" ca="1" si="7"/>
        <v>Please select confidence rating</v>
      </c>
      <c r="E95" s="68" t="str">
        <f t="shared" ca="1" si="7"/>
        <v>[Add notes here]</v>
      </c>
      <c r="F95" s="614" t="s">
        <v>514</v>
      </c>
      <c r="G95" s="613">
        <f t="shared" ca="1" si="14"/>
        <v>0</v>
      </c>
      <c r="H95" s="613">
        <f t="shared" ca="1" si="14"/>
        <v>0</v>
      </c>
      <c r="I95" s="613">
        <f t="shared" ca="1" si="14"/>
        <v>0</v>
      </c>
      <c r="J95" s="613">
        <f t="shared" ca="1" si="14"/>
        <v>0</v>
      </c>
      <c r="K95" s="613">
        <f t="shared" ca="1" si="14"/>
        <v>0</v>
      </c>
      <c r="L95" s="613">
        <f t="shared" ca="1" si="14"/>
        <v>0</v>
      </c>
      <c r="M95" s="613">
        <f t="shared" ca="1" si="14"/>
        <v>0</v>
      </c>
      <c r="N95" s="613">
        <f t="shared" ca="1" si="14"/>
        <v>0</v>
      </c>
      <c r="O95" s="613">
        <f t="shared" ca="1" si="14"/>
        <v>0</v>
      </c>
      <c r="P95" s="613">
        <f t="shared" ca="1" si="14"/>
        <v>0</v>
      </c>
      <c r="Q95" s="613">
        <f t="shared" ca="1" si="15"/>
        <v>0</v>
      </c>
      <c r="R95" s="613">
        <f t="shared" ca="1" si="15"/>
        <v>0</v>
      </c>
      <c r="S95" s="613">
        <f t="shared" ca="1" si="15"/>
        <v>0</v>
      </c>
      <c r="T95" s="613">
        <f t="shared" ca="1" si="15"/>
        <v>0</v>
      </c>
      <c r="U95" s="613">
        <f t="shared" ca="1" si="15"/>
        <v>0</v>
      </c>
      <c r="V95" s="613">
        <f t="shared" ca="1" si="15"/>
        <v>0</v>
      </c>
      <c r="W95" s="613">
        <f t="shared" ca="1" si="15"/>
        <v>0</v>
      </c>
      <c r="X95" s="613">
        <f t="shared" ca="1" si="15"/>
        <v>0</v>
      </c>
      <c r="Y95" s="613">
        <f t="shared" ca="1" si="15"/>
        <v>0</v>
      </c>
      <c r="Z95" s="613">
        <f t="shared" ca="1" si="15"/>
        <v>0</v>
      </c>
      <c r="AA95" s="613">
        <f t="shared" ca="1" si="16"/>
        <v>0</v>
      </c>
      <c r="AB95" s="613">
        <f t="shared" ca="1" si="16"/>
        <v>0</v>
      </c>
      <c r="AC95" s="613">
        <f t="shared" ca="1" si="16"/>
        <v>0</v>
      </c>
      <c r="AD95" s="613">
        <f t="shared" ca="1" si="16"/>
        <v>0</v>
      </c>
      <c r="AE95" s="613">
        <f t="shared" ca="1" si="16"/>
        <v>0</v>
      </c>
      <c r="AF95" s="613">
        <f t="shared" ca="1" si="16"/>
        <v>0</v>
      </c>
      <c r="AG95" s="613">
        <f t="shared" ca="1" si="16"/>
        <v>0</v>
      </c>
      <c r="AH95" s="613">
        <f t="shared" ca="1" si="16"/>
        <v>0</v>
      </c>
      <c r="AI95" s="613">
        <f t="shared" ca="1" si="16"/>
        <v>0</v>
      </c>
      <c r="AJ95" s="613">
        <f t="shared" ca="1" si="16"/>
        <v>0</v>
      </c>
      <c r="AK95" s="613">
        <f t="shared" ca="1" si="17"/>
        <v>0</v>
      </c>
      <c r="AL95" s="613">
        <f t="shared" ca="1" si="17"/>
        <v>0</v>
      </c>
      <c r="AM95" s="613">
        <f t="shared" ca="1" si="17"/>
        <v>0</v>
      </c>
      <c r="AN95" s="613">
        <f t="shared" ca="1" si="17"/>
        <v>0</v>
      </c>
      <c r="AO95" s="613">
        <f t="shared" ca="1" si="17"/>
        <v>0</v>
      </c>
      <c r="AP95" s="613">
        <f t="shared" ca="1" si="17"/>
        <v>0</v>
      </c>
      <c r="AQ95" s="613">
        <f t="shared" ca="1" si="17"/>
        <v>0</v>
      </c>
      <c r="AR95" s="613">
        <f t="shared" ca="1" si="17"/>
        <v>0</v>
      </c>
      <c r="AS95" s="613">
        <f t="shared" ca="1" si="17"/>
        <v>0</v>
      </c>
      <c r="AT95" s="613">
        <f t="shared" ca="1" si="17"/>
        <v>0</v>
      </c>
      <c r="AU95" s="613">
        <f t="shared" ca="1" si="18"/>
        <v>0</v>
      </c>
      <c r="AV95" s="613">
        <f t="shared" ca="1" si="18"/>
        <v>0</v>
      </c>
      <c r="AW95" s="613">
        <f t="shared" ca="1" si="18"/>
        <v>0</v>
      </c>
      <c r="AX95" s="613">
        <f t="shared" ca="1" si="18"/>
        <v>0</v>
      </c>
      <c r="AY95" s="613">
        <f t="shared" ca="1" si="18"/>
        <v>0</v>
      </c>
      <c r="AZ95" s="613">
        <f t="shared" ca="1" si="18"/>
        <v>0</v>
      </c>
      <c r="BA95" s="613">
        <f t="shared" ca="1" si="18"/>
        <v>0</v>
      </c>
      <c r="BB95" s="613">
        <f t="shared" ca="1" si="18"/>
        <v>0</v>
      </c>
      <c r="BC95" s="613">
        <f t="shared" ca="1" si="18"/>
        <v>0</v>
      </c>
      <c r="BD95" s="613">
        <f t="shared" ca="1" si="18"/>
        <v>0</v>
      </c>
      <c r="BE95" s="613">
        <f t="shared" ca="1" si="19"/>
        <v>0</v>
      </c>
      <c r="BF95" s="613">
        <f t="shared" ca="1" si="19"/>
        <v>0</v>
      </c>
      <c r="BG95" s="613">
        <f t="shared" ca="1" si="19"/>
        <v>0</v>
      </c>
      <c r="BH95" s="613">
        <f t="shared" ca="1" si="19"/>
        <v>0</v>
      </c>
      <c r="BI95" s="613">
        <f t="shared" ca="1" si="19"/>
        <v>0</v>
      </c>
      <c r="BJ95" s="613">
        <f t="shared" ca="1" si="19"/>
        <v>0</v>
      </c>
      <c r="BK95" s="613">
        <f t="shared" ca="1" si="19"/>
        <v>0</v>
      </c>
      <c r="BL95" s="881">
        <v>17</v>
      </c>
      <c r="BM95" s="37"/>
      <c r="BN95" s="36"/>
      <c r="BO95" s="36"/>
      <c r="BP95" s="36"/>
      <c r="BQ95" s="36"/>
      <c r="BR95" s="36"/>
      <c r="BS95" s="36"/>
      <c r="BT95" s="36"/>
      <c r="BU95" s="36"/>
    </row>
    <row r="96" spans="1:73" ht="17.45" customHeight="1">
      <c r="A96" s="1241"/>
      <c r="B96" s="899" t="str">
        <f t="shared" ca="1" si="7"/>
        <v>Please specify</v>
      </c>
      <c r="C96" s="68" t="str">
        <f t="shared" ca="1" si="7"/>
        <v>[Add notes here]</v>
      </c>
      <c r="D96" s="68" t="str">
        <f t="shared" ca="1" si="7"/>
        <v>Please select confidence rating</v>
      </c>
      <c r="E96" s="68" t="str">
        <f t="shared" ca="1" si="7"/>
        <v>[Add notes here]</v>
      </c>
      <c r="F96" s="614" t="s">
        <v>514</v>
      </c>
      <c r="G96" s="613">
        <f t="shared" ca="1" si="14"/>
        <v>0</v>
      </c>
      <c r="H96" s="613">
        <f t="shared" ca="1" si="14"/>
        <v>0</v>
      </c>
      <c r="I96" s="613">
        <f t="shared" ca="1" si="14"/>
        <v>0</v>
      </c>
      <c r="J96" s="613">
        <f t="shared" ca="1" si="14"/>
        <v>0</v>
      </c>
      <c r="K96" s="613">
        <f t="shared" ca="1" si="14"/>
        <v>0</v>
      </c>
      <c r="L96" s="613">
        <f t="shared" ca="1" si="14"/>
        <v>0</v>
      </c>
      <c r="M96" s="613">
        <f t="shared" ca="1" si="14"/>
        <v>0</v>
      </c>
      <c r="N96" s="613">
        <f t="shared" ca="1" si="14"/>
        <v>0</v>
      </c>
      <c r="O96" s="613">
        <f t="shared" ca="1" si="14"/>
        <v>0</v>
      </c>
      <c r="P96" s="613">
        <f t="shared" ca="1" si="14"/>
        <v>0</v>
      </c>
      <c r="Q96" s="613">
        <f t="shared" ca="1" si="15"/>
        <v>0</v>
      </c>
      <c r="R96" s="613">
        <f t="shared" ca="1" si="15"/>
        <v>0</v>
      </c>
      <c r="S96" s="613">
        <f t="shared" ca="1" si="15"/>
        <v>0</v>
      </c>
      <c r="T96" s="613">
        <f t="shared" ca="1" si="15"/>
        <v>0</v>
      </c>
      <c r="U96" s="613">
        <f t="shared" ca="1" si="15"/>
        <v>0</v>
      </c>
      <c r="V96" s="613">
        <f t="shared" ca="1" si="15"/>
        <v>0</v>
      </c>
      <c r="W96" s="613">
        <f t="shared" ca="1" si="15"/>
        <v>0</v>
      </c>
      <c r="X96" s="613">
        <f t="shared" ca="1" si="15"/>
        <v>0</v>
      </c>
      <c r="Y96" s="613">
        <f t="shared" ca="1" si="15"/>
        <v>0</v>
      </c>
      <c r="Z96" s="613">
        <f t="shared" ca="1" si="15"/>
        <v>0</v>
      </c>
      <c r="AA96" s="613">
        <f t="shared" ca="1" si="16"/>
        <v>0</v>
      </c>
      <c r="AB96" s="613">
        <f t="shared" ca="1" si="16"/>
        <v>0</v>
      </c>
      <c r="AC96" s="613">
        <f t="shared" ca="1" si="16"/>
        <v>0</v>
      </c>
      <c r="AD96" s="613">
        <f t="shared" ca="1" si="16"/>
        <v>0</v>
      </c>
      <c r="AE96" s="613">
        <f t="shared" ca="1" si="16"/>
        <v>0</v>
      </c>
      <c r="AF96" s="613">
        <f t="shared" ca="1" si="16"/>
        <v>0</v>
      </c>
      <c r="AG96" s="613">
        <f t="shared" ca="1" si="16"/>
        <v>0</v>
      </c>
      <c r="AH96" s="613">
        <f t="shared" ca="1" si="16"/>
        <v>0</v>
      </c>
      <c r="AI96" s="613">
        <f t="shared" ca="1" si="16"/>
        <v>0</v>
      </c>
      <c r="AJ96" s="613">
        <f t="shared" ca="1" si="16"/>
        <v>0</v>
      </c>
      <c r="AK96" s="613">
        <f t="shared" ca="1" si="17"/>
        <v>0</v>
      </c>
      <c r="AL96" s="613">
        <f t="shared" ca="1" si="17"/>
        <v>0</v>
      </c>
      <c r="AM96" s="613">
        <f t="shared" ca="1" si="17"/>
        <v>0</v>
      </c>
      <c r="AN96" s="613">
        <f t="shared" ca="1" si="17"/>
        <v>0</v>
      </c>
      <c r="AO96" s="613">
        <f t="shared" ca="1" si="17"/>
        <v>0</v>
      </c>
      <c r="AP96" s="613">
        <f t="shared" ca="1" si="17"/>
        <v>0</v>
      </c>
      <c r="AQ96" s="613">
        <f t="shared" ca="1" si="17"/>
        <v>0</v>
      </c>
      <c r="AR96" s="613">
        <f t="shared" ca="1" si="17"/>
        <v>0</v>
      </c>
      <c r="AS96" s="613">
        <f t="shared" ca="1" si="17"/>
        <v>0</v>
      </c>
      <c r="AT96" s="613">
        <f t="shared" ca="1" si="17"/>
        <v>0</v>
      </c>
      <c r="AU96" s="613">
        <f t="shared" ca="1" si="18"/>
        <v>0</v>
      </c>
      <c r="AV96" s="613">
        <f t="shared" ca="1" si="18"/>
        <v>0</v>
      </c>
      <c r="AW96" s="613">
        <f t="shared" ca="1" si="18"/>
        <v>0</v>
      </c>
      <c r="AX96" s="613">
        <f t="shared" ca="1" si="18"/>
        <v>0</v>
      </c>
      <c r="AY96" s="613">
        <f t="shared" ca="1" si="18"/>
        <v>0</v>
      </c>
      <c r="AZ96" s="613">
        <f t="shared" ca="1" si="18"/>
        <v>0</v>
      </c>
      <c r="BA96" s="613">
        <f t="shared" ca="1" si="18"/>
        <v>0</v>
      </c>
      <c r="BB96" s="613">
        <f t="shared" ca="1" si="18"/>
        <v>0</v>
      </c>
      <c r="BC96" s="613">
        <f t="shared" ca="1" si="18"/>
        <v>0</v>
      </c>
      <c r="BD96" s="613">
        <f t="shared" ca="1" si="18"/>
        <v>0</v>
      </c>
      <c r="BE96" s="613">
        <f t="shared" ca="1" si="19"/>
        <v>0</v>
      </c>
      <c r="BF96" s="613">
        <f t="shared" ca="1" si="19"/>
        <v>0</v>
      </c>
      <c r="BG96" s="613">
        <f t="shared" ca="1" si="19"/>
        <v>0</v>
      </c>
      <c r="BH96" s="613">
        <f t="shared" ca="1" si="19"/>
        <v>0</v>
      </c>
      <c r="BI96" s="613">
        <f t="shared" ca="1" si="19"/>
        <v>0</v>
      </c>
      <c r="BJ96" s="613">
        <f t="shared" ca="1" si="19"/>
        <v>0</v>
      </c>
      <c r="BK96" s="613">
        <f t="shared" ca="1" si="19"/>
        <v>0</v>
      </c>
      <c r="BL96" s="881">
        <v>18</v>
      </c>
      <c r="BM96" s="37"/>
      <c r="BN96" s="36"/>
      <c r="BO96" s="36"/>
      <c r="BP96" s="36"/>
      <c r="BQ96" s="36"/>
      <c r="BR96" s="36"/>
      <c r="BS96" s="36"/>
      <c r="BT96" s="36"/>
      <c r="BU96" s="36"/>
    </row>
    <row r="97" spans="1:73" ht="17.45" customHeight="1">
      <c r="A97" s="1241"/>
      <c r="B97" s="899" t="str">
        <f t="shared" ca="1" si="7"/>
        <v>Please specify</v>
      </c>
      <c r="C97" s="68" t="str">
        <f t="shared" ca="1" si="7"/>
        <v>[Add notes here]</v>
      </c>
      <c r="D97" s="68" t="str">
        <f t="shared" ca="1" si="7"/>
        <v>Please select confidence rating</v>
      </c>
      <c r="E97" s="68" t="str">
        <f t="shared" ca="1" si="7"/>
        <v>[Add notes here]</v>
      </c>
      <c r="F97" s="614" t="s">
        <v>514</v>
      </c>
      <c r="G97" s="613">
        <f t="shared" ca="1" si="14"/>
        <v>0</v>
      </c>
      <c r="H97" s="613">
        <f t="shared" ca="1" si="14"/>
        <v>0</v>
      </c>
      <c r="I97" s="613">
        <f t="shared" ca="1" si="14"/>
        <v>0</v>
      </c>
      <c r="J97" s="613">
        <f t="shared" ca="1" si="14"/>
        <v>0</v>
      </c>
      <c r="K97" s="613">
        <f t="shared" ca="1" si="14"/>
        <v>0</v>
      </c>
      <c r="L97" s="613">
        <f t="shared" ca="1" si="14"/>
        <v>0</v>
      </c>
      <c r="M97" s="613">
        <f t="shared" ca="1" si="14"/>
        <v>0</v>
      </c>
      <c r="N97" s="613">
        <f t="shared" ca="1" si="14"/>
        <v>0</v>
      </c>
      <c r="O97" s="613">
        <f t="shared" ca="1" si="14"/>
        <v>0</v>
      </c>
      <c r="P97" s="613">
        <f t="shared" ca="1" si="14"/>
        <v>0</v>
      </c>
      <c r="Q97" s="613">
        <f t="shared" ca="1" si="15"/>
        <v>0</v>
      </c>
      <c r="R97" s="613">
        <f t="shared" ca="1" si="15"/>
        <v>0</v>
      </c>
      <c r="S97" s="613">
        <f t="shared" ca="1" si="15"/>
        <v>0</v>
      </c>
      <c r="T97" s="613">
        <f t="shared" ca="1" si="15"/>
        <v>0</v>
      </c>
      <c r="U97" s="613">
        <f t="shared" ca="1" si="15"/>
        <v>0</v>
      </c>
      <c r="V97" s="613">
        <f t="shared" ca="1" si="15"/>
        <v>0</v>
      </c>
      <c r="W97" s="613">
        <f t="shared" ca="1" si="15"/>
        <v>0</v>
      </c>
      <c r="X97" s="613">
        <f t="shared" ca="1" si="15"/>
        <v>0</v>
      </c>
      <c r="Y97" s="613">
        <f t="shared" ca="1" si="15"/>
        <v>0</v>
      </c>
      <c r="Z97" s="613">
        <f t="shared" ca="1" si="15"/>
        <v>0</v>
      </c>
      <c r="AA97" s="613">
        <f t="shared" ca="1" si="16"/>
        <v>0</v>
      </c>
      <c r="AB97" s="613">
        <f t="shared" ca="1" si="16"/>
        <v>0</v>
      </c>
      <c r="AC97" s="613">
        <f t="shared" ca="1" si="16"/>
        <v>0</v>
      </c>
      <c r="AD97" s="613">
        <f t="shared" ca="1" si="16"/>
        <v>0</v>
      </c>
      <c r="AE97" s="613">
        <f t="shared" ca="1" si="16"/>
        <v>0</v>
      </c>
      <c r="AF97" s="613">
        <f t="shared" ca="1" si="16"/>
        <v>0</v>
      </c>
      <c r="AG97" s="613">
        <f t="shared" ca="1" si="16"/>
        <v>0</v>
      </c>
      <c r="AH97" s="613">
        <f t="shared" ca="1" si="16"/>
        <v>0</v>
      </c>
      <c r="AI97" s="613">
        <f t="shared" ca="1" si="16"/>
        <v>0</v>
      </c>
      <c r="AJ97" s="613">
        <f t="shared" ca="1" si="16"/>
        <v>0</v>
      </c>
      <c r="AK97" s="613">
        <f t="shared" ca="1" si="17"/>
        <v>0</v>
      </c>
      <c r="AL97" s="613">
        <f t="shared" ca="1" si="17"/>
        <v>0</v>
      </c>
      <c r="AM97" s="613">
        <f t="shared" ca="1" si="17"/>
        <v>0</v>
      </c>
      <c r="AN97" s="613">
        <f t="shared" ca="1" si="17"/>
        <v>0</v>
      </c>
      <c r="AO97" s="613">
        <f t="shared" ca="1" si="17"/>
        <v>0</v>
      </c>
      <c r="AP97" s="613">
        <f t="shared" ca="1" si="17"/>
        <v>0</v>
      </c>
      <c r="AQ97" s="613">
        <f t="shared" ca="1" si="17"/>
        <v>0</v>
      </c>
      <c r="AR97" s="613">
        <f t="shared" ca="1" si="17"/>
        <v>0</v>
      </c>
      <c r="AS97" s="613">
        <f t="shared" ca="1" si="17"/>
        <v>0</v>
      </c>
      <c r="AT97" s="613">
        <f t="shared" ca="1" si="17"/>
        <v>0</v>
      </c>
      <c r="AU97" s="613">
        <f t="shared" ca="1" si="18"/>
        <v>0</v>
      </c>
      <c r="AV97" s="613">
        <f t="shared" ca="1" si="18"/>
        <v>0</v>
      </c>
      <c r="AW97" s="613">
        <f t="shared" ca="1" si="18"/>
        <v>0</v>
      </c>
      <c r="AX97" s="613">
        <f t="shared" ca="1" si="18"/>
        <v>0</v>
      </c>
      <c r="AY97" s="613">
        <f t="shared" ca="1" si="18"/>
        <v>0</v>
      </c>
      <c r="AZ97" s="613">
        <f t="shared" ca="1" si="18"/>
        <v>0</v>
      </c>
      <c r="BA97" s="613">
        <f t="shared" ca="1" si="18"/>
        <v>0</v>
      </c>
      <c r="BB97" s="613">
        <f t="shared" ca="1" si="18"/>
        <v>0</v>
      </c>
      <c r="BC97" s="613">
        <f t="shared" ca="1" si="18"/>
        <v>0</v>
      </c>
      <c r="BD97" s="613">
        <f t="shared" ca="1" si="18"/>
        <v>0</v>
      </c>
      <c r="BE97" s="613">
        <f t="shared" ca="1" si="19"/>
        <v>0</v>
      </c>
      <c r="BF97" s="613">
        <f t="shared" ca="1" si="19"/>
        <v>0</v>
      </c>
      <c r="BG97" s="613">
        <f t="shared" ca="1" si="19"/>
        <v>0</v>
      </c>
      <c r="BH97" s="613">
        <f t="shared" ca="1" si="19"/>
        <v>0</v>
      </c>
      <c r="BI97" s="613">
        <f t="shared" ca="1" si="19"/>
        <v>0</v>
      </c>
      <c r="BJ97" s="613">
        <f t="shared" ca="1" si="19"/>
        <v>0</v>
      </c>
      <c r="BK97" s="613">
        <f t="shared" ca="1" si="19"/>
        <v>0</v>
      </c>
      <c r="BL97" s="881">
        <v>19</v>
      </c>
      <c r="BM97" s="37"/>
      <c r="BN97" s="36"/>
      <c r="BO97" s="36"/>
      <c r="BP97" s="36"/>
      <c r="BQ97" s="36"/>
      <c r="BR97" s="36"/>
      <c r="BS97" s="36"/>
      <c r="BT97" s="36"/>
      <c r="BU97" s="36"/>
    </row>
    <row r="98" spans="1:73" ht="17.45" customHeight="1" thickBot="1">
      <c r="A98" s="1241"/>
      <c r="B98" s="900" t="str">
        <f t="shared" ca="1" si="7"/>
        <v>Please specify</v>
      </c>
      <c r="C98" s="70" t="str">
        <f t="shared" ca="1" si="7"/>
        <v>[Add notes here]</v>
      </c>
      <c r="D98" s="68" t="str">
        <f t="shared" ca="1" si="7"/>
        <v>Please select confidence rating</v>
      </c>
      <c r="E98" s="70" t="str">
        <f t="shared" ca="1" si="7"/>
        <v>[Add notes here]</v>
      </c>
      <c r="F98" s="614" t="s">
        <v>514</v>
      </c>
      <c r="G98" s="613">
        <f t="shared" ca="1" si="14"/>
        <v>0</v>
      </c>
      <c r="H98" s="613">
        <f t="shared" ca="1" si="14"/>
        <v>0</v>
      </c>
      <c r="I98" s="613">
        <f t="shared" ca="1" si="14"/>
        <v>0</v>
      </c>
      <c r="J98" s="613">
        <f t="shared" ca="1" si="14"/>
        <v>0</v>
      </c>
      <c r="K98" s="613">
        <f t="shared" ca="1" si="14"/>
        <v>0</v>
      </c>
      <c r="L98" s="613">
        <f t="shared" ca="1" si="14"/>
        <v>0</v>
      </c>
      <c r="M98" s="613">
        <f t="shared" ca="1" si="14"/>
        <v>0</v>
      </c>
      <c r="N98" s="613">
        <f t="shared" ca="1" si="14"/>
        <v>0</v>
      </c>
      <c r="O98" s="613">
        <f t="shared" ca="1" si="14"/>
        <v>0</v>
      </c>
      <c r="P98" s="613">
        <f t="shared" ca="1" si="14"/>
        <v>0</v>
      </c>
      <c r="Q98" s="613">
        <f t="shared" ca="1" si="15"/>
        <v>0</v>
      </c>
      <c r="R98" s="613">
        <f t="shared" ca="1" si="15"/>
        <v>0</v>
      </c>
      <c r="S98" s="613">
        <f t="shared" ca="1" si="15"/>
        <v>0</v>
      </c>
      <c r="T98" s="613">
        <f t="shared" ca="1" si="15"/>
        <v>0</v>
      </c>
      <c r="U98" s="613">
        <f t="shared" ca="1" si="15"/>
        <v>0</v>
      </c>
      <c r="V98" s="613">
        <f t="shared" ca="1" si="15"/>
        <v>0</v>
      </c>
      <c r="W98" s="613">
        <f t="shared" ca="1" si="15"/>
        <v>0</v>
      </c>
      <c r="X98" s="613">
        <f t="shared" ca="1" si="15"/>
        <v>0</v>
      </c>
      <c r="Y98" s="613">
        <f t="shared" ca="1" si="15"/>
        <v>0</v>
      </c>
      <c r="Z98" s="613">
        <f t="shared" ca="1" si="15"/>
        <v>0</v>
      </c>
      <c r="AA98" s="613">
        <f t="shared" ca="1" si="16"/>
        <v>0</v>
      </c>
      <c r="AB98" s="613">
        <f t="shared" ca="1" si="16"/>
        <v>0</v>
      </c>
      <c r="AC98" s="613">
        <f t="shared" ca="1" si="16"/>
        <v>0</v>
      </c>
      <c r="AD98" s="613">
        <f t="shared" ca="1" si="16"/>
        <v>0</v>
      </c>
      <c r="AE98" s="613">
        <f t="shared" ca="1" si="16"/>
        <v>0</v>
      </c>
      <c r="AF98" s="613">
        <f t="shared" ca="1" si="16"/>
        <v>0</v>
      </c>
      <c r="AG98" s="613">
        <f t="shared" ca="1" si="16"/>
        <v>0</v>
      </c>
      <c r="AH98" s="613">
        <f t="shared" ca="1" si="16"/>
        <v>0</v>
      </c>
      <c r="AI98" s="613">
        <f t="shared" ca="1" si="16"/>
        <v>0</v>
      </c>
      <c r="AJ98" s="613">
        <f t="shared" ca="1" si="16"/>
        <v>0</v>
      </c>
      <c r="AK98" s="613">
        <f t="shared" ca="1" si="17"/>
        <v>0</v>
      </c>
      <c r="AL98" s="613">
        <f t="shared" ca="1" si="17"/>
        <v>0</v>
      </c>
      <c r="AM98" s="613">
        <f t="shared" ca="1" si="17"/>
        <v>0</v>
      </c>
      <c r="AN98" s="613">
        <f t="shared" ca="1" si="17"/>
        <v>0</v>
      </c>
      <c r="AO98" s="613">
        <f t="shared" ca="1" si="17"/>
        <v>0</v>
      </c>
      <c r="AP98" s="613">
        <f t="shared" ca="1" si="17"/>
        <v>0</v>
      </c>
      <c r="AQ98" s="613">
        <f t="shared" ca="1" si="17"/>
        <v>0</v>
      </c>
      <c r="AR98" s="613">
        <f t="shared" ca="1" si="17"/>
        <v>0</v>
      </c>
      <c r="AS98" s="613">
        <f t="shared" ca="1" si="17"/>
        <v>0</v>
      </c>
      <c r="AT98" s="613">
        <f t="shared" ca="1" si="17"/>
        <v>0</v>
      </c>
      <c r="AU98" s="613">
        <f t="shared" ca="1" si="18"/>
        <v>0</v>
      </c>
      <c r="AV98" s="613">
        <f t="shared" ca="1" si="18"/>
        <v>0</v>
      </c>
      <c r="AW98" s="613">
        <f t="shared" ca="1" si="18"/>
        <v>0</v>
      </c>
      <c r="AX98" s="613">
        <f t="shared" ca="1" si="18"/>
        <v>0</v>
      </c>
      <c r="AY98" s="613">
        <f t="shared" ca="1" si="18"/>
        <v>0</v>
      </c>
      <c r="AZ98" s="613">
        <f t="shared" ca="1" si="18"/>
        <v>0</v>
      </c>
      <c r="BA98" s="613">
        <f t="shared" ca="1" si="18"/>
        <v>0</v>
      </c>
      <c r="BB98" s="613">
        <f t="shared" ca="1" si="18"/>
        <v>0</v>
      </c>
      <c r="BC98" s="613">
        <f t="shared" ca="1" si="18"/>
        <v>0</v>
      </c>
      <c r="BD98" s="613">
        <f t="shared" ca="1" si="18"/>
        <v>0</v>
      </c>
      <c r="BE98" s="613">
        <f t="shared" ca="1" si="19"/>
        <v>0</v>
      </c>
      <c r="BF98" s="613">
        <f t="shared" ca="1" si="19"/>
        <v>0</v>
      </c>
      <c r="BG98" s="613">
        <f t="shared" ca="1" si="19"/>
        <v>0</v>
      </c>
      <c r="BH98" s="613">
        <f t="shared" ca="1" si="19"/>
        <v>0</v>
      </c>
      <c r="BI98" s="613">
        <f t="shared" ca="1" si="19"/>
        <v>0</v>
      </c>
      <c r="BJ98" s="613">
        <f t="shared" ca="1" si="19"/>
        <v>0</v>
      </c>
      <c r="BK98" s="613">
        <f t="shared" ca="1" si="19"/>
        <v>0</v>
      </c>
      <c r="BL98" s="881">
        <v>20</v>
      </c>
      <c r="BM98" s="37"/>
      <c r="BN98" s="36"/>
      <c r="BO98" s="36"/>
      <c r="BP98" s="36"/>
      <c r="BQ98" s="36"/>
      <c r="BR98" s="36"/>
      <c r="BS98" s="36"/>
      <c r="BT98" s="36"/>
      <c r="BU98" s="36"/>
    </row>
    <row r="99" spans="1:73" ht="17.45" customHeight="1" thickBot="1">
      <c r="A99" s="1241"/>
      <c r="B99" s="615" t="str">
        <f t="shared" ca="1" si="7"/>
        <v>Total Constraint Costs (NGET)</v>
      </c>
      <c r="C99" s="70" t="str">
        <f t="shared" ca="1" si="7"/>
        <v>[Add notes here]</v>
      </c>
      <c r="D99" s="71" t="str">
        <f t="shared" ca="1" si="7"/>
        <v>Please select confidence rating</v>
      </c>
      <c r="E99" s="70" t="str">
        <f t="shared" ca="1" si="7"/>
        <v>[Add notes here]</v>
      </c>
      <c r="F99" s="616" t="s">
        <v>514</v>
      </c>
      <c r="G99" s="617">
        <f t="shared" ca="1" si="14"/>
        <v>0</v>
      </c>
      <c r="H99" s="617">
        <f t="shared" ca="1" si="14"/>
        <v>0</v>
      </c>
      <c r="I99" s="617">
        <f t="shared" ca="1" si="14"/>
        <v>0</v>
      </c>
      <c r="J99" s="617">
        <f t="shared" ca="1" si="14"/>
        <v>0</v>
      </c>
      <c r="K99" s="617">
        <f t="shared" ca="1" si="14"/>
        <v>0</v>
      </c>
      <c r="L99" s="617">
        <f t="shared" ca="1" si="14"/>
        <v>0</v>
      </c>
      <c r="M99" s="617">
        <f t="shared" ca="1" si="14"/>
        <v>0</v>
      </c>
      <c r="N99" s="617">
        <f t="shared" ca="1" si="14"/>
        <v>0</v>
      </c>
      <c r="O99" s="617">
        <f t="shared" ca="1" si="14"/>
        <v>0</v>
      </c>
      <c r="P99" s="617">
        <f t="shared" ca="1" si="14"/>
        <v>0</v>
      </c>
      <c r="Q99" s="617">
        <f t="shared" ca="1" si="15"/>
        <v>0</v>
      </c>
      <c r="R99" s="617">
        <f t="shared" ca="1" si="15"/>
        <v>0</v>
      </c>
      <c r="S99" s="617">
        <f t="shared" ca="1" si="15"/>
        <v>0</v>
      </c>
      <c r="T99" s="617">
        <f t="shared" ca="1" si="15"/>
        <v>0</v>
      </c>
      <c r="U99" s="617">
        <f t="shared" ca="1" si="15"/>
        <v>0</v>
      </c>
      <c r="V99" s="617">
        <f t="shared" ca="1" si="15"/>
        <v>0</v>
      </c>
      <c r="W99" s="617">
        <f t="shared" ca="1" si="15"/>
        <v>0</v>
      </c>
      <c r="X99" s="617">
        <f t="shared" ca="1" si="15"/>
        <v>0</v>
      </c>
      <c r="Y99" s="617">
        <f t="shared" ca="1" si="15"/>
        <v>0</v>
      </c>
      <c r="Z99" s="617">
        <f t="shared" ca="1" si="15"/>
        <v>0</v>
      </c>
      <c r="AA99" s="617">
        <f t="shared" ca="1" si="16"/>
        <v>0</v>
      </c>
      <c r="AB99" s="617">
        <f t="shared" ca="1" si="16"/>
        <v>0</v>
      </c>
      <c r="AC99" s="617">
        <f t="shared" ca="1" si="16"/>
        <v>0</v>
      </c>
      <c r="AD99" s="617">
        <f t="shared" ca="1" si="16"/>
        <v>0</v>
      </c>
      <c r="AE99" s="617">
        <f t="shared" ca="1" si="16"/>
        <v>0</v>
      </c>
      <c r="AF99" s="617">
        <f t="shared" ca="1" si="16"/>
        <v>0</v>
      </c>
      <c r="AG99" s="617">
        <f t="shared" ca="1" si="16"/>
        <v>0</v>
      </c>
      <c r="AH99" s="617">
        <f t="shared" ca="1" si="16"/>
        <v>0</v>
      </c>
      <c r="AI99" s="617">
        <f t="shared" ca="1" si="16"/>
        <v>0</v>
      </c>
      <c r="AJ99" s="617">
        <f t="shared" ca="1" si="16"/>
        <v>0</v>
      </c>
      <c r="AK99" s="617">
        <f t="shared" ca="1" si="17"/>
        <v>0</v>
      </c>
      <c r="AL99" s="617">
        <f t="shared" ca="1" si="17"/>
        <v>0</v>
      </c>
      <c r="AM99" s="617">
        <f t="shared" ca="1" si="17"/>
        <v>0</v>
      </c>
      <c r="AN99" s="617">
        <f t="shared" ca="1" si="17"/>
        <v>0</v>
      </c>
      <c r="AO99" s="617">
        <f t="shared" ca="1" si="17"/>
        <v>0</v>
      </c>
      <c r="AP99" s="617">
        <f t="shared" ca="1" si="17"/>
        <v>0</v>
      </c>
      <c r="AQ99" s="617">
        <f t="shared" ca="1" si="17"/>
        <v>0</v>
      </c>
      <c r="AR99" s="617">
        <f t="shared" ca="1" si="17"/>
        <v>0</v>
      </c>
      <c r="AS99" s="617">
        <f t="shared" ca="1" si="17"/>
        <v>0</v>
      </c>
      <c r="AT99" s="617">
        <f t="shared" ca="1" si="17"/>
        <v>0</v>
      </c>
      <c r="AU99" s="617">
        <f t="shared" ca="1" si="18"/>
        <v>0</v>
      </c>
      <c r="AV99" s="617">
        <f t="shared" ca="1" si="18"/>
        <v>0</v>
      </c>
      <c r="AW99" s="617">
        <f t="shared" ca="1" si="18"/>
        <v>0</v>
      </c>
      <c r="AX99" s="617">
        <f t="shared" ca="1" si="18"/>
        <v>0</v>
      </c>
      <c r="AY99" s="617">
        <f t="shared" ca="1" si="18"/>
        <v>0</v>
      </c>
      <c r="AZ99" s="617">
        <f t="shared" ca="1" si="18"/>
        <v>0</v>
      </c>
      <c r="BA99" s="617">
        <f t="shared" ca="1" si="18"/>
        <v>0</v>
      </c>
      <c r="BB99" s="617">
        <f t="shared" ca="1" si="18"/>
        <v>0</v>
      </c>
      <c r="BC99" s="617">
        <f t="shared" ca="1" si="18"/>
        <v>0</v>
      </c>
      <c r="BD99" s="617">
        <f t="shared" ca="1" si="18"/>
        <v>0</v>
      </c>
      <c r="BE99" s="617">
        <f t="shared" ca="1" si="19"/>
        <v>0</v>
      </c>
      <c r="BF99" s="617">
        <f t="shared" ca="1" si="19"/>
        <v>0</v>
      </c>
      <c r="BG99" s="617">
        <f t="shared" ca="1" si="19"/>
        <v>0</v>
      </c>
      <c r="BH99" s="617">
        <f t="shared" ca="1" si="19"/>
        <v>0</v>
      </c>
      <c r="BI99" s="617">
        <f t="shared" ca="1" si="19"/>
        <v>0</v>
      </c>
      <c r="BJ99" s="617">
        <f t="shared" ca="1" si="19"/>
        <v>0</v>
      </c>
      <c r="BK99" s="617">
        <f t="shared" ca="1" si="19"/>
        <v>0</v>
      </c>
      <c r="BL99" s="881">
        <v>21</v>
      </c>
      <c r="BM99" s="37"/>
      <c r="BN99" s="36"/>
      <c r="BO99" s="36"/>
      <c r="BP99" s="36"/>
      <c r="BQ99" s="36"/>
      <c r="BR99" s="36"/>
      <c r="BS99" s="36"/>
      <c r="BT99" s="36"/>
      <c r="BU99" s="36"/>
    </row>
    <row r="100" spans="1:73" ht="17.45" customHeight="1" thickBot="1">
      <c r="A100" s="1241"/>
      <c r="B100" s="618" t="str">
        <f t="shared" ca="1" si="7"/>
        <v>Total Pass Through Costs (NGT)</v>
      </c>
      <c r="C100" s="71" t="str">
        <f t="shared" ca="1" si="7"/>
        <v>[Add notes here]</v>
      </c>
      <c r="D100" s="70" t="str">
        <f t="shared" ca="1" si="7"/>
        <v>Please select confidence rating</v>
      </c>
      <c r="E100" s="70" t="str">
        <f t="shared" ca="1" si="7"/>
        <v>[Add notes here]</v>
      </c>
      <c r="F100" s="619" t="s">
        <v>514</v>
      </c>
      <c r="G100" s="613">
        <f t="shared" ca="1" si="14"/>
        <v>0</v>
      </c>
      <c r="H100" s="613">
        <f t="shared" ca="1" si="14"/>
        <v>0</v>
      </c>
      <c r="I100" s="613">
        <f t="shared" ca="1" si="14"/>
        <v>0</v>
      </c>
      <c r="J100" s="613">
        <f t="shared" ca="1" si="14"/>
        <v>0</v>
      </c>
      <c r="K100" s="613">
        <f t="shared" ca="1" si="14"/>
        <v>0</v>
      </c>
      <c r="L100" s="613">
        <f t="shared" ca="1" si="14"/>
        <v>0</v>
      </c>
      <c r="M100" s="613">
        <f t="shared" ca="1" si="14"/>
        <v>0</v>
      </c>
      <c r="N100" s="613">
        <f t="shared" ca="1" si="14"/>
        <v>0</v>
      </c>
      <c r="O100" s="613">
        <f t="shared" ca="1" si="14"/>
        <v>0</v>
      </c>
      <c r="P100" s="613">
        <f t="shared" ca="1" si="14"/>
        <v>0</v>
      </c>
      <c r="Q100" s="613">
        <f t="shared" ca="1" si="15"/>
        <v>0</v>
      </c>
      <c r="R100" s="613">
        <f t="shared" ca="1" si="15"/>
        <v>0</v>
      </c>
      <c r="S100" s="613">
        <f t="shared" ca="1" si="15"/>
        <v>0</v>
      </c>
      <c r="T100" s="613">
        <f t="shared" ca="1" si="15"/>
        <v>0</v>
      </c>
      <c r="U100" s="613">
        <f t="shared" ca="1" si="15"/>
        <v>0</v>
      </c>
      <c r="V100" s="613">
        <f t="shared" ca="1" si="15"/>
        <v>0</v>
      </c>
      <c r="W100" s="613">
        <f t="shared" ca="1" si="15"/>
        <v>0</v>
      </c>
      <c r="X100" s="613">
        <f t="shared" ca="1" si="15"/>
        <v>0</v>
      </c>
      <c r="Y100" s="613">
        <f t="shared" ca="1" si="15"/>
        <v>0</v>
      </c>
      <c r="Z100" s="613">
        <f t="shared" ca="1" si="15"/>
        <v>0</v>
      </c>
      <c r="AA100" s="613">
        <f t="shared" ca="1" si="16"/>
        <v>0</v>
      </c>
      <c r="AB100" s="613">
        <f t="shared" ca="1" si="16"/>
        <v>0</v>
      </c>
      <c r="AC100" s="613">
        <f t="shared" ca="1" si="16"/>
        <v>0</v>
      </c>
      <c r="AD100" s="613">
        <f t="shared" ca="1" si="16"/>
        <v>0</v>
      </c>
      <c r="AE100" s="613">
        <f t="shared" ca="1" si="16"/>
        <v>0</v>
      </c>
      <c r="AF100" s="613">
        <f t="shared" ca="1" si="16"/>
        <v>0</v>
      </c>
      <c r="AG100" s="613">
        <f t="shared" ca="1" si="16"/>
        <v>0</v>
      </c>
      <c r="AH100" s="613">
        <f t="shared" ca="1" si="16"/>
        <v>0</v>
      </c>
      <c r="AI100" s="613">
        <f t="shared" ca="1" si="16"/>
        <v>0</v>
      </c>
      <c r="AJ100" s="613">
        <f t="shared" ca="1" si="16"/>
        <v>0</v>
      </c>
      <c r="AK100" s="613">
        <f t="shared" ca="1" si="17"/>
        <v>0</v>
      </c>
      <c r="AL100" s="613">
        <f t="shared" ca="1" si="17"/>
        <v>0</v>
      </c>
      <c r="AM100" s="613">
        <f t="shared" ca="1" si="17"/>
        <v>0</v>
      </c>
      <c r="AN100" s="613">
        <f t="shared" ca="1" si="17"/>
        <v>0</v>
      </c>
      <c r="AO100" s="613">
        <f t="shared" ca="1" si="17"/>
        <v>0</v>
      </c>
      <c r="AP100" s="613">
        <f t="shared" ca="1" si="17"/>
        <v>0</v>
      </c>
      <c r="AQ100" s="613">
        <f t="shared" ca="1" si="17"/>
        <v>0</v>
      </c>
      <c r="AR100" s="613">
        <f t="shared" ca="1" si="17"/>
        <v>0</v>
      </c>
      <c r="AS100" s="613">
        <f t="shared" ca="1" si="17"/>
        <v>0</v>
      </c>
      <c r="AT100" s="613">
        <f t="shared" ca="1" si="17"/>
        <v>0</v>
      </c>
      <c r="AU100" s="613">
        <f t="shared" ca="1" si="18"/>
        <v>0</v>
      </c>
      <c r="AV100" s="613">
        <f t="shared" ca="1" si="18"/>
        <v>0</v>
      </c>
      <c r="AW100" s="613">
        <f t="shared" ca="1" si="18"/>
        <v>0</v>
      </c>
      <c r="AX100" s="613">
        <f t="shared" ca="1" si="18"/>
        <v>0</v>
      </c>
      <c r="AY100" s="613">
        <f t="shared" ca="1" si="18"/>
        <v>0</v>
      </c>
      <c r="AZ100" s="613">
        <f t="shared" ca="1" si="18"/>
        <v>0</v>
      </c>
      <c r="BA100" s="613">
        <f t="shared" ca="1" si="18"/>
        <v>0</v>
      </c>
      <c r="BB100" s="613">
        <f t="shared" ca="1" si="18"/>
        <v>0</v>
      </c>
      <c r="BC100" s="613">
        <f t="shared" ca="1" si="18"/>
        <v>0</v>
      </c>
      <c r="BD100" s="613">
        <f t="shared" ca="1" si="18"/>
        <v>0</v>
      </c>
      <c r="BE100" s="613">
        <f t="shared" ca="1" si="19"/>
        <v>0</v>
      </c>
      <c r="BF100" s="613">
        <f t="shared" ca="1" si="19"/>
        <v>0</v>
      </c>
      <c r="BG100" s="613">
        <f t="shared" ca="1" si="19"/>
        <v>0</v>
      </c>
      <c r="BH100" s="613">
        <f t="shared" ca="1" si="19"/>
        <v>0</v>
      </c>
      <c r="BI100" s="613">
        <f t="shared" ca="1" si="19"/>
        <v>0</v>
      </c>
      <c r="BJ100" s="613">
        <f t="shared" ca="1" si="19"/>
        <v>0</v>
      </c>
      <c r="BK100" s="613">
        <f t="shared" ca="1" si="19"/>
        <v>0</v>
      </c>
      <c r="BL100" s="881">
        <v>22</v>
      </c>
      <c r="BM100" s="37"/>
      <c r="BN100" s="36"/>
      <c r="BO100" s="36"/>
      <c r="BP100" s="36"/>
      <c r="BQ100" s="36"/>
      <c r="BR100" s="36"/>
      <c r="BS100" s="36"/>
      <c r="BT100" s="36"/>
      <c r="BU100" s="36"/>
    </row>
    <row r="101" spans="1:73" ht="17.45" customHeight="1" thickBot="1">
      <c r="A101" s="1242"/>
      <c r="B101" s="620" t="str">
        <f ca="1">OFFSET(B$11,$BL101,0,1,1)</f>
        <v>Total expenditure</v>
      </c>
      <c r="C101" s="621"/>
      <c r="D101" s="622"/>
      <c r="E101" s="622"/>
      <c r="F101" s="623" t="s">
        <v>514</v>
      </c>
      <c r="G101" s="624">
        <f ca="1">SUM(G79:G100)</f>
        <v>-1804.13730954841</v>
      </c>
      <c r="H101" s="624">
        <f t="shared" ref="H101:AI101" ca="1" si="20">SUM(H79:H100)</f>
        <v>-1804.13730954841</v>
      </c>
      <c r="I101" s="624">
        <f t="shared" ca="1" si="20"/>
        <v>-1804.13730954841</v>
      </c>
      <c r="J101" s="624">
        <f t="shared" ca="1" si="20"/>
        <v>-1804.13730954841</v>
      </c>
      <c r="K101" s="624">
        <f t="shared" ca="1" si="20"/>
        <v>-1804.13730954841</v>
      </c>
      <c r="L101" s="624">
        <f t="shared" ca="1" si="20"/>
        <v>-1804.13730954841</v>
      </c>
      <c r="M101" s="624">
        <f t="shared" ca="1" si="20"/>
        <v>-1804.13730954841</v>
      </c>
      <c r="N101" s="624">
        <f t="shared" ca="1" si="20"/>
        <v>-1804.13730954841</v>
      </c>
      <c r="O101" s="624">
        <f t="shared" ca="1" si="20"/>
        <v>-1804.13730954841</v>
      </c>
      <c r="P101" s="624">
        <f t="shared" ca="1" si="20"/>
        <v>-1804.13730954841</v>
      </c>
      <c r="Q101" s="624">
        <f t="shared" ca="1" si="20"/>
        <v>-1804.13730954841</v>
      </c>
      <c r="R101" s="624">
        <f t="shared" ca="1" si="20"/>
        <v>-1804.13730954841</v>
      </c>
      <c r="S101" s="624">
        <f t="shared" ca="1" si="20"/>
        <v>-1804.13730954841</v>
      </c>
      <c r="T101" s="624">
        <f t="shared" ca="1" si="20"/>
        <v>-1804.13730954841</v>
      </c>
      <c r="U101" s="624">
        <f t="shared" ca="1" si="20"/>
        <v>-1804.13730954841</v>
      </c>
      <c r="V101" s="624">
        <f t="shared" ca="1" si="20"/>
        <v>-1804.13730954841</v>
      </c>
      <c r="W101" s="624">
        <f t="shared" ca="1" si="20"/>
        <v>-1804.13730954841</v>
      </c>
      <c r="X101" s="624">
        <f t="shared" ca="1" si="20"/>
        <v>-1804.13730954841</v>
      </c>
      <c r="Y101" s="624">
        <f t="shared" ca="1" si="20"/>
        <v>-1804.13730954841</v>
      </c>
      <c r="Z101" s="624">
        <f t="shared" ca="1" si="20"/>
        <v>-1804.13730954841</v>
      </c>
      <c r="AA101" s="624">
        <f t="shared" ca="1" si="20"/>
        <v>-1804.13730954841</v>
      </c>
      <c r="AB101" s="624">
        <f t="shared" ca="1" si="20"/>
        <v>-1804.13730954841</v>
      </c>
      <c r="AC101" s="624">
        <f t="shared" ca="1" si="20"/>
        <v>-1804.13730954841</v>
      </c>
      <c r="AD101" s="624">
        <f t="shared" ca="1" si="20"/>
        <v>-1804.13730954841</v>
      </c>
      <c r="AE101" s="624">
        <f t="shared" ca="1" si="20"/>
        <v>-1804.13730954841</v>
      </c>
      <c r="AF101" s="624">
        <f t="shared" ca="1" si="20"/>
        <v>-1804.13730954841</v>
      </c>
      <c r="AG101" s="624">
        <f t="shared" ca="1" si="20"/>
        <v>-1804.13730954841</v>
      </c>
      <c r="AH101" s="624">
        <f t="shared" ca="1" si="20"/>
        <v>-1804.13730954841</v>
      </c>
      <c r="AI101" s="624">
        <f t="shared" ca="1" si="20"/>
        <v>-1804.13730954841</v>
      </c>
      <c r="AJ101" s="624">
        <f t="shared" ref="AJ101:BA101" ca="1" si="21">SUM(AJ79:AJ100)</f>
        <v>-1804.13730954841</v>
      </c>
      <c r="AK101" s="624">
        <f t="shared" ca="1" si="21"/>
        <v>-1804.13730954841</v>
      </c>
      <c r="AL101" s="624">
        <f t="shared" ca="1" si="21"/>
        <v>-1804.13730954841</v>
      </c>
      <c r="AM101" s="624">
        <f t="shared" ca="1" si="21"/>
        <v>-1804.13730954841</v>
      </c>
      <c r="AN101" s="624">
        <f t="shared" ca="1" si="21"/>
        <v>-1804.13730954841</v>
      </c>
      <c r="AO101" s="624">
        <f t="shared" ca="1" si="21"/>
        <v>-1804.13730954841</v>
      </c>
      <c r="AP101" s="624">
        <f t="shared" ca="1" si="21"/>
        <v>-1804.13730954841</v>
      </c>
      <c r="AQ101" s="624">
        <f t="shared" ca="1" si="21"/>
        <v>-1804.13730954841</v>
      </c>
      <c r="AR101" s="624">
        <f t="shared" ca="1" si="21"/>
        <v>-1804.13730954841</v>
      </c>
      <c r="AS101" s="624">
        <f t="shared" ca="1" si="21"/>
        <v>-1804.13730954841</v>
      </c>
      <c r="AT101" s="624">
        <f t="shared" ca="1" si="21"/>
        <v>-1804.13730954841</v>
      </c>
      <c r="AU101" s="624">
        <f t="shared" ca="1" si="21"/>
        <v>-1804.13730954841</v>
      </c>
      <c r="AV101" s="624">
        <f t="shared" ca="1" si="21"/>
        <v>-1804.13730954841</v>
      </c>
      <c r="AW101" s="624">
        <f t="shared" ca="1" si="21"/>
        <v>-1804.13730954841</v>
      </c>
      <c r="AX101" s="624">
        <f t="shared" ca="1" si="21"/>
        <v>-1804.13730954841</v>
      </c>
      <c r="AY101" s="624">
        <f t="shared" ca="1" si="21"/>
        <v>-1804.13730954841</v>
      </c>
      <c r="AZ101" s="624">
        <f t="shared" ca="1" si="21"/>
        <v>-1804.13730954841</v>
      </c>
      <c r="BA101" s="624">
        <f t="shared" ca="1" si="21"/>
        <v>-1804.13730954841</v>
      </c>
      <c r="BB101" s="624">
        <f t="shared" ref="BB101:BK101" ca="1" si="22">SUM(BB79:BB100)</f>
        <v>-1804.13730954841</v>
      </c>
      <c r="BC101" s="624">
        <f t="shared" ca="1" si="22"/>
        <v>-1804.13730954841</v>
      </c>
      <c r="BD101" s="624">
        <f t="shared" ca="1" si="22"/>
        <v>-1804.13730954841</v>
      </c>
      <c r="BE101" s="624">
        <f t="shared" ca="1" si="22"/>
        <v>-1804.13730954841</v>
      </c>
      <c r="BF101" s="624">
        <f t="shared" ca="1" si="22"/>
        <v>-1804.13730954841</v>
      </c>
      <c r="BG101" s="624">
        <f t="shared" ca="1" si="22"/>
        <v>-1804.13730954841</v>
      </c>
      <c r="BH101" s="624">
        <f t="shared" ca="1" si="22"/>
        <v>-1804.13730954841</v>
      </c>
      <c r="BI101" s="624">
        <f t="shared" ca="1" si="22"/>
        <v>-1804.13730954841</v>
      </c>
      <c r="BJ101" s="624">
        <f t="shared" ca="1" si="22"/>
        <v>-1804.13730954841</v>
      </c>
      <c r="BK101" s="624">
        <f t="shared" ca="1" si="22"/>
        <v>-1804.13730954841</v>
      </c>
      <c r="BL101" s="881">
        <v>23</v>
      </c>
      <c r="BM101" s="86"/>
      <c r="BN101" s="44"/>
      <c r="BO101" s="44"/>
      <c r="BP101" s="44"/>
      <c r="BQ101" s="44"/>
      <c r="BR101" s="44"/>
      <c r="BS101" s="44"/>
      <c r="BT101" s="44"/>
      <c r="BU101" s="44"/>
    </row>
    <row r="102" spans="1:73" ht="12.75" customHeight="1">
      <c r="A102" s="1213" t="s">
        <v>553</v>
      </c>
      <c r="B102" s="279" t="str">
        <f t="shared" ref="B102:E120" ca="1" si="23">OFFSET(B$39,$BL102,0,1,1)</f>
        <v>Reduced/Increased electrical losses</v>
      </c>
      <c r="C102" s="306" t="str">
        <f t="shared" ca="1" si="23"/>
        <v>[Add notes here]</v>
      </c>
      <c r="D102" s="306" t="str">
        <f t="shared" ca="1" si="23"/>
        <v>Please select confidence rating</v>
      </c>
      <c r="E102" s="306" t="str">
        <f t="shared" ca="1" si="23"/>
        <v>[Add notes here]</v>
      </c>
      <c r="F102" s="612" t="s">
        <v>514</v>
      </c>
      <c r="G102" s="537">
        <f t="shared" ref="G102:AL102" ca="1" si="24">Electrical_losses_GBP_per_MWh*OFFSET(G$39,$BL102,0,1,1)/10^6</f>
        <v>0</v>
      </c>
      <c r="H102" s="537">
        <f t="shared" ca="1" si="24"/>
        <v>0</v>
      </c>
      <c r="I102" s="537">
        <f t="shared" ca="1" si="24"/>
        <v>0</v>
      </c>
      <c r="J102" s="537">
        <f t="shared" ca="1" si="24"/>
        <v>0</v>
      </c>
      <c r="K102" s="537">
        <f t="shared" ca="1" si="24"/>
        <v>0</v>
      </c>
      <c r="L102" s="537">
        <f t="shared" ca="1" si="24"/>
        <v>0</v>
      </c>
      <c r="M102" s="537">
        <f t="shared" ca="1" si="24"/>
        <v>0</v>
      </c>
      <c r="N102" s="537">
        <f t="shared" ca="1" si="24"/>
        <v>0</v>
      </c>
      <c r="O102" s="537">
        <f t="shared" ca="1" si="24"/>
        <v>0</v>
      </c>
      <c r="P102" s="537">
        <f t="shared" ca="1" si="24"/>
        <v>0</v>
      </c>
      <c r="Q102" s="537">
        <f t="shared" ca="1" si="24"/>
        <v>0</v>
      </c>
      <c r="R102" s="537">
        <f t="shared" ca="1" si="24"/>
        <v>0</v>
      </c>
      <c r="S102" s="537">
        <f t="shared" ca="1" si="24"/>
        <v>0</v>
      </c>
      <c r="T102" s="537">
        <f t="shared" ca="1" si="24"/>
        <v>0</v>
      </c>
      <c r="U102" s="537">
        <f t="shared" ca="1" si="24"/>
        <v>0</v>
      </c>
      <c r="V102" s="537">
        <f t="shared" ca="1" si="24"/>
        <v>0</v>
      </c>
      <c r="W102" s="537">
        <f t="shared" ca="1" si="24"/>
        <v>0</v>
      </c>
      <c r="X102" s="537">
        <f t="shared" ca="1" si="24"/>
        <v>0</v>
      </c>
      <c r="Y102" s="537">
        <f t="shared" ca="1" si="24"/>
        <v>0</v>
      </c>
      <c r="Z102" s="537">
        <f t="shared" ca="1" si="24"/>
        <v>0</v>
      </c>
      <c r="AA102" s="537">
        <f t="shared" ca="1" si="24"/>
        <v>0</v>
      </c>
      <c r="AB102" s="537">
        <f t="shared" ca="1" si="24"/>
        <v>0</v>
      </c>
      <c r="AC102" s="537">
        <f t="shared" ca="1" si="24"/>
        <v>0</v>
      </c>
      <c r="AD102" s="537">
        <f t="shared" ca="1" si="24"/>
        <v>0</v>
      </c>
      <c r="AE102" s="537">
        <f t="shared" ca="1" si="24"/>
        <v>0</v>
      </c>
      <c r="AF102" s="537">
        <f t="shared" ca="1" si="24"/>
        <v>0</v>
      </c>
      <c r="AG102" s="537">
        <f t="shared" ca="1" si="24"/>
        <v>0</v>
      </c>
      <c r="AH102" s="537">
        <f t="shared" ca="1" si="24"/>
        <v>0</v>
      </c>
      <c r="AI102" s="537">
        <f t="shared" ca="1" si="24"/>
        <v>0</v>
      </c>
      <c r="AJ102" s="537">
        <f t="shared" ca="1" si="24"/>
        <v>0</v>
      </c>
      <c r="AK102" s="537">
        <f t="shared" ca="1" si="24"/>
        <v>0</v>
      </c>
      <c r="AL102" s="537">
        <f t="shared" ca="1" si="24"/>
        <v>0</v>
      </c>
      <c r="AM102" s="537">
        <f t="shared" ref="AM102:BK102" ca="1" si="25">Electrical_losses_GBP_per_MWh*OFFSET(AM$39,$BL102,0,1,1)/10^6</f>
        <v>0</v>
      </c>
      <c r="AN102" s="537">
        <f t="shared" ca="1" si="25"/>
        <v>0</v>
      </c>
      <c r="AO102" s="537">
        <f t="shared" ca="1" si="25"/>
        <v>0</v>
      </c>
      <c r="AP102" s="537">
        <f t="shared" ca="1" si="25"/>
        <v>0</v>
      </c>
      <c r="AQ102" s="537">
        <f t="shared" ca="1" si="25"/>
        <v>0</v>
      </c>
      <c r="AR102" s="537">
        <f t="shared" ca="1" si="25"/>
        <v>0</v>
      </c>
      <c r="AS102" s="537">
        <f t="shared" ca="1" si="25"/>
        <v>0</v>
      </c>
      <c r="AT102" s="537">
        <f t="shared" ca="1" si="25"/>
        <v>0</v>
      </c>
      <c r="AU102" s="537">
        <f t="shared" ca="1" si="25"/>
        <v>0</v>
      </c>
      <c r="AV102" s="537">
        <f t="shared" ca="1" si="25"/>
        <v>0</v>
      </c>
      <c r="AW102" s="537">
        <f t="shared" ca="1" si="25"/>
        <v>0</v>
      </c>
      <c r="AX102" s="537">
        <f t="shared" ca="1" si="25"/>
        <v>0</v>
      </c>
      <c r="AY102" s="537">
        <f t="shared" ca="1" si="25"/>
        <v>0</v>
      </c>
      <c r="AZ102" s="537">
        <f t="shared" ca="1" si="25"/>
        <v>0</v>
      </c>
      <c r="BA102" s="537">
        <f t="shared" ca="1" si="25"/>
        <v>0</v>
      </c>
      <c r="BB102" s="537">
        <f t="shared" ca="1" si="25"/>
        <v>0</v>
      </c>
      <c r="BC102" s="537">
        <f t="shared" ca="1" si="25"/>
        <v>0</v>
      </c>
      <c r="BD102" s="537">
        <f t="shared" ca="1" si="25"/>
        <v>0</v>
      </c>
      <c r="BE102" s="537">
        <f t="shared" ca="1" si="25"/>
        <v>0</v>
      </c>
      <c r="BF102" s="537">
        <f t="shared" ca="1" si="25"/>
        <v>0</v>
      </c>
      <c r="BG102" s="537">
        <f t="shared" ca="1" si="25"/>
        <v>0</v>
      </c>
      <c r="BH102" s="537">
        <f t="shared" ca="1" si="25"/>
        <v>0</v>
      </c>
      <c r="BI102" s="537">
        <f t="shared" ca="1" si="25"/>
        <v>0</v>
      </c>
      <c r="BJ102" s="537">
        <f t="shared" ca="1" si="25"/>
        <v>0</v>
      </c>
      <c r="BK102" s="537">
        <f t="shared" ca="1" si="25"/>
        <v>0</v>
      </c>
      <c r="BL102" s="881">
        <v>1</v>
      </c>
      <c r="BQ102" s="77"/>
    </row>
    <row r="103" spans="1:73" ht="12.6" customHeight="1">
      <c r="A103" s="1214"/>
      <c r="B103" s="281" t="str">
        <f t="shared" ca="1" si="23"/>
        <v>Reduced/Increased emissions associated with losses</v>
      </c>
      <c r="C103" s="306" t="str">
        <f t="shared" ca="1" si="23"/>
        <v/>
      </c>
      <c r="D103" s="306" t="str">
        <f t="shared" ca="1" si="23"/>
        <v/>
      </c>
      <c r="E103" s="306" t="str">
        <f t="shared" ca="1" si="23"/>
        <v/>
      </c>
      <c r="F103" s="614" t="s">
        <v>514</v>
      </c>
      <c r="G103" s="537">
        <f t="shared" ref="G103:P109" ca="1" si="26">OFFSET(G$39,$BL103,0,1,1)*_xlfn.XLOOKUP(G$78,Years_for_prices_and_factors,Carbon_price_tCO2e_2023_2024_prices,,0)/10^6</f>
        <v>0</v>
      </c>
      <c r="H103" s="537">
        <f t="shared" ca="1" si="26"/>
        <v>0</v>
      </c>
      <c r="I103" s="537">
        <f t="shared" ca="1" si="26"/>
        <v>0</v>
      </c>
      <c r="J103" s="537">
        <f t="shared" ca="1" si="26"/>
        <v>0</v>
      </c>
      <c r="K103" s="537">
        <f t="shared" ca="1" si="26"/>
        <v>0</v>
      </c>
      <c r="L103" s="537">
        <f t="shared" ca="1" si="26"/>
        <v>0</v>
      </c>
      <c r="M103" s="537">
        <f t="shared" ca="1" si="26"/>
        <v>0</v>
      </c>
      <c r="N103" s="537">
        <f t="shared" ca="1" si="26"/>
        <v>0</v>
      </c>
      <c r="O103" s="537">
        <f t="shared" ca="1" si="26"/>
        <v>0</v>
      </c>
      <c r="P103" s="537">
        <f t="shared" ca="1" si="26"/>
        <v>0</v>
      </c>
      <c r="Q103" s="537">
        <f t="shared" ref="Q103:Z109" ca="1" si="27">OFFSET(Q$39,$BL103,0,1,1)*_xlfn.XLOOKUP(Q$78,Years_for_prices_and_factors,Carbon_price_tCO2e_2023_2024_prices,,0)/10^6</f>
        <v>0</v>
      </c>
      <c r="R103" s="537">
        <f t="shared" ca="1" si="27"/>
        <v>0</v>
      </c>
      <c r="S103" s="537">
        <f t="shared" ca="1" si="27"/>
        <v>0</v>
      </c>
      <c r="T103" s="537">
        <f t="shared" ca="1" si="27"/>
        <v>0</v>
      </c>
      <c r="U103" s="537">
        <f t="shared" ca="1" si="27"/>
        <v>0</v>
      </c>
      <c r="V103" s="537">
        <f t="shared" ca="1" si="27"/>
        <v>0</v>
      </c>
      <c r="W103" s="537">
        <f t="shared" ca="1" si="27"/>
        <v>0</v>
      </c>
      <c r="X103" s="537">
        <f t="shared" ca="1" si="27"/>
        <v>0</v>
      </c>
      <c r="Y103" s="537">
        <f t="shared" ca="1" si="27"/>
        <v>0</v>
      </c>
      <c r="Z103" s="537">
        <f t="shared" ca="1" si="27"/>
        <v>0</v>
      </c>
      <c r="AA103" s="537">
        <f t="shared" ref="AA103:AJ109" ca="1" si="28">OFFSET(AA$39,$BL103,0,1,1)*_xlfn.XLOOKUP(AA$78,Years_for_prices_and_factors,Carbon_price_tCO2e_2023_2024_prices,,0)/10^6</f>
        <v>0</v>
      </c>
      <c r="AB103" s="537">
        <f t="shared" ca="1" si="28"/>
        <v>0</v>
      </c>
      <c r="AC103" s="537">
        <f t="shared" ca="1" si="28"/>
        <v>0</v>
      </c>
      <c r="AD103" s="537">
        <f t="shared" ca="1" si="28"/>
        <v>0</v>
      </c>
      <c r="AE103" s="537">
        <f t="shared" ca="1" si="28"/>
        <v>0</v>
      </c>
      <c r="AF103" s="537">
        <f t="shared" ca="1" si="28"/>
        <v>0</v>
      </c>
      <c r="AG103" s="537">
        <f t="shared" ca="1" si="28"/>
        <v>0</v>
      </c>
      <c r="AH103" s="537">
        <f t="shared" ca="1" si="28"/>
        <v>0</v>
      </c>
      <c r="AI103" s="537">
        <f t="shared" ca="1" si="28"/>
        <v>0</v>
      </c>
      <c r="AJ103" s="537">
        <f t="shared" ca="1" si="28"/>
        <v>0</v>
      </c>
      <c r="AK103" s="537">
        <f t="shared" ref="AK103:AT109" ca="1" si="29">OFFSET(AK$39,$BL103,0,1,1)*_xlfn.XLOOKUP(AK$78,Years_for_prices_and_factors,Carbon_price_tCO2e_2023_2024_prices,,0)/10^6</f>
        <v>0</v>
      </c>
      <c r="AL103" s="537">
        <f t="shared" ca="1" si="29"/>
        <v>0</v>
      </c>
      <c r="AM103" s="537">
        <f t="shared" ca="1" si="29"/>
        <v>0</v>
      </c>
      <c r="AN103" s="537">
        <f t="shared" ca="1" si="29"/>
        <v>0</v>
      </c>
      <c r="AO103" s="537">
        <f t="shared" ca="1" si="29"/>
        <v>0</v>
      </c>
      <c r="AP103" s="537">
        <f t="shared" ca="1" si="29"/>
        <v>0</v>
      </c>
      <c r="AQ103" s="537">
        <f t="shared" ca="1" si="29"/>
        <v>0</v>
      </c>
      <c r="AR103" s="537">
        <f t="shared" ca="1" si="29"/>
        <v>0</v>
      </c>
      <c r="AS103" s="537">
        <f t="shared" ca="1" si="29"/>
        <v>0</v>
      </c>
      <c r="AT103" s="537">
        <f t="shared" ca="1" si="29"/>
        <v>0</v>
      </c>
      <c r="AU103" s="537">
        <f t="shared" ref="AU103:BD109" ca="1" si="30">OFFSET(AU$39,$BL103,0,1,1)*_xlfn.XLOOKUP(AU$78,Years_for_prices_and_factors,Carbon_price_tCO2e_2023_2024_prices,,0)/10^6</f>
        <v>0</v>
      </c>
      <c r="AV103" s="537">
        <f t="shared" ca="1" si="30"/>
        <v>0</v>
      </c>
      <c r="AW103" s="537">
        <f t="shared" ca="1" si="30"/>
        <v>0</v>
      </c>
      <c r="AX103" s="537">
        <f t="shared" ca="1" si="30"/>
        <v>0</v>
      </c>
      <c r="AY103" s="537">
        <f t="shared" ca="1" si="30"/>
        <v>0</v>
      </c>
      <c r="AZ103" s="537">
        <f t="shared" ca="1" si="30"/>
        <v>0</v>
      </c>
      <c r="BA103" s="537">
        <f t="shared" ca="1" si="30"/>
        <v>0</v>
      </c>
      <c r="BB103" s="537">
        <f t="shared" ca="1" si="30"/>
        <v>0</v>
      </c>
      <c r="BC103" s="537">
        <f t="shared" ca="1" si="30"/>
        <v>0</v>
      </c>
      <c r="BD103" s="537">
        <f t="shared" ca="1" si="30"/>
        <v>0</v>
      </c>
      <c r="BE103" s="537">
        <f t="shared" ref="BE103:BK109" ca="1" si="31">OFFSET(BE$39,$BL103,0,1,1)*_xlfn.XLOOKUP(BE$78,Years_for_prices_and_factors,Carbon_price_tCO2e_2023_2024_prices,,0)/10^6</f>
        <v>0</v>
      </c>
      <c r="BF103" s="537">
        <f t="shared" ca="1" si="31"/>
        <v>0</v>
      </c>
      <c r="BG103" s="537">
        <f t="shared" ca="1" si="31"/>
        <v>0</v>
      </c>
      <c r="BH103" s="537">
        <f t="shared" ca="1" si="31"/>
        <v>0</v>
      </c>
      <c r="BI103" s="537">
        <f t="shared" ca="1" si="31"/>
        <v>0</v>
      </c>
      <c r="BJ103" s="537">
        <f t="shared" ca="1" si="31"/>
        <v>0</v>
      </c>
      <c r="BK103" s="537">
        <f t="shared" ca="1" si="31"/>
        <v>0</v>
      </c>
      <c r="BL103" s="881">
        <v>2</v>
      </c>
      <c r="BQ103" s="77"/>
    </row>
    <row r="104" spans="1:73" ht="15" customHeight="1">
      <c r="A104" s="1214"/>
      <c r="B104" s="279" t="str">
        <f t="shared" ca="1" si="23"/>
        <v>Reduced/Increased direct emissions (not associated with losses)</v>
      </c>
      <c r="C104" s="306" t="str">
        <f t="shared" ca="1" si="23"/>
        <v>[Add notes here]</v>
      </c>
      <c r="D104" s="306" t="str">
        <f t="shared" ca="1" si="23"/>
        <v>Please select confidence rating</v>
      </c>
      <c r="E104" s="306" t="str">
        <f t="shared" ca="1" si="23"/>
        <v>[Add notes here]</v>
      </c>
      <c r="F104" s="614" t="s">
        <v>514</v>
      </c>
      <c r="G104" s="537">
        <f t="shared" ca="1" si="26"/>
        <v>0</v>
      </c>
      <c r="H104" s="537">
        <f t="shared" ca="1" si="26"/>
        <v>0</v>
      </c>
      <c r="I104" s="537">
        <f t="shared" ca="1" si="26"/>
        <v>0</v>
      </c>
      <c r="J104" s="537">
        <f t="shared" ca="1" si="26"/>
        <v>0</v>
      </c>
      <c r="K104" s="537">
        <f t="shared" ca="1" si="26"/>
        <v>0</v>
      </c>
      <c r="L104" s="537">
        <f t="shared" ca="1" si="26"/>
        <v>0</v>
      </c>
      <c r="M104" s="537">
        <f t="shared" ca="1" si="26"/>
        <v>0</v>
      </c>
      <c r="N104" s="537">
        <f t="shared" ca="1" si="26"/>
        <v>0</v>
      </c>
      <c r="O104" s="537">
        <f t="shared" ca="1" si="26"/>
        <v>0</v>
      </c>
      <c r="P104" s="537">
        <f t="shared" ca="1" si="26"/>
        <v>0</v>
      </c>
      <c r="Q104" s="537">
        <f t="shared" ca="1" si="27"/>
        <v>0</v>
      </c>
      <c r="R104" s="537">
        <f t="shared" ca="1" si="27"/>
        <v>0</v>
      </c>
      <c r="S104" s="537">
        <f t="shared" ca="1" si="27"/>
        <v>0</v>
      </c>
      <c r="T104" s="537">
        <f t="shared" ca="1" si="27"/>
        <v>0</v>
      </c>
      <c r="U104" s="537">
        <f t="shared" ca="1" si="27"/>
        <v>0</v>
      </c>
      <c r="V104" s="537">
        <f t="shared" ca="1" si="27"/>
        <v>0</v>
      </c>
      <c r="W104" s="537">
        <f t="shared" ca="1" si="27"/>
        <v>0</v>
      </c>
      <c r="X104" s="537">
        <f t="shared" ca="1" si="27"/>
        <v>0</v>
      </c>
      <c r="Y104" s="537">
        <f t="shared" ca="1" si="27"/>
        <v>0</v>
      </c>
      <c r="Z104" s="537">
        <f t="shared" ca="1" si="27"/>
        <v>0</v>
      </c>
      <c r="AA104" s="537">
        <f t="shared" ca="1" si="28"/>
        <v>0</v>
      </c>
      <c r="AB104" s="537">
        <f t="shared" ca="1" si="28"/>
        <v>0</v>
      </c>
      <c r="AC104" s="537">
        <f t="shared" ca="1" si="28"/>
        <v>0</v>
      </c>
      <c r="AD104" s="537">
        <f t="shared" ca="1" si="28"/>
        <v>0</v>
      </c>
      <c r="AE104" s="537">
        <f t="shared" ca="1" si="28"/>
        <v>0</v>
      </c>
      <c r="AF104" s="537">
        <f t="shared" ca="1" si="28"/>
        <v>0</v>
      </c>
      <c r="AG104" s="537">
        <f t="shared" ca="1" si="28"/>
        <v>0</v>
      </c>
      <c r="AH104" s="537">
        <f t="shared" ca="1" si="28"/>
        <v>0</v>
      </c>
      <c r="AI104" s="537">
        <f t="shared" ca="1" si="28"/>
        <v>0</v>
      </c>
      <c r="AJ104" s="537">
        <f t="shared" ca="1" si="28"/>
        <v>0</v>
      </c>
      <c r="AK104" s="537">
        <f t="shared" ca="1" si="29"/>
        <v>0</v>
      </c>
      <c r="AL104" s="537">
        <f t="shared" ca="1" si="29"/>
        <v>0</v>
      </c>
      <c r="AM104" s="537">
        <f t="shared" ca="1" si="29"/>
        <v>0</v>
      </c>
      <c r="AN104" s="537">
        <f t="shared" ca="1" si="29"/>
        <v>0</v>
      </c>
      <c r="AO104" s="537">
        <f t="shared" ca="1" si="29"/>
        <v>0</v>
      </c>
      <c r="AP104" s="537">
        <f t="shared" ca="1" si="29"/>
        <v>0</v>
      </c>
      <c r="AQ104" s="537">
        <f t="shared" ca="1" si="29"/>
        <v>0</v>
      </c>
      <c r="AR104" s="537">
        <f t="shared" ca="1" si="29"/>
        <v>0</v>
      </c>
      <c r="AS104" s="537">
        <f t="shared" ca="1" si="29"/>
        <v>0</v>
      </c>
      <c r="AT104" s="537">
        <f t="shared" ca="1" si="29"/>
        <v>0</v>
      </c>
      <c r="AU104" s="537">
        <f t="shared" ca="1" si="30"/>
        <v>0</v>
      </c>
      <c r="AV104" s="537">
        <f t="shared" ca="1" si="30"/>
        <v>0</v>
      </c>
      <c r="AW104" s="537">
        <f t="shared" ca="1" si="30"/>
        <v>0</v>
      </c>
      <c r="AX104" s="537">
        <f t="shared" ca="1" si="30"/>
        <v>0</v>
      </c>
      <c r="AY104" s="537">
        <f t="shared" ca="1" si="30"/>
        <v>0</v>
      </c>
      <c r="AZ104" s="537">
        <f t="shared" ca="1" si="30"/>
        <v>0</v>
      </c>
      <c r="BA104" s="537">
        <f t="shared" ca="1" si="30"/>
        <v>0</v>
      </c>
      <c r="BB104" s="537">
        <f t="shared" ca="1" si="30"/>
        <v>0</v>
      </c>
      <c r="BC104" s="537">
        <f t="shared" ca="1" si="30"/>
        <v>0</v>
      </c>
      <c r="BD104" s="537">
        <f t="shared" ca="1" si="30"/>
        <v>0</v>
      </c>
      <c r="BE104" s="537">
        <f t="shared" ca="1" si="31"/>
        <v>0</v>
      </c>
      <c r="BF104" s="537">
        <f t="shared" ca="1" si="31"/>
        <v>0</v>
      </c>
      <c r="BG104" s="537">
        <f t="shared" ca="1" si="31"/>
        <v>0</v>
      </c>
      <c r="BH104" s="537">
        <f t="shared" ca="1" si="31"/>
        <v>0</v>
      </c>
      <c r="BI104" s="537">
        <f t="shared" ca="1" si="31"/>
        <v>0</v>
      </c>
      <c r="BJ104" s="537">
        <f t="shared" ca="1" si="31"/>
        <v>0</v>
      </c>
      <c r="BK104" s="537">
        <f t="shared" ca="1" si="31"/>
        <v>0</v>
      </c>
      <c r="BL104" s="881">
        <v>3</v>
      </c>
      <c r="BQ104" s="77"/>
    </row>
    <row r="105" spans="1:73" ht="15" customHeight="1">
      <c r="A105" s="1214"/>
      <c r="B105" s="281" t="str">
        <f t="shared" ca="1" si="23"/>
        <v>Reduced/Increased indirect emissions (not associated with losses)</v>
      </c>
      <c r="C105" s="306" t="str">
        <f t="shared" ca="1" si="23"/>
        <v>[Add notes here]</v>
      </c>
      <c r="D105" s="306" t="str">
        <f t="shared" ca="1" si="23"/>
        <v>Please select confidence rating</v>
      </c>
      <c r="E105" s="306" t="str">
        <f t="shared" ca="1" si="23"/>
        <v>[Add notes here]</v>
      </c>
      <c r="F105" s="614" t="s">
        <v>514</v>
      </c>
      <c r="G105" s="537">
        <f t="shared" ca="1" si="26"/>
        <v>0</v>
      </c>
      <c r="H105" s="537">
        <f t="shared" ca="1" si="26"/>
        <v>0</v>
      </c>
      <c r="I105" s="537">
        <f t="shared" ca="1" si="26"/>
        <v>0</v>
      </c>
      <c r="J105" s="537">
        <f t="shared" ca="1" si="26"/>
        <v>0</v>
      </c>
      <c r="K105" s="537">
        <f t="shared" ca="1" si="26"/>
        <v>0</v>
      </c>
      <c r="L105" s="537">
        <f t="shared" ca="1" si="26"/>
        <v>0</v>
      </c>
      <c r="M105" s="537">
        <f t="shared" ca="1" si="26"/>
        <v>0</v>
      </c>
      <c r="N105" s="537">
        <f t="shared" ca="1" si="26"/>
        <v>0</v>
      </c>
      <c r="O105" s="537">
        <f t="shared" ca="1" si="26"/>
        <v>0</v>
      </c>
      <c r="P105" s="537">
        <f t="shared" ca="1" si="26"/>
        <v>0</v>
      </c>
      <c r="Q105" s="537">
        <f t="shared" ca="1" si="27"/>
        <v>0</v>
      </c>
      <c r="R105" s="537">
        <f t="shared" ca="1" si="27"/>
        <v>0</v>
      </c>
      <c r="S105" s="537">
        <f t="shared" ca="1" si="27"/>
        <v>0</v>
      </c>
      <c r="T105" s="537">
        <f t="shared" ca="1" si="27"/>
        <v>0</v>
      </c>
      <c r="U105" s="537">
        <f t="shared" ca="1" si="27"/>
        <v>0</v>
      </c>
      <c r="V105" s="537">
        <f t="shared" ca="1" si="27"/>
        <v>0</v>
      </c>
      <c r="W105" s="537">
        <f t="shared" ca="1" si="27"/>
        <v>0</v>
      </c>
      <c r="X105" s="537">
        <f t="shared" ca="1" si="27"/>
        <v>0</v>
      </c>
      <c r="Y105" s="537">
        <f t="shared" ca="1" si="27"/>
        <v>0</v>
      </c>
      <c r="Z105" s="537">
        <f t="shared" ca="1" si="27"/>
        <v>0</v>
      </c>
      <c r="AA105" s="537">
        <f t="shared" ca="1" si="28"/>
        <v>0</v>
      </c>
      <c r="AB105" s="537">
        <f t="shared" ca="1" si="28"/>
        <v>0</v>
      </c>
      <c r="AC105" s="537">
        <f t="shared" ca="1" si="28"/>
        <v>0</v>
      </c>
      <c r="AD105" s="537">
        <f t="shared" ca="1" si="28"/>
        <v>0</v>
      </c>
      <c r="AE105" s="537">
        <f t="shared" ca="1" si="28"/>
        <v>0</v>
      </c>
      <c r="AF105" s="537">
        <f t="shared" ca="1" si="28"/>
        <v>0</v>
      </c>
      <c r="AG105" s="537">
        <f t="shared" ca="1" si="28"/>
        <v>0</v>
      </c>
      <c r="AH105" s="537">
        <f t="shared" ca="1" si="28"/>
        <v>0</v>
      </c>
      <c r="AI105" s="537">
        <f t="shared" ca="1" si="28"/>
        <v>0</v>
      </c>
      <c r="AJ105" s="537">
        <f t="shared" ca="1" si="28"/>
        <v>0</v>
      </c>
      <c r="AK105" s="537">
        <f t="shared" ca="1" si="29"/>
        <v>0</v>
      </c>
      <c r="AL105" s="537">
        <f t="shared" ca="1" si="29"/>
        <v>0</v>
      </c>
      <c r="AM105" s="537">
        <f t="shared" ca="1" si="29"/>
        <v>0</v>
      </c>
      <c r="AN105" s="537">
        <f t="shared" ca="1" si="29"/>
        <v>0</v>
      </c>
      <c r="AO105" s="537">
        <f t="shared" ca="1" si="29"/>
        <v>0</v>
      </c>
      <c r="AP105" s="537">
        <f t="shared" ca="1" si="29"/>
        <v>0</v>
      </c>
      <c r="AQ105" s="537">
        <f t="shared" ca="1" si="29"/>
        <v>0</v>
      </c>
      <c r="AR105" s="537">
        <f t="shared" ca="1" si="29"/>
        <v>0</v>
      </c>
      <c r="AS105" s="537">
        <f t="shared" ca="1" si="29"/>
        <v>0</v>
      </c>
      <c r="AT105" s="537">
        <f t="shared" ca="1" si="29"/>
        <v>0</v>
      </c>
      <c r="AU105" s="537">
        <f t="shared" ca="1" si="30"/>
        <v>0</v>
      </c>
      <c r="AV105" s="537">
        <f t="shared" ca="1" si="30"/>
        <v>0</v>
      </c>
      <c r="AW105" s="537">
        <f t="shared" ca="1" si="30"/>
        <v>0</v>
      </c>
      <c r="AX105" s="537">
        <f t="shared" ca="1" si="30"/>
        <v>0</v>
      </c>
      <c r="AY105" s="537">
        <f t="shared" ca="1" si="30"/>
        <v>0</v>
      </c>
      <c r="AZ105" s="537">
        <f t="shared" ca="1" si="30"/>
        <v>0</v>
      </c>
      <c r="BA105" s="537">
        <f t="shared" ca="1" si="30"/>
        <v>0</v>
      </c>
      <c r="BB105" s="537">
        <f t="shared" ca="1" si="30"/>
        <v>0</v>
      </c>
      <c r="BC105" s="537">
        <f t="shared" ca="1" si="30"/>
        <v>0</v>
      </c>
      <c r="BD105" s="537">
        <f t="shared" ca="1" si="30"/>
        <v>0</v>
      </c>
      <c r="BE105" s="537">
        <f t="shared" ca="1" si="31"/>
        <v>0</v>
      </c>
      <c r="BF105" s="537">
        <f t="shared" ca="1" si="31"/>
        <v>0</v>
      </c>
      <c r="BG105" s="537">
        <f t="shared" ca="1" si="31"/>
        <v>0</v>
      </c>
      <c r="BH105" s="537">
        <f t="shared" ca="1" si="31"/>
        <v>0</v>
      </c>
      <c r="BI105" s="537">
        <f t="shared" ca="1" si="31"/>
        <v>0</v>
      </c>
      <c r="BJ105" s="537">
        <f t="shared" ca="1" si="31"/>
        <v>0</v>
      </c>
      <c r="BK105" s="537">
        <f t="shared" ca="1" si="31"/>
        <v>0</v>
      </c>
      <c r="BL105" s="881">
        <v>4</v>
      </c>
      <c r="BQ105" s="77"/>
    </row>
    <row r="106" spans="1:73" ht="15" customHeight="1">
      <c r="A106" s="1214"/>
      <c r="B106" s="281" t="str">
        <f t="shared" ca="1" si="23"/>
        <v>Shrinkage - theft of gas &amp; own use gas</v>
      </c>
      <c r="C106" s="306" t="str">
        <f t="shared" ca="1" si="23"/>
        <v>[Add notes here]</v>
      </c>
      <c r="D106" s="306" t="str">
        <f t="shared" ca="1" si="23"/>
        <v>Please select confidence rating</v>
      </c>
      <c r="E106" s="306" t="str">
        <f t="shared" ca="1" si="23"/>
        <v>[Add notes here]</v>
      </c>
      <c r="F106" s="614" t="s">
        <v>514</v>
      </c>
      <c r="G106" s="537">
        <f t="shared" ca="1" si="26"/>
        <v>0</v>
      </c>
      <c r="H106" s="537">
        <f t="shared" ca="1" si="26"/>
        <v>0</v>
      </c>
      <c r="I106" s="537">
        <f t="shared" ca="1" si="26"/>
        <v>0</v>
      </c>
      <c r="J106" s="537">
        <f t="shared" ca="1" si="26"/>
        <v>0</v>
      </c>
      <c r="K106" s="537">
        <f t="shared" ca="1" si="26"/>
        <v>0</v>
      </c>
      <c r="L106" s="537">
        <f t="shared" ca="1" si="26"/>
        <v>0</v>
      </c>
      <c r="M106" s="537">
        <f t="shared" ca="1" si="26"/>
        <v>0</v>
      </c>
      <c r="N106" s="537">
        <f t="shared" ca="1" si="26"/>
        <v>0</v>
      </c>
      <c r="O106" s="537">
        <f t="shared" ca="1" si="26"/>
        <v>0</v>
      </c>
      <c r="P106" s="537">
        <f t="shared" ca="1" si="26"/>
        <v>0</v>
      </c>
      <c r="Q106" s="537">
        <f t="shared" ca="1" si="27"/>
        <v>0</v>
      </c>
      <c r="R106" s="537">
        <f t="shared" ca="1" si="27"/>
        <v>0</v>
      </c>
      <c r="S106" s="537">
        <f t="shared" ca="1" si="27"/>
        <v>0</v>
      </c>
      <c r="T106" s="537">
        <f t="shared" ca="1" si="27"/>
        <v>0</v>
      </c>
      <c r="U106" s="537">
        <f t="shared" ca="1" si="27"/>
        <v>0</v>
      </c>
      <c r="V106" s="537">
        <f t="shared" ca="1" si="27"/>
        <v>0</v>
      </c>
      <c r="W106" s="537">
        <f t="shared" ca="1" si="27"/>
        <v>0</v>
      </c>
      <c r="X106" s="537">
        <f t="shared" ca="1" si="27"/>
        <v>0</v>
      </c>
      <c r="Y106" s="537">
        <f t="shared" ca="1" si="27"/>
        <v>0</v>
      </c>
      <c r="Z106" s="537">
        <f t="shared" ca="1" si="27"/>
        <v>0</v>
      </c>
      <c r="AA106" s="537">
        <f t="shared" ca="1" si="28"/>
        <v>0</v>
      </c>
      <c r="AB106" s="537">
        <f t="shared" ca="1" si="28"/>
        <v>0</v>
      </c>
      <c r="AC106" s="537">
        <f t="shared" ca="1" si="28"/>
        <v>0</v>
      </c>
      <c r="AD106" s="537">
        <f t="shared" ca="1" si="28"/>
        <v>0</v>
      </c>
      <c r="AE106" s="537">
        <f t="shared" ca="1" si="28"/>
        <v>0</v>
      </c>
      <c r="AF106" s="537">
        <f t="shared" ca="1" si="28"/>
        <v>0</v>
      </c>
      <c r="AG106" s="537">
        <f t="shared" ca="1" si="28"/>
        <v>0</v>
      </c>
      <c r="AH106" s="537">
        <f t="shared" ca="1" si="28"/>
        <v>0</v>
      </c>
      <c r="AI106" s="537">
        <f t="shared" ca="1" si="28"/>
        <v>0</v>
      </c>
      <c r="AJ106" s="537">
        <f t="shared" ca="1" si="28"/>
        <v>0</v>
      </c>
      <c r="AK106" s="537">
        <f t="shared" ca="1" si="29"/>
        <v>0</v>
      </c>
      <c r="AL106" s="537">
        <f t="shared" ca="1" si="29"/>
        <v>0</v>
      </c>
      <c r="AM106" s="537">
        <f t="shared" ca="1" si="29"/>
        <v>0</v>
      </c>
      <c r="AN106" s="537">
        <f t="shared" ca="1" si="29"/>
        <v>0</v>
      </c>
      <c r="AO106" s="537">
        <f t="shared" ca="1" si="29"/>
        <v>0</v>
      </c>
      <c r="AP106" s="537">
        <f t="shared" ca="1" si="29"/>
        <v>0</v>
      </c>
      <c r="AQ106" s="537">
        <f t="shared" ca="1" si="29"/>
        <v>0</v>
      </c>
      <c r="AR106" s="537">
        <f t="shared" ca="1" si="29"/>
        <v>0</v>
      </c>
      <c r="AS106" s="537">
        <f t="shared" ca="1" si="29"/>
        <v>0</v>
      </c>
      <c r="AT106" s="537">
        <f t="shared" ca="1" si="29"/>
        <v>0</v>
      </c>
      <c r="AU106" s="537">
        <f t="shared" ca="1" si="30"/>
        <v>0</v>
      </c>
      <c r="AV106" s="537">
        <f t="shared" ca="1" si="30"/>
        <v>0</v>
      </c>
      <c r="AW106" s="537">
        <f t="shared" ca="1" si="30"/>
        <v>0</v>
      </c>
      <c r="AX106" s="537">
        <f t="shared" ca="1" si="30"/>
        <v>0</v>
      </c>
      <c r="AY106" s="537">
        <f t="shared" ca="1" si="30"/>
        <v>0</v>
      </c>
      <c r="AZ106" s="537">
        <f t="shared" ca="1" si="30"/>
        <v>0</v>
      </c>
      <c r="BA106" s="537">
        <f t="shared" ca="1" si="30"/>
        <v>0</v>
      </c>
      <c r="BB106" s="537">
        <f t="shared" ca="1" si="30"/>
        <v>0</v>
      </c>
      <c r="BC106" s="537">
        <f t="shared" ca="1" si="30"/>
        <v>0</v>
      </c>
      <c r="BD106" s="537">
        <f t="shared" ca="1" si="30"/>
        <v>0</v>
      </c>
      <c r="BE106" s="537">
        <f t="shared" ca="1" si="31"/>
        <v>0</v>
      </c>
      <c r="BF106" s="537">
        <f t="shared" ca="1" si="31"/>
        <v>0</v>
      </c>
      <c r="BG106" s="537">
        <f t="shared" ca="1" si="31"/>
        <v>0</v>
      </c>
      <c r="BH106" s="537">
        <f t="shared" ca="1" si="31"/>
        <v>0</v>
      </c>
      <c r="BI106" s="537">
        <f t="shared" ca="1" si="31"/>
        <v>0</v>
      </c>
      <c r="BJ106" s="537">
        <f t="shared" ca="1" si="31"/>
        <v>0</v>
      </c>
      <c r="BK106" s="537">
        <f t="shared" ca="1" si="31"/>
        <v>0</v>
      </c>
      <c r="BL106" s="881">
        <v>5</v>
      </c>
      <c r="BQ106" s="77"/>
    </row>
    <row r="107" spans="1:73" ht="15" customHeight="1">
      <c r="A107" s="1214"/>
      <c r="B107" s="625" t="str">
        <f t="shared" ca="1" si="23"/>
        <v>Other gas leakage 1 (specify) (e.g. SF6, H2, CH4, N2O, etc.)</v>
      </c>
      <c r="C107" s="306" t="str">
        <f t="shared" ca="1" si="23"/>
        <v>[Add notes here]</v>
      </c>
      <c r="D107" s="306" t="str">
        <f t="shared" ca="1" si="23"/>
        <v>Please select confidence rating</v>
      </c>
      <c r="E107" s="306" t="str">
        <f t="shared" ca="1" si="23"/>
        <v>[Add notes here]</v>
      </c>
      <c r="F107" s="614" t="s">
        <v>514</v>
      </c>
      <c r="G107" s="537">
        <f t="shared" ca="1" si="26"/>
        <v>0</v>
      </c>
      <c r="H107" s="537">
        <f t="shared" ca="1" si="26"/>
        <v>0</v>
      </c>
      <c r="I107" s="537">
        <f t="shared" ca="1" si="26"/>
        <v>0</v>
      </c>
      <c r="J107" s="537">
        <f t="shared" ca="1" si="26"/>
        <v>0</v>
      </c>
      <c r="K107" s="537">
        <f t="shared" ca="1" si="26"/>
        <v>0</v>
      </c>
      <c r="L107" s="537">
        <f t="shared" ca="1" si="26"/>
        <v>0</v>
      </c>
      <c r="M107" s="537">
        <f t="shared" ca="1" si="26"/>
        <v>0</v>
      </c>
      <c r="N107" s="537">
        <f t="shared" ca="1" si="26"/>
        <v>0</v>
      </c>
      <c r="O107" s="537">
        <f t="shared" ca="1" si="26"/>
        <v>0</v>
      </c>
      <c r="P107" s="537">
        <f t="shared" ca="1" si="26"/>
        <v>0</v>
      </c>
      <c r="Q107" s="537">
        <f t="shared" ca="1" si="27"/>
        <v>0</v>
      </c>
      <c r="R107" s="537">
        <f t="shared" ca="1" si="27"/>
        <v>0</v>
      </c>
      <c r="S107" s="537">
        <f t="shared" ca="1" si="27"/>
        <v>0</v>
      </c>
      <c r="T107" s="537">
        <f t="shared" ca="1" si="27"/>
        <v>0</v>
      </c>
      <c r="U107" s="537">
        <f t="shared" ca="1" si="27"/>
        <v>0</v>
      </c>
      <c r="V107" s="537">
        <f t="shared" ca="1" si="27"/>
        <v>0</v>
      </c>
      <c r="W107" s="537">
        <f t="shared" ca="1" si="27"/>
        <v>0</v>
      </c>
      <c r="X107" s="537">
        <f t="shared" ca="1" si="27"/>
        <v>0</v>
      </c>
      <c r="Y107" s="537">
        <f t="shared" ca="1" si="27"/>
        <v>0</v>
      </c>
      <c r="Z107" s="537">
        <f t="shared" ca="1" si="27"/>
        <v>0</v>
      </c>
      <c r="AA107" s="537">
        <f t="shared" ca="1" si="28"/>
        <v>0</v>
      </c>
      <c r="AB107" s="537">
        <f t="shared" ca="1" si="28"/>
        <v>0</v>
      </c>
      <c r="AC107" s="537">
        <f t="shared" ca="1" si="28"/>
        <v>0</v>
      </c>
      <c r="AD107" s="537">
        <f t="shared" ca="1" si="28"/>
        <v>0</v>
      </c>
      <c r="AE107" s="537">
        <f t="shared" ca="1" si="28"/>
        <v>0</v>
      </c>
      <c r="AF107" s="537">
        <f t="shared" ca="1" si="28"/>
        <v>0</v>
      </c>
      <c r="AG107" s="537">
        <f t="shared" ca="1" si="28"/>
        <v>0</v>
      </c>
      <c r="AH107" s="537">
        <f t="shared" ca="1" si="28"/>
        <v>0</v>
      </c>
      <c r="AI107" s="537">
        <f t="shared" ca="1" si="28"/>
        <v>0</v>
      </c>
      <c r="AJ107" s="537">
        <f t="shared" ca="1" si="28"/>
        <v>0</v>
      </c>
      <c r="AK107" s="537">
        <f t="shared" ca="1" si="29"/>
        <v>0</v>
      </c>
      <c r="AL107" s="537">
        <f t="shared" ca="1" si="29"/>
        <v>0</v>
      </c>
      <c r="AM107" s="537">
        <f t="shared" ca="1" si="29"/>
        <v>0</v>
      </c>
      <c r="AN107" s="537">
        <f t="shared" ca="1" si="29"/>
        <v>0</v>
      </c>
      <c r="AO107" s="537">
        <f t="shared" ca="1" si="29"/>
        <v>0</v>
      </c>
      <c r="AP107" s="537">
        <f t="shared" ca="1" si="29"/>
        <v>0</v>
      </c>
      <c r="AQ107" s="537">
        <f t="shared" ca="1" si="29"/>
        <v>0</v>
      </c>
      <c r="AR107" s="537">
        <f t="shared" ca="1" si="29"/>
        <v>0</v>
      </c>
      <c r="AS107" s="537">
        <f t="shared" ca="1" si="29"/>
        <v>0</v>
      </c>
      <c r="AT107" s="537">
        <f t="shared" ca="1" si="29"/>
        <v>0</v>
      </c>
      <c r="AU107" s="537">
        <f t="shared" ca="1" si="30"/>
        <v>0</v>
      </c>
      <c r="AV107" s="537">
        <f t="shared" ca="1" si="30"/>
        <v>0</v>
      </c>
      <c r="AW107" s="537">
        <f t="shared" ca="1" si="30"/>
        <v>0</v>
      </c>
      <c r="AX107" s="537">
        <f t="shared" ca="1" si="30"/>
        <v>0</v>
      </c>
      <c r="AY107" s="537">
        <f t="shared" ca="1" si="30"/>
        <v>0</v>
      </c>
      <c r="AZ107" s="537">
        <f t="shared" ca="1" si="30"/>
        <v>0</v>
      </c>
      <c r="BA107" s="537">
        <f t="shared" ca="1" si="30"/>
        <v>0</v>
      </c>
      <c r="BB107" s="537">
        <f t="shared" ca="1" si="30"/>
        <v>0</v>
      </c>
      <c r="BC107" s="537">
        <f t="shared" ca="1" si="30"/>
        <v>0</v>
      </c>
      <c r="BD107" s="537">
        <f t="shared" ca="1" si="30"/>
        <v>0</v>
      </c>
      <c r="BE107" s="537">
        <f t="shared" ca="1" si="31"/>
        <v>0</v>
      </c>
      <c r="BF107" s="537">
        <f t="shared" ca="1" si="31"/>
        <v>0</v>
      </c>
      <c r="BG107" s="537">
        <f t="shared" ca="1" si="31"/>
        <v>0</v>
      </c>
      <c r="BH107" s="537">
        <f t="shared" ca="1" si="31"/>
        <v>0</v>
      </c>
      <c r="BI107" s="537">
        <f t="shared" ca="1" si="31"/>
        <v>0</v>
      </c>
      <c r="BJ107" s="537">
        <f t="shared" ca="1" si="31"/>
        <v>0</v>
      </c>
      <c r="BK107" s="537">
        <f t="shared" ca="1" si="31"/>
        <v>0</v>
      </c>
      <c r="BL107" s="881">
        <v>6</v>
      </c>
      <c r="BQ107" s="77"/>
    </row>
    <row r="108" spans="1:73" ht="15" customHeight="1">
      <c r="A108" s="1214"/>
      <c r="B108" s="625" t="str">
        <f t="shared" ca="1" si="23"/>
        <v xml:space="preserve">Other gas leakage 2 (specify) (e.g. SF6, H2, CH4, N2O, etc.)  </v>
      </c>
      <c r="C108" s="306" t="str">
        <f t="shared" ca="1" si="23"/>
        <v>[Add notes here]</v>
      </c>
      <c r="D108" s="306" t="str">
        <f t="shared" ca="1" si="23"/>
        <v>Please select confidence rating</v>
      </c>
      <c r="E108" s="306" t="str">
        <f t="shared" ca="1" si="23"/>
        <v>[Add notes here]</v>
      </c>
      <c r="F108" s="614" t="s">
        <v>514</v>
      </c>
      <c r="G108" s="537">
        <f t="shared" ca="1" si="26"/>
        <v>0</v>
      </c>
      <c r="H108" s="537">
        <f t="shared" ca="1" si="26"/>
        <v>0</v>
      </c>
      <c r="I108" s="537">
        <f t="shared" ca="1" si="26"/>
        <v>0</v>
      </c>
      <c r="J108" s="537">
        <f t="shared" ca="1" si="26"/>
        <v>0</v>
      </c>
      <c r="K108" s="537">
        <f t="shared" ca="1" si="26"/>
        <v>0</v>
      </c>
      <c r="L108" s="537">
        <f t="shared" ca="1" si="26"/>
        <v>0</v>
      </c>
      <c r="M108" s="537">
        <f t="shared" ca="1" si="26"/>
        <v>0</v>
      </c>
      <c r="N108" s="537">
        <f t="shared" ca="1" si="26"/>
        <v>0</v>
      </c>
      <c r="O108" s="537">
        <f t="shared" ca="1" si="26"/>
        <v>0</v>
      </c>
      <c r="P108" s="537">
        <f t="shared" ca="1" si="26"/>
        <v>0</v>
      </c>
      <c r="Q108" s="537">
        <f t="shared" ca="1" si="27"/>
        <v>0</v>
      </c>
      <c r="R108" s="537">
        <f t="shared" ca="1" si="27"/>
        <v>0</v>
      </c>
      <c r="S108" s="537">
        <f t="shared" ca="1" si="27"/>
        <v>0</v>
      </c>
      <c r="T108" s="537">
        <f t="shared" ca="1" si="27"/>
        <v>0</v>
      </c>
      <c r="U108" s="537">
        <f t="shared" ca="1" si="27"/>
        <v>0</v>
      </c>
      <c r="V108" s="537">
        <f t="shared" ca="1" si="27"/>
        <v>0</v>
      </c>
      <c r="W108" s="537">
        <f t="shared" ca="1" si="27"/>
        <v>0</v>
      </c>
      <c r="X108" s="537">
        <f t="shared" ca="1" si="27"/>
        <v>0</v>
      </c>
      <c r="Y108" s="537">
        <f t="shared" ca="1" si="27"/>
        <v>0</v>
      </c>
      <c r="Z108" s="537">
        <f t="shared" ca="1" si="27"/>
        <v>0</v>
      </c>
      <c r="AA108" s="537">
        <f t="shared" ca="1" si="28"/>
        <v>0</v>
      </c>
      <c r="AB108" s="537">
        <f t="shared" ca="1" si="28"/>
        <v>0</v>
      </c>
      <c r="AC108" s="537">
        <f t="shared" ca="1" si="28"/>
        <v>0</v>
      </c>
      <c r="AD108" s="537">
        <f t="shared" ca="1" si="28"/>
        <v>0</v>
      </c>
      <c r="AE108" s="537">
        <f t="shared" ca="1" si="28"/>
        <v>0</v>
      </c>
      <c r="AF108" s="537">
        <f t="shared" ca="1" si="28"/>
        <v>0</v>
      </c>
      <c r="AG108" s="537">
        <f t="shared" ca="1" si="28"/>
        <v>0</v>
      </c>
      <c r="AH108" s="537">
        <f t="shared" ca="1" si="28"/>
        <v>0</v>
      </c>
      <c r="AI108" s="537">
        <f t="shared" ca="1" si="28"/>
        <v>0</v>
      </c>
      <c r="AJ108" s="537">
        <f t="shared" ca="1" si="28"/>
        <v>0</v>
      </c>
      <c r="AK108" s="537">
        <f t="shared" ca="1" si="29"/>
        <v>0</v>
      </c>
      <c r="AL108" s="537">
        <f t="shared" ca="1" si="29"/>
        <v>0</v>
      </c>
      <c r="AM108" s="537">
        <f t="shared" ca="1" si="29"/>
        <v>0</v>
      </c>
      <c r="AN108" s="537">
        <f t="shared" ca="1" si="29"/>
        <v>0</v>
      </c>
      <c r="AO108" s="537">
        <f t="shared" ca="1" si="29"/>
        <v>0</v>
      </c>
      <c r="AP108" s="537">
        <f t="shared" ca="1" si="29"/>
        <v>0</v>
      </c>
      <c r="AQ108" s="537">
        <f t="shared" ca="1" si="29"/>
        <v>0</v>
      </c>
      <c r="AR108" s="537">
        <f t="shared" ca="1" si="29"/>
        <v>0</v>
      </c>
      <c r="AS108" s="537">
        <f t="shared" ca="1" si="29"/>
        <v>0</v>
      </c>
      <c r="AT108" s="537">
        <f t="shared" ca="1" si="29"/>
        <v>0</v>
      </c>
      <c r="AU108" s="537">
        <f t="shared" ca="1" si="30"/>
        <v>0</v>
      </c>
      <c r="AV108" s="537">
        <f t="shared" ca="1" si="30"/>
        <v>0</v>
      </c>
      <c r="AW108" s="537">
        <f t="shared" ca="1" si="30"/>
        <v>0</v>
      </c>
      <c r="AX108" s="537">
        <f t="shared" ca="1" si="30"/>
        <v>0</v>
      </c>
      <c r="AY108" s="537">
        <f t="shared" ca="1" si="30"/>
        <v>0</v>
      </c>
      <c r="AZ108" s="537">
        <f t="shared" ca="1" si="30"/>
        <v>0</v>
      </c>
      <c r="BA108" s="537">
        <f t="shared" ca="1" si="30"/>
        <v>0</v>
      </c>
      <c r="BB108" s="537">
        <f t="shared" ca="1" si="30"/>
        <v>0</v>
      </c>
      <c r="BC108" s="537">
        <f t="shared" ca="1" si="30"/>
        <v>0</v>
      </c>
      <c r="BD108" s="537">
        <f t="shared" ca="1" si="30"/>
        <v>0</v>
      </c>
      <c r="BE108" s="537">
        <f t="shared" ca="1" si="31"/>
        <v>0</v>
      </c>
      <c r="BF108" s="537">
        <f t="shared" ca="1" si="31"/>
        <v>0</v>
      </c>
      <c r="BG108" s="537">
        <f t="shared" ca="1" si="31"/>
        <v>0</v>
      </c>
      <c r="BH108" s="537">
        <f t="shared" ca="1" si="31"/>
        <v>0</v>
      </c>
      <c r="BI108" s="537">
        <f t="shared" ca="1" si="31"/>
        <v>0</v>
      </c>
      <c r="BJ108" s="537">
        <f t="shared" ca="1" si="31"/>
        <v>0</v>
      </c>
      <c r="BK108" s="537">
        <f t="shared" ca="1" si="31"/>
        <v>0</v>
      </c>
      <c r="BL108" s="881">
        <v>7</v>
      </c>
      <c r="BQ108" s="77"/>
    </row>
    <row r="109" spans="1:73" ht="15" customHeight="1">
      <c r="A109" s="1214"/>
      <c r="B109" s="625" t="str">
        <f t="shared" ca="1" si="23"/>
        <v xml:space="preserve">Other gas leakage 3 (specify) (e.g. SF6, H2, CH4, N2O, etc.)   </v>
      </c>
      <c r="C109" s="306" t="str">
        <f t="shared" ca="1" si="23"/>
        <v>[Add notes here]</v>
      </c>
      <c r="D109" s="306" t="str">
        <f t="shared" ca="1" si="23"/>
        <v>Please select confidence rating</v>
      </c>
      <c r="E109" s="306" t="str">
        <f t="shared" ca="1" si="23"/>
        <v>[Add notes here]</v>
      </c>
      <c r="F109" s="614" t="s">
        <v>514</v>
      </c>
      <c r="G109" s="537">
        <f t="shared" ca="1" si="26"/>
        <v>0</v>
      </c>
      <c r="H109" s="537">
        <f t="shared" ca="1" si="26"/>
        <v>0</v>
      </c>
      <c r="I109" s="537">
        <f t="shared" ca="1" si="26"/>
        <v>0</v>
      </c>
      <c r="J109" s="537">
        <f t="shared" ca="1" si="26"/>
        <v>0</v>
      </c>
      <c r="K109" s="537">
        <f t="shared" ca="1" si="26"/>
        <v>0</v>
      </c>
      <c r="L109" s="537">
        <f t="shared" ca="1" si="26"/>
        <v>0</v>
      </c>
      <c r="M109" s="537">
        <f t="shared" ca="1" si="26"/>
        <v>0</v>
      </c>
      <c r="N109" s="537">
        <f t="shared" ca="1" si="26"/>
        <v>0</v>
      </c>
      <c r="O109" s="537">
        <f t="shared" ca="1" si="26"/>
        <v>0</v>
      </c>
      <c r="P109" s="537">
        <f t="shared" ca="1" si="26"/>
        <v>0</v>
      </c>
      <c r="Q109" s="537">
        <f t="shared" ca="1" si="27"/>
        <v>0</v>
      </c>
      <c r="R109" s="537">
        <f t="shared" ca="1" si="27"/>
        <v>0</v>
      </c>
      <c r="S109" s="537">
        <f t="shared" ca="1" si="27"/>
        <v>0</v>
      </c>
      <c r="T109" s="537">
        <f t="shared" ca="1" si="27"/>
        <v>0</v>
      </c>
      <c r="U109" s="537">
        <f t="shared" ca="1" si="27"/>
        <v>0</v>
      </c>
      <c r="V109" s="537">
        <f t="shared" ca="1" si="27"/>
        <v>0</v>
      </c>
      <c r="W109" s="537">
        <f t="shared" ca="1" si="27"/>
        <v>0</v>
      </c>
      <c r="X109" s="537">
        <f t="shared" ca="1" si="27"/>
        <v>0</v>
      </c>
      <c r="Y109" s="537">
        <f t="shared" ca="1" si="27"/>
        <v>0</v>
      </c>
      <c r="Z109" s="537">
        <f t="shared" ca="1" si="27"/>
        <v>0</v>
      </c>
      <c r="AA109" s="537">
        <f t="shared" ca="1" si="28"/>
        <v>0</v>
      </c>
      <c r="AB109" s="537">
        <f t="shared" ca="1" si="28"/>
        <v>0</v>
      </c>
      <c r="AC109" s="537">
        <f t="shared" ca="1" si="28"/>
        <v>0</v>
      </c>
      <c r="AD109" s="537">
        <f t="shared" ca="1" si="28"/>
        <v>0</v>
      </c>
      <c r="AE109" s="537">
        <f t="shared" ca="1" si="28"/>
        <v>0</v>
      </c>
      <c r="AF109" s="537">
        <f t="shared" ca="1" si="28"/>
        <v>0</v>
      </c>
      <c r="AG109" s="537">
        <f t="shared" ca="1" si="28"/>
        <v>0</v>
      </c>
      <c r="AH109" s="537">
        <f t="shared" ca="1" si="28"/>
        <v>0</v>
      </c>
      <c r="AI109" s="537">
        <f t="shared" ca="1" si="28"/>
        <v>0</v>
      </c>
      <c r="AJ109" s="537">
        <f t="shared" ca="1" si="28"/>
        <v>0</v>
      </c>
      <c r="AK109" s="537">
        <f t="shared" ca="1" si="29"/>
        <v>0</v>
      </c>
      <c r="AL109" s="537">
        <f t="shared" ca="1" si="29"/>
        <v>0</v>
      </c>
      <c r="AM109" s="537">
        <f t="shared" ca="1" si="29"/>
        <v>0</v>
      </c>
      <c r="AN109" s="537">
        <f t="shared" ca="1" si="29"/>
        <v>0</v>
      </c>
      <c r="AO109" s="537">
        <f t="shared" ca="1" si="29"/>
        <v>0</v>
      </c>
      <c r="AP109" s="537">
        <f t="shared" ca="1" si="29"/>
        <v>0</v>
      </c>
      <c r="AQ109" s="537">
        <f t="shared" ca="1" si="29"/>
        <v>0</v>
      </c>
      <c r="AR109" s="537">
        <f t="shared" ca="1" si="29"/>
        <v>0</v>
      </c>
      <c r="AS109" s="537">
        <f t="shared" ca="1" si="29"/>
        <v>0</v>
      </c>
      <c r="AT109" s="537">
        <f t="shared" ca="1" si="29"/>
        <v>0</v>
      </c>
      <c r="AU109" s="537">
        <f t="shared" ca="1" si="30"/>
        <v>0</v>
      </c>
      <c r="AV109" s="537">
        <f t="shared" ca="1" si="30"/>
        <v>0</v>
      </c>
      <c r="AW109" s="537">
        <f t="shared" ca="1" si="30"/>
        <v>0</v>
      </c>
      <c r="AX109" s="537">
        <f t="shared" ca="1" si="30"/>
        <v>0</v>
      </c>
      <c r="AY109" s="537">
        <f t="shared" ca="1" si="30"/>
        <v>0</v>
      </c>
      <c r="AZ109" s="537">
        <f t="shared" ca="1" si="30"/>
        <v>0</v>
      </c>
      <c r="BA109" s="537">
        <f t="shared" ca="1" si="30"/>
        <v>0</v>
      </c>
      <c r="BB109" s="537">
        <f t="shared" ca="1" si="30"/>
        <v>0</v>
      </c>
      <c r="BC109" s="537">
        <f t="shared" ca="1" si="30"/>
        <v>0</v>
      </c>
      <c r="BD109" s="537">
        <f t="shared" ca="1" si="30"/>
        <v>0</v>
      </c>
      <c r="BE109" s="537">
        <f t="shared" ca="1" si="31"/>
        <v>0</v>
      </c>
      <c r="BF109" s="537">
        <f t="shared" ca="1" si="31"/>
        <v>0</v>
      </c>
      <c r="BG109" s="537">
        <f t="shared" ca="1" si="31"/>
        <v>0</v>
      </c>
      <c r="BH109" s="537">
        <f t="shared" ca="1" si="31"/>
        <v>0</v>
      </c>
      <c r="BI109" s="537">
        <f t="shared" ca="1" si="31"/>
        <v>0</v>
      </c>
      <c r="BJ109" s="537">
        <f t="shared" ca="1" si="31"/>
        <v>0</v>
      </c>
      <c r="BK109" s="537">
        <f t="shared" ca="1" si="31"/>
        <v>0</v>
      </c>
      <c r="BL109" s="881">
        <v>8</v>
      </c>
      <c r="BQ109" s="77"/>
    </row>
    <row r="110" spans="1:73" ht="15" customHeight="1">
      <c r="A110" s="1214"/>
      <c r="B110" s="281" t="str">
        <f t="shared" ca="1" si="23"/>
        <v>Reduced/Increased oil leakage</v>
      </c>
      <c r="C110" s="306" t="str">
        <f t="shared" ca="1" si="23"/>
        <v>[Add notes here]</v>
      </c>
      <c r="D110" s="306" t="str">
        <f t="shared" ca="1" si="23"/>
        <v>Please select confidence rating</v>
      </c>
      <c r="E110" s="306" t="str">
        <f t="shared" ca="1" si="23"/>
        <v>[Add notes here]</v>
      </c>
      <c r="F110" s="614" t="s">
        <v>514</v>
      </c>
      <c r="G110" s="537">
        <f t="shared" ref="G110:AL110" ca="1" si="32">Cost_per_litre_oil_GBP_per_litre*OFFSET(G$39,$BL110,0,1,1)/10^6</f>
        <v>0</v>
      </c>
      <c r="H110" s="537">
        <f t="shared" ca="1" si="32"/>
        <v>0</v>
      </c>
      <c r="I110" s="537">
        <f t="shared" ca="1" si="32"/>
        <v>0</v>
      </c>
      <c r="J110" s="537">
        <f t="shared" ca="1" si="32"/>
        <v>0</v>
      </c>
      <c r="K110" s="537">
        <f t="shared" ca="1" si="32"/>
        <v>0</v>
      </c>
      <c r="L110" s="537">
        <f t="shared" ca="1" si="32"/>
        <v>0</v>
      </c>
      <c r="M110" s="537">
        <f t="shared" ca="1" si="32"/>
        <v>0</v>
      </c>
      <c r="N110" s="537">
        <f t="shared" ca="1" si="32"/>
        <v>0</v>
      </c>
      <c r="O110" s="537">
        <f t="shared" ca="1" si="32"/>
        <v>0</v>
      </c>
      <c r="P110" s="537">
        <f t="shared" ca="1" si="32"/>
        <v>0</v>
      </c>
      <c r="Q110" s="537">
        <f t="shared" ca="1" si="32"/>
        <v>0</v>
      </c>
      <c r="R110" s="537">
        <f t="shared" ca="1" si="32"/>
        <v>0</v>
      </c>
      <c r="S110" s="537">
        <f t="shared" ca="1" si="32"/>
        <v>0</v>
      </c>
      <c r="T110" s="537">
        <f t="shared" ca="1" si="32"/>
        <v>0</v>
      </c>
      <c r="U110" s="537">
        <f t="shared" ca="1" si="32"/>
        <v>0</v>
      </c>
      <c r="V110" s="537">
        <f t="shared" ca="1" si="32"/>
        <v>0</v>
      </c>
      <c r="W110" s="537">
        <f t="shared" ca="1" si="32"/>
        <v>0</v>
      </c>
      <c r="X110" s="537">
        <f t="shared" ca="1" si="32"/>
        <v>0</v>
      </c>
      <c r="Y110" s="537">
        <f t="shared" ca="1" si="32"/>
        <v>0</v>
      </c>
      <c r="Z110" s="537">
        <f t="shared" ca="1" si="32"/>
        <v>0</v>
      </c>
      <c r="AA110" s="537">
        <f t="shared" ca="1" si="32"/>
        <v>0</v>
      </c>
      <c r="AB110" s="537">
        <f t="shared" ca="1" si="32"/>
        <v>0</v>
      </c>
      <c r="AC110" s="537">
        <f t="shared" ca="1" si="32"/>
        <v>0</v>
      </c>
      <c r="AD110" s="537">
        <f t="shared" ca="1" si="32"/>
        <v>0</v>
      </c>
      <c r="AE110" s="537">
        <f t="shared" ca="1" si="32"/>
        <v>0</v>
      </c>
      <c r="AF110" s="537">
        <f t="shared" ca="1" si="32"/>
        <v>0</v>
      </c>
      <c r="AG110" s="537">
        <f t="shared" ca="1" si="32"/>
        <v>0</v>
      </c>
      <c r="AH110" s="537">
        <f t="shared" ca="1" si="32"/>
        <v>0</v>
      </c>
      <c r="AI110" s="537">
        <f t="shared" ca="1" si="32"/>
        <v>0</v>
      </c>
      <c r="AJ110" s="537">
        <f t="shared" ca="1" si="32"/>
        <v>0</v>
      </c>
      <c r="AK110" s="537">
        <f t="shared" ca="1" si="32"/>
        <v>0</v>
      </c>
      <c r="AL110" s="537">
        <f t="shared" ca="1" si="32"/>
        <v>0</v>
      </c>
      <c r="AM110" s="537">
        <f t="shared" ref="AM110:BK110" ca="1" si="33">Cost_per_litre_oil_GBP_per_litre*OFFSET(AM$39,$BL110,0,1,1)/10^6</f>
        <v>0</v>
      </c>
      <c r="AN110" s="537">
        <f t="shared" ca="1" si="33"/>
        <v>0</v>
      </c>
      <c r="AO110" s="537">
        <f t="shared" ca="1" si="33"/>
        <v>0</v>
      </c>
      <c r="AP110" s="537">
        <f t="shared" ca="1" si="33"/>
        <v>0</v>
      </c>
      <c r="AQ110" s="537">
        <f t="shared" ca="1" si="33"/>
        <v>0</v>
      </c>
      <c r="AR110" s="537">
        <f t="shared" ca="1" si="33"/>
        <v>0</v>
      </c>
      <c r="AS110" s="537">
        <f t="shared" ca="1" si="33"/>
        <v>0</v>
      </c>
      <c r="AT110" s="537">
        <f t="shared" ca="1" si="33"/>
        <v>0</v>
      </c>
      <c r="AU110" s="537">
        <f t="shared" ca="1" si="33"/>
        <v>0</v>
      </c>
      <c r="AV110" s="537">
        <f t="shared" ca="1" si="33"/>
        <v>0</v>
      </c>
      <c r="AW110" s="537">
        <f t="shared" ca="1" si="33"/>
        <v>0</v>
      </c>
      <c r="AX110" s="537">
        <f t="shared" ca="1" si="33"/>
        <v>0</v>
      </c>
      <c r="AY110" s="537">
        <f t="shared" ca="1" si="33"/>
        <v>0</v>
      </c>
      <c r="AZ110" s="537">
        <f t="shared" ca="1" si="33"/>
        <v>0</v>
      </c>
      <c r="BA110" s="537">
        <f t="shared" ca="1" si="33"/>
        <v>0</v>
      </c>
      <c r="BB110" s="537">
        <f t="shared" ca="1" si="33"/>
        <v>0</v>
      </c>
      <c r="BC110" s="537">
        <f t="shared" ca="1" si="33"/>
        <v>0</v>
      </c>
      <c r="BD110" s="537">
        <f t="shared" ca="1" si="33"/>
        <v>0</v>
      </c>
      <c r="BE110" s="537">
        <f t="shared" ca="1" si="33"/>
        <v>0</v>
      </c>
      <c r="BF110" s="537">
        <f t="shared" ca="1" si="33"/>
        <v>0</v>
      </c>
      <c r="BG110" s="537">
        <f t="shared" ca="1" si="33"/>
        <v>0</v>
      </c>
      <c r="BH110" s="537">
        <f t="shared" ca="1" si="33"/>
        <v>0</v>
      </c>
      <c r="BI110" s="537">
        <f t="shared" ca="1" si="33"/>
        <v>0</v>
      </c>
      <c r="BJ110" s="537">
        <f t="shared" ca="1" si="33"/>
        <v>0</v>
      </c>
      <c r="BK110" s="537">
        <f t="shared" ca="1" si="33"/>
        <v>0</v>
      </c>
      <c r="BL110" s="881">
        <v>9</v>
      </c>
      <c r="BQ110" s="77"/>
    </row>
    <row r="111" spans="1:73" ht="15" customHeight="1">
      <c r="A111" s="1214"/>
      <c r="B111" s="626" t="str">
        <f t="shared" ca="1" si="23"/>
        <v>Other 1 (specify)</v>
      </c>
      <c r="C111" s="72" t="str">
        <f t="shared" ca="1" si="23"/>
        <v>[Add notes here]</v>
      </c>
      <c r="D111" s="72" t="str">
        <f t="shared" ca="1" si="23"/>
        <v>Please select confidence rating</v>
      </c>
      <c r="E111" s="72" t="str">
        <f t="shared" ca="1" si="23"/>
        <v>[Add notes here]</v>
      </c>
      <c r="F111" s="614" t="s">
        <v>514</v>
      </c>
      <c r="G111" s="589">
        <f ca="1">OFFSET(G$39,$BL111,0,1,1)</f>
        <v>0</v>
      </c>
      <c r="H111" s="589">
        <f t="shared" ref="H111:BK115" ca="1" si="34">OFFSET(H$39,$BL111,0,1,1)</f>
        <v>0</v>
      </c>
      <c r="I111" s="589">
        <f t="shared" ca="1" si="34"/>
        <v>0</v>
      </c>
      <c r="J111" s="589">
        <f t="shared" ca="1" si="34"/>
        <v>0</v>
      </c>
      <c r="K111" s="589">
        <f t="shared" ca="1" si="34"/>
        <v>0</v>
      </c>
      <c r="L111" s="589">
        <f t="shared" ca="1" si="34"/>
        <v>0</v>
      </c>
      <c r="M111" s="589">
        <f t="shared" ca="1" si="34"/>
        <v>0</v>
      </c>
      <c r="N111" s="589">
        <f t="shared" ca="1" si="34"/>
        <v>0</v>
      </c>
      <c r="O111" s="589">
        <f t="shared" ca="1" si="34"/>
        <v>0</v>
      </c>
      <c r="P111" s="589">
        <f t="shared" ca="1" si="34"/>
        <v>0</v>
      </c>
      <c r="Q111" s="589">
        <f t="shared" ca="1" si="34"/>
        <v>0</v>
      </c>
      <c r="R111" s="589">
        <f t="shared" ca="1" si="34"/>
        <v>0</v>
      </c>
      <c r="S111" s="589">
        <f t="shared" ca="1" si="34"/>
        <v>0</v>
      </c>
      <c r="T111" s="589">
        <f t="shared" ca="1" si="34"/>
        <v>0</v>
      </c>
      <c r="U111" s="589">
        <f t="shared" ca="1" si="34"/>
        <v>0</v>
      </c>
      <c r="V111" s="589">
        <f t="shared" ca="1" si="34"/>
        <v>0</v>
      </c>
      <c r="W111" s="589">
        <f t="shared" ca="1" si="34"/>
        <v>0</v>
      </c>
      <c r="X111" s="589">
        <f t="shared" ca="1" si="34"/>
        <v>0</v>
      </c>
      <c r="Y111" s="589">
        <f t="shared" ca="1" si="34"/>
        <v>0</v>
      </c>
      <c r="Z111" s="589">
        <f t="shared" ca="1" si="34"/>
        <v>0</v>
      </c>
      <c r="AA111" s="589">
        <f t="shared" ca="1" si="34"/>
        <v>0</v>
      </c>
      <c r="AB111" s="589">
        <f t="shared" ca="1" si="34"/>
        <v>0</v>
      </c>
      <c r="AC111" s="589">
        <f t="shared" ca="1" si="34"/>
        <v>0</v>
      </c>
      <c r="AD111" s="589">
        <f t="shared" ca="1" si="34"/>
        <v>0</v>
      </c>
      <c r="AE111" s="589">
        <f t="shared" ca="1" si="34"/>
        <v>0</v>
      </c>
      <c r="AF111" s="589">
        <f t="shared" ca="1" si="34"/>
        <v>0</v>
      </c>
      <c r="AG111" s="589">
        <f t="shared" ca="1" si="34"/>
        <v>0</v>
      </c>
      <c r="AH111" s="589">
        <f t="shared" ca="1" si="34"/>
        <v>0</v>
      </c>
      <c r="AI111" s="589">
        <f t="shared" ca="1" si="34"/>
        <v>0</v>
      </c>
      <c r="AJ111" s="589">
        <f t="shared" ca="1" si="34"/>
        <v>0</v>
      </c>
      <c r="AK111" s="589">
        <f t="shared" ca="1" si="34"/>
        <v>0</v>
      </c>
      <c r="AL111" s="589">
        <f t="shared" ca="1" si="34"/>
        <v>0</v>
      </c>
      <c r="AM111" s="589">
        <f t="shared" ca="1" si="34"/>
        <v>0</v>
      </c>
      <c r="AN111" s="589">
        <f t="shared" ca="1" si="34"/>
        <v>0</v>
      </c>
      <c r="AO111" s="589">
        <f t="shared" ca="1" si="34"/>
        <v>0</v>
      </c>
      <c r="AP111" s="589">
        <f t="shared" ca="1" si="34"/>
        <v>0</v>
      </c>
      <c r="AQ111" s="589">
        <f t="shared" ca="1" si="34"/>
        <v>0</v>
      </c>
      <c r="AR111" s="589">
        <f t="shared" ca="1" si="34"/>
        <v>0</v>
      </c>
      <c r="AS111" s="589">
        <f t="shared" ca="1" si="34"/>
        <v>0</v>
      </c>
      <c r="AT111" s="589">
        <f t="shared" ca="1" si="34"/>
        <v>0</v>
      </c>
      <c r="AU111" s="589">
        <f t="shared" ca="1" si="34"/>
        <v>0</v>
      </c>
      <c r="AV111" s="589">
        <f t="shared" ca="1" si="34"/>
        <v>0</v>
      </c>
      <c r="AW111" s="589">
        <f t="shared" ca="1" si="34"/>
        <v>0</v>
      </c>
      <c r="AX111" s="589">
        <f t="shared" ca="1" si="34"/>
        <v>0</v>
      </c>
      <c r="AY111" s="589">
        <f t="shared" ca="1" si="34"/>
        <v>0</v>
      </c>
      <c r="AZ111" s="589">
        <f t="shared" ca="1" si="34"/>
        <v>0</v>
      </c>
      <c r="BA111" s="589">
        <f t="shared" ca="1" si="34"/>
        <v>0</v>
      </c>
      <c r="BB111" s="589">
        <f t="shared" ca="1" si="34"/>
        <v>0</v>
      </c>
      <c r="BC111" s="589">
        <f t="shared" ca="1" si="34"/>
        <v>0</v>
      </c>
      <c r="BD111" s="589">
        <f t="shared" ca="1" si="34"/>
        <v>0</v>
      </c>
      <c r="BE111" s="589">
        <f t="shared" ca="1" si="34"/>
        <v>0</v>
      </c>
      <c r="BF111" s="589">
        <f t="shared" ca="1" si="34"/>
        <v>0</v>
      </c>
      <c r="BG111" s="589">
        <f t="shared" ca="1" si="34"/>
        <v>0</v>
      </c>
      <c r="BH111" s="589">
        <f t="shared" ca="1" si="34"/>
        <v>0</v>
      </c>
      <c r="BI111" s="589">
        <f t="shared" ca="1" si="34"/>
        <v>0</v>
      </c>
      <c r="BJ111" s="589">
        <f t="shared" ca="1" si="34"/>
        <v>0</v>
      </c>
      <c r="BK111" s="589">
        <f t="shared" ca="1" si="34"/>
        <v>0</v>
      </c>
      <c r="BL111" s="881">
        <v>10</v>
      </c>
      <c r="BQ111" s="77"/>
    </row>
    <row r="112" spans="1:73" ht="15" customHeight="1">
      <c r="A112" s="1214"/>
      <c r="B112" s="103" t="str">
        <f t="shared" ca="1" si="23"/>
        <v>Other 2 (specify)</v>
      </c>
      <c r="C112" s="72" t="str">
        <f t="shared" ca="1" si="23"/>
        <v>[Add notes here]</v>
      </c>
      <c r="D112" s="72" t="str">
        <f t="shared" ca="1" si="23"/>
        <v>Please select confidence rating</v>
      </c>
      <c r="E112" s="72" t="str">
        <f t="shared" ca="1" si="23"/>
        <v>[Add notes here]</v>
      </c>
      <c r="F112" s="614" t="s">
        <v>514</v>
      </c>
      <c r="G112" s="589">
        <f t="shared" ref="G112:V120" ca="1" si="35">OFFSET(G$39,$BL112,0,1,1)</f>
        <v>0</v>
      </c>
      <c r="H112" s="589">
        <f t="shared" ca="1" si="35"/>
        <v>0</v>
      </c>
      <c r="I112" s="589">
        <f t="shared" ca="1" si="35"/>
        <v>0</v>
      </c>
      <c r="J112" s="589">
        <f t="shared" ca="1" si="35"/>
        <v>0</v>
      </c>
      <c r="K112" s="589">
        <f t="shared" ca="1" si="35"/>
        <v>0</v>
      </c>
      <c r="L112" s="589">
        <f t="shared" ca="1" si="35"/>
        <v>0</v>
      </c>
      <c r="M112" s="589">
        <f t="shared" ca="1" si="35"/>
        <v>0</v>
      </c>
      <c r="N112" s="589">
        <f t="shared" ca="1" si="35"/>
        <v>0</v>
      </c>
      <c r="O112" s="589">
        <f t="shared" ca="1" si="35"/>
        <v>0</v>
      </c>
      <c r="P112" s="589">
        <f t="shared" ca="1" si="35"/>
        <v>0</v>
      </c>
      <c r="Q112" s="589">
        <f t="shared" ca="1" si="35"/>
        <v>0</v>
      </c>
      <c r="R112" s="589">
        <f t="shared" ca="1" si="35"/>
        <v>0</v>
      </c>
      <c r="S112" s="589">
        <f t="shared" ca="1" si="35"/>
        <v>0</v>
      </c>
      <c r="T112" s="589">
        <f t="shared" ca="1" si="35"/>
        <v>0</v>
      </c>
      <c r="U112" s="589">
        <f t="shared" ca="1" si="35"/>
        <v>0</v>
      </c>
      <c r="V112" s="589">
        <f t="shared" ca="1" si="35"/>
        <v>0</v>
      </c>
      <c r="W112" s="589">
        <f t="shared" ca="1" si="34"/>
        <v>0</v>
      </c>
      <c r="X112" s="589">
        <f t="shared" ca="1" si="34"/>
        <v>0</v>
      </c>
      <c r="Y112" s="589">
        <f t="shared" ca="1" si="34"/>
        <v>0</v>
      </c>
      <c r="Z112" s="589">
        <f t="shared" ca="1" si="34"/>
        <v>0</v>
      </c>
      <c r="AA112" s="589">
        <f t="shared" ca="1" si="34"/>
        <v>0</v>
      </c>
      <c r="AB112" s="589">
        <f t="shared" ca="1" si="34"/>
        <v>0</v>
      </c>
      <c r="AC112" s="589">
        <f t="shared" ca="1" si="34"/>
        <v>0</v>
      </c>
      <c r="AD112" s="589">
        <f t="shared" ca="1" si="34"/>
        <v>0</v>
      </c>
      <c r="AE112" s="589">
        <f t="shared" ca="1" si="34"/>
        <v>0</v>
      </c>
      <c r="AF112" s="589">
        <f t="shared" ca="1" si="34"/>
        <v>0</v>
      </c>
      <c r="AG112" s="589">
        <f t="shared" ca="1" si="34"/>
        <v>0</v>
      </c>
      <c r="AH112" s="589">
        <f t="shared" ca="1" si="34"/>
        <v>0</v>
      </c>
      <c r="AI112" s="589">
        <f t="shared" ca="1" si="34"/>
        <v>0</v>
      </c>
      <c r="AJ112" s="589">
        <f t="shared" ca="1" si="34"/>
        <v>0</v>
      </c>
      <c r="AK112" s="589">
        <f t="shared" ca="1" si="34"/>
        <v>0</v>
      </c>
      <c r="AL112" s="589">
        <f t="shared" ca="1" si="34"/>
        <v>0</v>
      </c>
      <c r="AM112" s="589">
        <f t="shared" ca="1" si="34"/>
        <v>0</v>
      </c>
      <c r="AN112" s="589">
        <f t="shared" ca="1" si="34"/>
        <v>0</v>
      </c>
      <c r="AO112" s="589">
        <f t="shared" ca="1" si="34"/>
        <v>0</v>
      </c>
      <c r="AP112" s="589">
        <f t="shared" ca="1" si="34"/>
        <v>0</v>
      </c>
      <c r="AQ112" s="589">
        <f t="shared" ca="1" si="34"/>
        <v>0</v>
      </c>
      <c r="AR112" s="589">
        <f t="shared" ca="1" si="34"/>
        <v>0</v>
      </c>
      <c r="AS112" s="589">
        <f t="shared" ca="1" si="34"/>
        <v>0</v>
      </c>
      <c r="AT112" s="589">
        <f t="shared" ca="1" si="34"/>
        <v>0</v>
      </c>
      <c r="AU112" s="589">
        <f t="shared" ca="1" si="34"/>
        <v>0</v>
      </c>
      <c r="AV112" s="589">
        <f t="shared" ca="1" si="34"/>
        <v>0</v>
      </c>
      <c r="AW112" s="589">
        <f t="shared" ca="1" si="34"/>
        <v>0</v>
      </c>
      <c r="AX112" s="589">
        <f t="shared" ca="1" si="34"/>
        <v>0</v>
      </c>
      <c r="AY112" s="589">
        <f t="shared" ca="1" si="34"/>
        <v>0</v>
      </c>
      <c r="AZ112" s="589">
        <f t="shared" ca="1" si="34"/>
        <v>0</v>
      </c>
      <c r="BA112" s="589">
        <f t="shared" ca="1" si="34"/>
        <v>0</v>
      </c>
      <c r="BB112" s="589">
        <f t="shared" ca="1" si="34"/>
        <v>0</v>
      </c>
      <c r="BC112" s="589">
        <f t="shared" ca="1" si="34"/>
        <v>0</v>
      </c>
      <c r="BD112" s="589">
        <f t="shared" ca="1" si="34"/>
        <v>0</v>
      </c>
      <c r="BE112" s="589">
        <f t="shared" ca="1" si="34"/>
        <v>0</v>
      </c>
      <c r="BF112" s="589">
        <f t="shared" ca="1" si="34"/>
        <v>0</v>
      </c>
      <c r="BG112" s="589">
        <f t="shared" ca="1" si="34"/>
        <v>0</v>
      </c>
      <c r="BH112" s="589">
        <f t="shared" ca="1" si="34"/>
        <v>0</v>
      </c>
      <c r="BI112" s="589">
        <f t="shared" ca="1" si="34"/>
        <v>0</v>
      </c>
      <c r="BJ112" s="589">
        <f t="shared" ca="1" si="34"/>
        <v>0</v>
      </c>
      <c r="BK112" s="589">
        <f t="shared" ca="1" si="34"/>
        <v>0</v>
      </c>
      <c r="BL112" s="881">
        <v>11</v>
      </c>
      <c r="BQ112" s="77"/>
    </row>
    <row r="113" spans="1:69" ht="15" customHeight="1">
      <c r="A113" s="1214"/>
      <c r="B113" s="103" t="str">
        <f t="shared" ca="1" si="23"/>
        <v>Other 3 (specify)</v>
      </c>
      <c r="C113" s="72" t="str">
        <f t="shared" ca="1" si="23"/>
        <v>[Add notes here]</v>
      </c>
      <c r="D113" s="72" t="str">
        <f t="shared" ca="1" si="23"/>
        <v>Please select confidence rating</v>
      </c>
      <c r="E113" s="72" t="str">
        <f t="shared" ca="1" si="23"/>
        <v>[Add notes here]</v>
      </c>
      <c r="F113" s="614" t="s">
        <v>514</v>
      </c>
      <c r="G113" s="589">
        <f t="shared" ca="1" si="35"/>
        <v>0</v>
      </c>
      <c r="H113" s="589">
        <f t="shared" ca="1" si="34"/>
        <v>0</v>
      </c>
      <c r="I113" s="589">
        <f t="shared" ca="1" si="34"/>
        <v>0</v>
      </c>
      <c r="J113" s="589">
        <f t="shared" ca="1" si="34"/>
        <v>0</v>
      </c>
      <c r="K113" s="589">
        <f t="shared" ca="1" si="34"/>
        <v>0</v>
      </c>
      <c r="L113" s="589">
        <f t="shared" ca="1" si="34"/>
        <v>0</v>
      </c>
      <c r="M113" s="589">
        <f t="shared" ca="1" si="34"/>
        <v>0</v>
      </c>
      <c r="N113" s="589">
        <f t="shared" ca="1" si="34"/>
        <v>0</v>
      </c>
      <c r="O113" s="589">
        <f t="shared" ca="1" si="34"/>
        <v>0</v>
      </c>
      <c r="P113" s="589">
        <f t="shared" ca="1" si="34"/>
        <v>0</v>
      </c>
      <c r="Q113" s="589">
        <f t="shared" ca="1" si="34"/>
        <v>0</v>
      </c>
      <c r="R113" s="589">
        <f t="shared" ca="1" si="34"/>
        <v>0</v>
      </c>
      <c r="S113" s="589">
        <f t="shared" ca="1" si="34"/>
        <v>0</v>
      </c>
      <c r="T113" s="589">
        <f t="shared" ca="1" si="34"/>
        <v>0</v>
      </c>
      <c r="U113" s="589">
        <f t="shared" ca="1" si="34"/>
        <v>0</v>
      </c>
      <c r="V113" s="589">
        <f t="shared" ca="1" si="34"/>
        <v>0</v>
      </c>
      <c r="W113" s="589">
        <f t="shared" ca="1" si="34"/>
        <v>0</v>
      </c>
      <c r="X113" s="589">
        <f t="shared" ca="1" si="34"/>
        <v>0</v>
      </c>
      <c r="Y113" s="589">
        <f t="shared" ca="1" si="34"/>
        <v>0</v>
      </c>
      <c r="Z113" s="589">
        <f t="shared" ca="1" si="34"/>
        <v>0</v>
      </c>
      <c r="AA113" s="589">
        <f t="shared" ca="1" si="34"/>
        <v>0</v>
      </c>
      <c r="AB113" s="589">
        <f t="shared" ca="1" si="34"/>
        <v>0</v>
      </c>
      <c r="AC113" s="589">
        <f t="shared" ca="1" si="34"/>
        <v>0</v>
      </c>
      <c r="AD113" s="589">
        <f t="shared" ca="1" si="34"/>
        <v>0</v>
      </c>
      <c r="AE113" s="589">
        <f t="shared" ca="1" si="34"/>
        <v>0</v>
      </c>
      <c r="AF113" s="589">
        <f t="shared" ca="1" si="34"/>
        <v>0</v>
      </c>
      <c r="AG113" s="589">
        <f t="shared" ca="1" si="34"/>
        <v>0</v>
      </c>
      <c r="AH113" s="589">
        <f t="shared" ca="1" si="34"/>
        <v>0</v>
      </c>
      <c r="AI113" s="589">
        <f t="shared" ca="1" si="34"/>
        <v>0</v>
      </c>
      <c r="AJ113" s="589">
        <f t="shared" ca="1" si="34"/>
        <v>0</v>
      </c>
      <c r="AK113" s="589">
        <f t="shared" ca="1" si="34"/>
        <v>0</v>
      </c>
      <c r="AL113" s="589">
        <f t="shared" ca="1" si="34"/>
        <v>0</v>
      </c>
      <c r="AM113" s="589">
        <f t="shared" ca="1" si="34"/>
        <v>0</v>
      </c>
      <c r="AN113" s="589">
        <f t="shared" ca="1" si="34"/>
        <v>0</v>
      </c>
      <c r="AO113" s="589">
        <f t="shared" ca="1" si="34"/>
        <v>0</v>
      </c>
      <c r="AP113" s="589">
        <f t="shared" ca="1" si="34"/>
        <v>0</v>
      </c>
      <c r="AQ113" s="589">
        <f t="shared" ca="1" si="34"/>
        <v>0</v>
      </c>
      <c r="AR113" s="589">
        <f t="shared" ca="1" si="34"/>
        <v>0</v>
      </c>
      <c r="AS113" s="589">
        <f t="shared" ca="1" si="34"/>
        <v>0</v>
      </c>
      <c r="AT113" s="589">
        <f t="shared" ca="1" si="34"/>
        <v>0</v>
      </c>
      <c r="AU113" s="589">
        <f t="shared" ca="1" si="34"/>
        <v>0</v>
      </c>
      <c r="AV113" s="589">
        <f t="shared" ca="1" si="34"/>
        <v>0</v>
      </c>
      <c r="AW113" s="589">
        <f t="shared" ca="1" si="34"/>
        <v>0</v>
      </c>
      <c r="AX113" s="589">
        <f t="shared" ca="1" si="34"/>
        <v>0</v>
      </c>
      <c r="AY113" s="589">
        <f t="shared" ca="1" si="34"/>
        <v>0</v>
      </c>
      <c r="AZ113" s="589">
        <f t="shared" ca="1" si="34"/>
        <v>0</v>
      </c>
      <c r="BA113" s="589">
        <f t="shared" ca="1" si="34"/>
        <v>0</v>
      </c>
      <c r="BB113" s="589">
        <f t="shared" ca="1" si="34"/>
        <v>0</v>
      </c>
      <c r="BC113" s="589">
        <f t="shared" ca="1" si="34"/>
        <v>0</v>
      </c>
      <c r="BD113" s="589">
        <f t="shared" ca="1" si="34"/>
        <v>0</v>
      </c>
      <c r="BE113" s="589">
        <f t="shared" ca="1" si="34"/>
        <v>0</v>
      </c>
      <c r="BF113" s="589">
        <f t="shared" ca="1" si="34"/>
        <v>0</v>
      </c>
      <c r="BG113" s="589">
        <f t="shared" ca="1" si="34"/>
        <v>0</v>
      </c>
      <c r="BH113" s="589">
        <f t="shared" ca="1" si="34"/>
        <v>0</v>
      </c>
      <c r="BI113" s="589">
        <f t="shared" ca="1" si="34"/>
        <v>0</v>
      </c>
      <c r="BJ113" s="589">
        <f t="shared" ca="1" si="34"/>
        <v>0</v>
      </c>
      <c r="BK113" s="589">
        <f t="shared" ca="1" si="34"/>
        <v>0</v>
      </c>
      <c r="BL113" s="881">
        <v>12</v>
      </c>
      <c r="BQ113" s="77"/>
    </row>
    <row r="114" spans="1:69" ht="15" customHeight="1">
      <c r="A114" s="1214"/>
      <c r="B114" s="103" t="str">
        <f t="shared" ca="1" si="23"/>
        <v>Other 4 (specify)</v>
      </c>
      <c r="C114" s="72" t="str">
        <f t="shared" ca="1" si="23"/>
        <v>[Add notes here]</v>
      </c>
      <c r="D114" s="72" t="str">
        <f t="shared" ca="1" si="23"/>
        <v>Please select confidence rating</v>
      </c>
      <c r="E114" s="72" t="str">
        <f t="shared" ca="1" si="23"/>
        <v>[Add notes here]</v>
      </c>
      <c r="F114" s="614" t="s">
        <v>514</v>
      </c>
      <c r="G114" s="589">
        <f t="shared" ca="1" si="35"/>
        <v>0</v>
      </c>
      <c r="H114" s="589">
        <f t="shared" ca="1" si="34"/>
        <v>0</v>
      </c>
      <c r="I114" s="589">
        <f t="shared" ca="1" si="34"/>
        <v>0</v>
      </c>
      <c r="J114" s="589">
        <f t="shared" ca="1" si="34"/>
        <v>0</v>
      </c>
      <c r="K114" s="589">
        <f t="shared" ca="1" si="34"/>
        <v>0</v>
      </c>
      <c r="L114" s="589">
        <f t="shared" ca="1" si="34"/>
        <v>0</v>
      </c>
      <c r="M114" s="589">
        <f t="shared" ca="1" si="34"/>
        <v>0</v>
      </c>
      <c r="N114" s="589">
        <f t="shared" ca="1" si="34"/>
        <v>0</v>
      </c>
      <c r="O114" s="589">
        <f t="shared" ca="1" si="34"/>
        <v>0</v>
      </c>
      <c r="P114" s="589">
        <f t="shared" ca="1" si="34"/>
        <v>0</v>
      </c>
      <c r="Q114" s="589">
        <f t="shared" ca="1" si="34"/>
        <v>0</v>
      </c>
      <c r="R114" s="589">
        <f t="shared" ca="1" si="34"/>
        <v>0</v>
      </c>
      <c r="S114" s="589">
        <f t="shared" ca="1" si="34"/>
        <v>0</v>
      </c>
      <c r="T114" s="589">
        <f t="shared" ca="1" si="34"/>
        <v>0</v>
      </c>
      <c r="U114" s="589">
        <f t="shared" ca="1" si="34"/>
        <v>0</v>
      </c>
      <c r="V114" s="589">
        <f t="shared" ca="1" si="34"/>
        <v>0</v>
      </c>
      <c r="W114" s="589">
        <f t="shared" ca="1" si="34"/>
        <v>0</v>
      </c>
      <c r="X114" s="589">
        <f t="shared" ca="1" si="34"/>
        <v>0</v>
      </c>
      <c r="Y114" s="589">
        <f t="shared" ca="1" si="34"/>
        <v>0</v>
      </c>
      <c r="Z114" s="589">
        <f t="shared" ca="1" si="34"/>
        <v>0</v>
      </c>
      <c r="AA114" s="589">
        <f t="shared" ca="1" si="34"/>
        <v>0</v>
      </c>
      <c r="AB114" s="589">
        <f t="shared" ca="1" si="34"/>
        <v>0</v>
      </c>
      <c r="AC114" s="589">
        <f t="shared" ca="1" si="34"/>
        <v>0</v>
      </c>
      <c r="AD114" s="589">
        <f t="shared" ca="1" si="34"/>
        <v>0</v>
      </c>
      <c r="AE114" s="589">
        <f t="shared" ca="1" si="34"/>
        <v>0</v>
      </c>
      <c r="AF114" s="589">
        <f t="shared" ca="1" si="34"/>
        <v>0</v>
      </c>
      <c r="AG114" s="589">
        <f t="shared" ca="1" si="34"/>
        <v>0</v>
      </c>
      <c r="AH114" s="589">
        <f t="shared" ca="1" si="34"/>
        <v>0</v>
      </c>
      <c r="AI114" s="589">
        <f t="shared" ca="1" si="34"/>
        <v>0</v>
      </c>
      <c r="AJ114" s="589">
        <f t="shared" ca="1" si="34"/>
        <v>0</v>
      </c>
      <c r="AK114" s="589">
        <f t="shared" ca="1" si="34"/>
        <v>0</v>
      </c>
      <c r="AL114" s="589">
        <f t="shared" ca="1" si="34"/>
        <v>0</v>
      </c>
      <c r="AM114" s="589">
        <f t="shared" ca="1" si="34"/>
        <v>0</v>
      </c>
      <c r="AN114" s="589">
        <f t="shared" ca="1" si="34"/>
        <v>0</v>
      </c>
      <c r="AO114" s="589">
        <f t="shared" ca="1" si="34"/>
        <v>0</v>
      </c>
      <c r="AP114" s="589">
        <f t="shared" ca="1" si="34"/>
        <v>0</v>
      </c>
      <c r="AQ114" s="589">
        <f t="shared" ca="1" si="34"/>
        <v>0</v>
      </c>
      <c r="AR114" s="589">
        <f t="shared" ca="1" si="34"/>
        <v>0</v>
      </c>
      <c r="AS114" s="589">
        <f t="shared" ca="1" si="34"/>
        <v>0</v>
      </c>
      <c r="AT114" s="589">
        <f t="shared" ca="1" si="34"/>
        <v>0</v>
      </c>
      <c r="AU114" s="589">
        <f t="shared" ca="1" si="34"/>
        <v>0</v>
      </c>
      <c r="AV114" s="589">
        <f t="shared" ca="1" si="34"/>
        <v>0</v>
      </c>
      <c r="AW114" s="589">
        <f t="shared" ca="1" si="34"/>
        <v>0</v>
      </c>
      <c r="AX114" s="589">
        <f t="shared" ca="1" si="34"/>
        <v>0</v>
      </c>
      <c r="AY114" s="589">
        <f t="shared" ca="1" si="34"/>
        <v>0</v>
      </c>
      <c r="AZ114" s="589">
        <f t="shared" ca="1" si="34"/>
        <v>0</v>
      </c>
      <c r="BA114" s="589">
        <f t="shared" ca="1" si="34"/>
        <v>0</v>
      </c>
      <c r="BB114" s="589">
        <f t="shared" ca="1" si="34"/>
        <v>0</v>
      </c>
      <c r="BC114" s="589">
        <f t="shared" ca="1" si="34"/>
        <v>0</v>
      </c>
      <c r="BD114" s="589">
        <f t="shared" ca="1" si="34"/>
        <v>0</v>
      </c>
      <c r="BE114" s="589">
        <f t="shared" ca="1" si="34"/>
        <v>0</v>
      </c>
      <c r="BF114" s="589">
        <f t="shared" ca="1" si="34"/>
        <v>0</v>
      </c>
      <c r="BG114" s="589">
        <f t="shared" ca="1" si="34"/>
        <v>0</v>
      </c>
      <c r="BH114" s="589">
        <f t="shared" ca="1" si="34"/>
        <v>0</v>
      </c>
      <c r="BI114" s="589">
        <f t="shared" ca="1" si="34"/>
        <v>0</v>
      </c>
      <c r="BJ114" s="589">
        <f t="shared" ca="1" si="34"/>
        <v>0</v>
      </c>
      <c r="BK114" s="589">
        <f t="shared" ca="1" si="34"/>
        <v>0</v>
      </c>
      <c r="BL114" s="881">
        <v>13</v>
      </c>
      <c r="BQ114" s="77"/>
    </row>
    <row r="115" spans="1:69" ht="15" customHeight="1">
      <c r="A115" s="1214"/>
      <c r="B115" s="103" t="str">
        <f t="shared" ca="1" si="23"/>
        <v>Other 5 (specify)</v>
      </c>
      <c r="C115" s="72" t="str">
        <f t="shared" ca="1" si="23"/>
        <v>[Add notes here]</v>
      </c>
      <c r="D115" s="72" t="str">
        <f t="shared" ca="1" si="23"/>
        <v>Please select confidence rating</v>
      </c>
      <c r="E115" s="72" t="str">
        <f t="shared" ca="1" si="23"/>
        <v>[Add notes here]</v>
      </c>
      <c r="F115" s="614" t="s">
        <v>514</v>
      </c>
      <c r="G115" s="589">
        <f t="shared" ca="1" si="35"/>
        <v>0</v>
      </c>
      <c r="H115" s="589">
        <f t="shared" ca="1" si="34"/>
        <v>0</v>
      </c>
      <c r="I115" s="589">
        <f t="shared" ca="1" si="34"/>
        <v>0</v>
      </c>
      <c r="J115" s="589">
        <f t="shared" ca="1" si="34"/>
        <v>0</v>
      </c>
      <c r="K115" s="589">
        <f t="shared" ca="1" si="34"/>
        <v>0</v>
      </c>
      <c r="L115" s="589">
        <f t="shared" ca="1" si="34"/>
        <v>0</v>
      </c>
      <c r="M115" s="589">
        <f t="shared" ca="1" si="34"/>
        <v>0</v>
      </c>
      <c r="N115" s="589">
        <f t="shared" ca="1" si="34"/>
        <v>0</v>
      </c>
      <c r="O115" s="589">
        <f t="shared" ca="1" si="34"/>
        <v>0</v>
      </c>
      <c r="P115" s="589">
        <f t="shared" ca="1" si="34"/>
        <v>0</v>
      </c>
      <c r="Q115" s="589">
        <f t="shared" ca="1" si="34"/>
        <v>0</v>
      </c>
      <c r="R115" s="589">
        <f t="shared" ca="1" si="34"/>
        <v>0</v>
      </c>
      <c r="S115" s="589">
        <f t="shared" ca="1" si="34"/>
        <v>0</v>
      </c>
      <c r="T115" s="589">
        <f t="shared" ca="1" si="34"/>
        <v>0</v>
      </c>
      <c r="U115" s="589">
        <f t="shared" ca="1" si="34"/>
        <v>0</v>
      </c>
      <c r="V115" s="589">
        <f t="shared" ca="1" si="34"/>
        <v>0</v>
      </c>
      <c r="W115" s="589">
        <f t="shared" ca="1" si="34"/>
        <v>0</v>
      </c>
      <c r="X115" s="589">
        <f t="shared" ca="1" si="34"/>
        <v>0</v>
      </c>
      <c r="Y115" s="589">
        <f t="shared" ca="1" si="34"/>
        <v>0</v>
      </c>
      <c r="Z115" s="589">
        <f t="shared" ca="1" si="34"/>
        <v>0</v>
      </c>
      <c r="AA115" s="589">
        <f t="shared" ca="1" si="34"/>
        <v>0</v>
      </c>
      <c r="AB115" s="589">
        <f t="shared" ca="1" si="34"/>
        <v>0</v>
      </c>
      <c r="AC115" s="589">
        <f t="shared" ca="1" si="34"/>
        <v>0</v>
      </c>
      <c r="AD115" s="589">
        <f t="shared" ca="1" si="34"/>
        <v>0</v>
      </c>
      <c r="AE115" s="589">
        <f t="shared" ca="1" si="34"/>
        <v>0</v>
      </c>
      <c r="AF115" s="589">
        <f t="shared" ca="1" si="34"/>
        <v>0</v>
      </c>
      <c r="AG115" s="589">
        <f t="shared" ca="1" si="34"/>
        <v>0</v>
      </c>
      <c r="AH115" s="589">
        <f t="shared" ca="1" si="34"/>
        <v>0</v>
      </c>
      <c r="AI115" s="589">
        <f t="shared" ca="1" si="34"/>
        <v>0</v>
      </c>
      <c r="AJ115" s="589">
        <f t="shared" ca="1" si="34"/>
        <v>0</v>
      </c>
      <c r="AK115" s="589">
        <f t="shared" ca="1" si="34"/>
        <v>0</v>
      </c>
      <c r="AL115" s="589">
        <f t="shared" ca="1" si="34"/>
        <v>0</v>
      </c>
      <c r="AM115" s="589">
        <f t="shared" ca="1" si="34"/>
        <v>0</v>
      </c>
      <c r="AN115" s="589">
        <f t="shared" ca="1" si="34"/>
        <v>0</v>
      </c>
      <c r="AO115" s="589">
        <f t="shared" ca="1" si="34"/>
        <v>0</v>
      </c>
      <c r="AP115" s="589">
        <f t="shared" ca="1" si="34"/>
        <v>0</v>
      </c>
      <c r="AQ115" s="589">
        <f t="shared" ca="1" si="34"/>
        <v>0</v>
      </c>
      <c r="AR115" s="589">
        <f t="shared" ca="1" si="34"/>
        <v>0</v>
      </c>
      <c r="AS115" s="589">
        <f t="shared" ca="1" si="34"/>
        <v>0</v>
      </c>
      <c r="AT115" s="589">
        <f t="shared" ca="1" si="34"/>
        <v>0</v>
      </c>
      <c r="AU115" s="589">
        <f t="shared" ca="1" si="34"/>
        <v>0</v>
      </c>
      <c r="AV115" s="589">
        <f t="shared" ca="1" si="34"/>
        <v>0</v>
      </c>
      <c r="AW115" s="589">
        <f t="shared" ca="1" si="34"/>
        <v>0</v>
      </c>
      <c r="AX115" s="589">
        <f t="shared" ca="1" si="34"/>
        <v>0</v>
      </c>
      <c r="AY115" s="589">
        <f t="shared" ca="1" si="34"/>
        <v>0</v>
      </c>
      <c r="AZ115" s="589">
        <f t="shared" ca="1" si="34"/>
        <v>0</v>
      </c>
      <c r="BA115" s="589">
        <f t="shared" ca="1" si="34"/>
        <v>0</v>
      </c>
      <c r="BB115" s="589">
        <f t="shared" ref="H115:BK120" ca="1" si="36">OFFSET(BB$39,$BL115,0,1,1)</f>
        <v>0</v>
      </c>
      <c r="BC115" s="589">
        <f t="shared" ca="1" si="36"/>
        <v>0</v>
      </c>
      <c r="BD115" s="589">
        <f t="shared" ca="1" si="36"/>
        <v>0</v>
      </c>
      <c r="BE115" s="589">
        <f t="shared" ca="1" si="36"/>
        <v>0</v>
      </c>
      <c r="BF115" s="589">
        <f t="shared" ca="1" si="36"/>
        <v>0</v>
      </c>
      <c r="BG115" s="589">
        <f t="shared" ca="1" si="36"/>
        <v>0</v>
      </c>
      <c r="BH115" s="589">
        <f t="shared" ca="1" si="36"/>
        <v>0</v>
      </c>
      <c r="BI115" s="589">
        <f t="shared" ca="1" si="36"/>
        <v>0</v>
      </c>
      <c r="BJ115" s="589">
        <f t="shared" ca="1" si="36"/>
        <v>0</v>
      </c>
      <c r="BK115" s="589">
        <f t="shared" ca="1" si="36"/>
        <v>0</v>
      </c>
      <c r="BL115" s="881">
        <v>14</v>
      </c>
      <c r="BQ115" s="77"/>
    </row>
    <row r="116" spans="1:69" ht="15" customHeight="1">
      <c r="A116" s="1214"/>
      <c r="B116" s="103" t="str">
        <f t="shared" ca="1" si="23"/>
        <v>Other 6 (specify)</v>
      </c>
      <c r="C116" s="72" t="str">
        <f t="shared" ca="1" si="23"/>
        <v>[Add notes here]</v>
      </c>
      <c r="D116" s="72" t="str">
        <f t="shared" ca="1" si="23"/>
        <v>Please select confidence rating</v>
      </c>
      <c r="E116" s="72" t="str">
        <f t="shared" ca="1" si="23"/>
        <v>[Add notes here]</v>
      </c>
      <c r="F116" s="614" t="s">
        <v>514</v>
      </c>
      <c r="G116" s="589">
        <f t="shared" ca="1" si="35"/>
        <v>0</v>
      </c>
      <c r="H116" s="589">
        <f t="shared" ca="1" si="36"/>
        <v>0</v>
      </c>
      <c r="I116" s="589">
        <f t="shared" ca="1" si="36"/>
        <v>0</v>
      </c>
      <c r="J116" s="589">
        <f t="shared" ca="1" si="36"/>
        <v>0</v>
      </c>
      <c r="K116" s="589">
        <f t="shared" ca="1" si="36"/>
        <v>0</v>
      </c>
      <c r="L116" s="589">
        <f t="shared" ca="1" si="36"/>
        <v>0</v>
      </c>
      <c r="M116" s="589">
        <f t="shared" ca="1" si="36"/>
        <v>0</v>
      </c>
      <c r="N116" s="589">
        <f t="shared" ca="1" si="36"/>
        <v>0</v>
      </c>
      <c r="O116" s="589">
        <f t="shared" ca="1" si="36"/>
        <v>0</v>
      </c>
      <c r="P116" s="589">
        <f t="shared" ca="1" si="36"/>
        <v>0</v>
      </c>
      <c r="Q116" s="589">
        <f t="shared" ca="1" si="36"/>
        <v>0</v>
      </c>
      <c r="R116" s="589">
        <f t="shared" ca="1" si="36"/>
        <v>0</v>
      </c>
      <c r="S116" s="589">
        <f t="shared" ca="1" si="36"/>
        <v>0</v>
      </c>
      <c r="T116" s="589">
        <f t="shared" ca="1" si="36"/>
        <v>0</v>
      </c>
      <c r="U116" s="589">
        <f t="shared" ca="1" si="36"/>
        <v>0</v>
      </c>
      <c r="V116" s="589">
        <f t="shared" ca="1" si="36"/>
        <v>0</v>
      </c>
      <c r="W116" s="589">
        <f t="shared" ca="1" si="36"/>
        <v>0</v>
      </c>
      <c r="X116" s="589">
        <f t="shared" ca="1" si="36"/>
        <v>0</v>
      </c>
      <c r="Y116" s="589">
        <f t="shared" ca="1" si="36"/>
        <v>0</v>
      </c>
      <c r="Z116" s="589">
        <f t="shared" ca="1" si="36"/>
        <v>0</v>
      </c>
      <c r="AA116" s="589">
        <f t="shared" ca="1" si="36"/>
        <v>0</v>
      </c>
      <c r="AB116" s="589">
        <f t="shared" ca="1" si="36"/>
        <v>0</v>
      </c>
      <c r="AC116" s="589">
        <f t="shared" ca="1" si="36"/>
        <v>0</v>
      </c>
      <c r="AD116" s="589">
        <f t="shared" ca="1" si="36"/>
        <v>0</v>
      </c>
      <c r="AE116" s="589">
        <f t="shared" ca="1" si="36"/>
        <v>0</v>
      </c>
      <c r="AF116" s="589">
        <f t="shared" ca="1" si="36"/>
        <v>0</v>
      </c>
      <c r="AG116" s="589">
        <f t="shared" ca="1" si="36"/>
        <v>0</v>
      </c>
      <c r="AH116" s="589">
        <f t="shared" ca="1" si="36"/>
        <v>0</v>
      </c>
      <c r="AI116" s="589">
        <f t="shared" ca="1" si="36"/>
        <v>0</v>
      </c>
      <c r="AJ116" s="589">
        <f t="shared" ca="1" si="36"/>
        <v>0</v>
      </c>
      <c r="AK116" s="589">
        <f t="shared" ca="1" si="36"/>
        <v>0</v>
      </c>
      <c r="AL116" s="589">
        <f t="shared" ca="1" si="36"/>
        <v>0</v>
      </c>
      <c r="AM116" s="589">
        <f t="shared" ca="1" si="36"/>
        <v>0</v>
      </c>
      <c r="AN116" s="589">
        <f t="shared" ca="1" si="36"/>
        <v>0</v>
      </c>
      <c r="AO116" s="589">
        <f t="shared" ca="1" si="36"/>
        <v>0</v>
      </c>
      <c r="AP116" s="589">
        <f t="shared" ca="1" si="36"/>
        <v>0</v>
      </c>
      <c r="AQ116" s="589">
        <f t="shared" ca="1" si="36"/>
        <v>0</v>
      </c>
      <c r="AR116" s="589">
        <f t="shared" ca="1" si="36"/>
        <v>0</v>
      </c>
      <c r="AS116" s="589">
        <f t="shared" ca="1" si="36"/>
        <v>0</v>
      </c>
      <c r="AT116" s="589">
        <f t="shared" ca="1" si="36"/>
        <v>0</v>
      </c>
      <c r="AU116" s="589">
        <f t="shared" ca="1" si="36"/>
        <v>0</v>
      </c>
      <c r="AV116" s="589">
        <f t="shared" ca="1" si="36"/>
        <v>0</v>
      </c>
      <c r="AW116" s="589">
        <f t="shared" ca="1" si="36"/>
        <v>0</v>
      </c>
      <c r="AX116" s="589">
        <f t="shared" ca="1" si="36"/>
        <v>0</v>
      </c>
      <c r="AY116" s="589">
        <f t="shared" ca="1" si="36"/>
        <v>0</v>
      </c>
      <c r="AZ116" s="589">
        <f t="shared" ca="1" si="36"/>
        <v>0</v>
      </c>
      <c r="BA116" s="589">
        <f t="shared" ca="1" si="36"/>
        <v>0</v>
      </c>
      <c r="BB116" s="589">
        <f t="shared" ca="1" si="36"/>
        <v>0</v>
      </c>
      <c r="BC116" s="589">
        <f t="shared" ca="1" si="36"/>
        <v>0</v>
      </c>
      <c r="BD116" s="589">
        <f t="shared" ca="1" si="36"/>
        <v>0</v>
      </c>
      <c r="BE116" s="589">
        <f t="shared" ca="1" si="36"/>
        <v>0</v>
      </c>
      <c r="BF116" s="589">
        <f t="shared" ca="1" si="36"/>
        <v>0</v>
      </c>
      <c r="BG116" s="589">
        <f t="shared" ca="1" si="36"/>
        <v>0</v>
      </c>
      <c r="BH116" s="589">
        <f t="shared" ca="1" si="36"/>
        <v>0</v>
      </c>
      <c r="BI116" s="589">
        <f t="shared" ca="1" si="36"/>
        <v>0</v>
      </c>
      <c r="BJ116" s="589">
        <f t="shared" ca="1" si="36"/>
        <v>0</v>
      </c>
      <c r="BK116" s="589">
        <f t="shared" ca="1" si="36"/>
        <v>0</v>
      </c>
      <c r="BL116" s="881">
        <v>15</v>
      </c>
      <c r="BQ116" s="77"/>
    </row>
    <row r="117" spans="1:69" ht="15" customHeight="1">
      <c r="A117" s="1214"/>
      <c r="B117" s="103" t="str">
        <f t="shared" ca="1" si="23"/>
        <v>Other 7 (specify)</v>
      </c>
      <c r="C117" s="72" t="str">
        <f t="shared" ca="1" si="23"/>
        <v>[Add notes here]</v>
      </c>
      <c r="D117" s="72" t="str">
        <f t="shared" ca="1" si="23"/>
        <v>Please select confidence rating</v>
      </c>
      <c r="E117" s="72" t="str">
        <f t="shared" ca="1" si="23"/>
        <v>[Add notes here]</v>
      </c>
      <c r="F117" s="614" t="s">
        <v>514</v>
      </c>
      <c r="G117" s="589">
        <f t="shared" ca="1" si="35"/>
        <v>0</v>
      </c>
      <c r="H117" s="589">
        <f t="shared" ca="1" si="36"/>
        <v>0</v>
      </c>
      <c r="I117" s="589">
        <f t="shared" ca="1" si="36"/>
        <v>0</v>
      </c>
      <c r="J117" s="589">
        <f t="shared" ca="1" si="36"/>
        <v>0</v>
      </c>
      <c r="K117" s="589">
        <f t="shared" ca="1" si="36"/>
        <v>0</v>
      </c>
      <c r="L117" s="589">
        <f t="shared" ca="1" si="36"/>
        <v>0</v>
      </c>
      <c r="M117" s="589">
        <f t="shared" ca="1" si="36"/>
        <v>0</v>
      </c>
      <c r="N117" s="589">
        <f t="shared" ca="1" si="36"/>
        <v>0</v>
      </c>
      <c r="O117" s="589">
        <f t="shared" ca="1" si="36"/>
        <v>0</v>
      </c>
      <c r="P117" s="589">
        <f t="shared" ca="1" si="36"/>
        <v>0</v>
      </c>
      <c r="Q117" s="589">
        <f t="shared" ca="1" si="36"/>
        <v>0</v>
      </c>
      <c r="R117" s="589">
        <f t="shared" ca="1" si="36"/>
        <v>0</v>
      </c>
      <c r="S117" s="589">
        <f t="shared" ca="1" si="36"/>
        <v>0</v>
      </c>
      <c r="T117" s="589">
        <f t="shared" ca="1" si="36"/>
        <v>0</v>
      </c>
      <c r="U117" s="589">
        <f t="shared" ca="1" si="36"/>
        <v>0</v>
      </c>
      <c r="V117" s="589">
        <f t="shared" ca="1" si="36"/>
        <v>0</v>
      </c>
      <c r="W117" s="589">
        <f t="shared" ca="1" si="36"/>
        <v>0</v>
      </c>
      <c r="X117" s="589">
        <f t="shared" ca="1" si="36"/>
        <v>0</v>
      </c>
      <c r="Y117" s="589">
        <f t="shared" ca="1" si="36"/>
        <v>0</v>
      </c>
      <c r="Z117" s="589">
        <f t="shared" ca="1" si="36"/>
        <v>0</v>
      </c>
      <c r="AA117" s="589">
        <f t="shared" ca="1" si="36"/>
        <v>0</v>
      </c>
      <c r="AB117" s="589">
        <f t="shared" ca="1" si="36"/>
        <v>0</v>
      </c>
      <c r="AC117" s="589">
        <f t="shared" ca="1" si="36"/>
        <v>0</v>
      </c>
      <c r="AD117" s="589">
        <f t="shared" ca="1" si="36"/>
        <v>0</v>
      </c>
      <c r="AE117" s="589">
        <f t="shared" ca="1" si="36"/>
        <v>0</v>
      </c>
      <c r="AF117" s="589">
        <f t="shared" ca="1" si="36"/>
        <v>0</v>
      </c>
      <c r="AG117" s="589">
        <f t="shared" ca="1" si="36"/>
        <v>0</v>
      </c>
      <c r="AH117" s="589">
        <f t="shared" ca="1" si="36"/>
        <v>0</v>
      </c>
      <c r="AI117" s="589">
        <f t="shared" ca="1" si="36"/>
        <v>0</v>
      </c>
      <c r="AJ117" s="589">
        <f t="shared" ca="1" si="36"/>
        <v>0</v>
      </c>
      <c r="AK117" s="589">
        <f t="shared" ca="1" si="36"/>
        <v>0</v>
      </c>
      <c r="AL117" s="589">
        <f t="shared" ca="1" si="36"/>
        <v>0</v>
      </c>
      <c r="AM117" s="589">
        <f t="shared" ca="1" si="36"/>
        <v>0</v>
      </c>
      <c r="AN117" s="589">
        <f t="shared" ca="1" si="36"/>
        <v>0</v>
      </c>
      <c r="AO117" s="589">
        <f t="shared" ca="1" si="36"/>
        <v>0</v>
      </c>
      <c r="AP117" s="589">
        <f t="shared" ca="1" si="36"/>
        <v>0</v>
      </c>
      <c r="AQ117" s="589">
        <f t="shared" ca="1" si="36"/>
        <v>0</v>
      </c>
      <c r="AR117" s="589">
        <f t="shared" ca="1" si="36"/>
        <v>0</v>
      </c>
      <c r="AS117" s="589">
        <f t="shared" ca="1" si="36"/>
        <v>0</v>
      </c>
      <c r="AT117" s="589">
        <f t="shared" ca="1" si="36"/>
        <v>0</v>
      </c>
      <c r="AU117" s="589">
        <f t="shared" ca="1" si="36"/>
        <v>0</v>
      </c>
      <c r="AV117" s="589">
        <f t="shared" ca="1" si="36"/>
        <v>0</v>
      </c>
      <c r="AW117" s="589">
        <f t="shared" ca="1" si="36"/>
        <v>0</v>
      </c>
      <c r="AX117" s="589">
        <f t="shared" ca="1" si="36"/>
        <v>0</v>
      </c>
      <c r="AY117" s="589">
        <f t="shared" ca="1" si="36"/>
        <v>0</v>
      </c>
      <c r="AZ117" s="589">
        <f t="shared" ca="1" si="36"/>
        <v>0</v>
      </c>
      <c r="BA117" s="589">
        <f t="shared" ca="1" si="36"/>
        <v>0</v>
      </c>
      <c r="BB117" s="589">
        <f t="shared" ca="1" si="36"/>
        <v>0</v>
      </c>
      <c r="BC117" s="589">
        <f t="shared" ca="1" si="36"/>
        <v>0</v>
      </c>
      <c r="BD117" s="589">
        <f t="shared" ca="1" si="36"/>
        <v>0</v>
      </c>
      <c r="BE117" s="589">
        <f t="shared" ca="1" si="36"/>
        <v>0</v>
      </c>
      <c r="BF117" s="589">
        <f t="shared" ca="1" si="36"/>
        <v>0</v>
      </c>
      <c r="BG117" s="589">
        <f t="shared" ca="1" si="36"/>
        <v>0</v>
      </c>
      <c r="BH117" s="589">
        <f t="shared" ca="1" si="36"/>
        <v>0</v>
      </c>
      <c r="BI117" s="589">
        <f t="shared" ca="1" si="36"/>
        <v>0</v>
      </c>
      <c r="BJ117" s="589">
        <f t="shared" ca="1" si="36"/>
        <v>0</v>
      </c>
      <c r="BK117" s="589">
        <f t="shared" ca="1" si="36"/>
        <v>0</v>
      </c>
      <c r="BL117" s="881">
        <v>16</v>
      </c>
      <c r="BQ117" s="77"/>
    </row>
    <row r="118" spans="1:69" ht="15" customHeight="1">
      <c r="A118" s="1214"/>
      <c r="B118" s="103" t="str">
        <f t="shared" ca="1" si="23"/>
        <v>Other 8 (specify)</v>
      </c>
      <c r="C118" s="72" t="str">
        <f t="shared" ca="1" si="23"/>
        <v>[Add notes here]</v>
      </c>
      <c r="D118" s="72" t="str">
        <f t="shared" ca="1" si="23"/>
        <v>Please select confidence rating</v>
      </c>
      <c r="E118" s="72" t="str">
        <f t="shared" ca="1" si="23"/>
        <v>[Add notes here]</v>
      </c>
      <c r="F118" s="614" t="s">
        <v>514</v>
      </c>
      <c r="G118" s="589">
        <f t="shared" ca="1" si="35"/>
        <v>0</v>
      </c>
      <c r="H118" s="589">
        <f t="shared" ca="1" si="36"/>
        <v>0</v>
      </c>
      <c r="I118" s="589">
        <f t="shared" ca="1" si="36"/>
        <v>0</v>
      </c>
      <c r="J118" s="589">
        <f t="shared" ca="1" si="36"/>
        <v>0</v>
      </c>
      <c r="K118" s="589">
        <f t="shared" ca="1" si="36"/>
        <v>0</v>
      </c>
      <c r="L118" s="589">
        <f t="shared" ca="1" si="36"/>
        <v>0</v>
      </c>
      <c r="M118" s="589">
        <f t="shared" ca="1" si="36"/>
        <v>0</v>
      </c>
      <c r="N118" s="589">
        <f t="shared" ca="1" si="36"/>
        <v>0</v>
      </c>
      <c r="O118" s="589">
        <f t="shared" ca="1" si="36"/>
        <v>0</v>
      </c>
      <c r="P118" s="589">
        <f t="shared" ca="1" si="36"/>
        <v>0</v>
      </c>
      <c r="Q118" s="589">
        <f t="shared" ca="1" si="36"/>
        <v>0</v>
      </c>
      <c r="R118" s="589">
        <f t="shared" ca="1" si="36"/>
        <v>0</v>
      </c>
      <c r="S118" s="589">
        <f t="shared" ca="1" si="36"/>
        <v>0</v>
      </c>
      <c r="T118" s="589">
        <f t="shared" ca="1" si="36"/>
        <v>0</v>
      </c>
      <c r="U118" s="589">
        <f t="shared" ca="1" si="36"/>
        <v>0</v>
      </c>
      <c r="V118" s="589">
        <f t="shared" ca="1" si="36"/>
        <v>0</v>
      </c>
      <c r="W118" s="589">
        <f t="shared" ca="1" si="36"/>
        <v>0</v>
      </c>
      <c r="X118" s="589">
        <f t="shared" ca="1" si="36"/>
        <v>0</v>
      </c>
      <c r="Y118" s="589">
        <f t="shared" ca="1" si="36"/>
        <v>0</v>
      </c>
      <c r="Z118" s="589">
        <f t="shared" ca="1" si="36"/>
        <v>0</v>
      </c>
      <c r="AA118" s="589">
        <f t="shared" ca="1" si="36"/>
        <v>0</v>
      </c>
      <c r="AB118" s="589">
        <f t="shared" ca="1" si="36"/>
        <v>0</v>
      </c>
      <c r="AC118" s="589">
        <f t="shared" ca="1" si="36"/>
        <v>0</v>
      </c>
      <c r="AD118" s="589">
        <f t="shared" ca="1" si="36"/>
        <v>0</v>
      </c>
      <c r="AE118" s="589">
        <f t="shared" ca="1" si="36"/>
        <v>0</v>
      </c>
      <c r="AF118" s="589">
        <f t="shared" ca="1" si="36"/>
        <v>0</v>
      </c>
      <c r="AG118" s="589">
        <f t="shared" ca="1" si="36"/>
        <v>0</v>
      </c>
      <c r="AH118" s="589">
        <f t="shared" ca="1" si="36"/>
        <v>0</v>
      </c>
      <c r="AI118" s="589">
        <f t="shared" ca="1" si="36"/>
        <v>0</v>
      </c>
      <c r="AJ118" s="589">
        <f t="shared" ca="1" si="36"/>
        <v>0</v>
      </c>
      <c r="AK118" s="589">
        <f t="shared" ca="1" si="36"/>
        <v>0</v>
      </c>
      <c r="AL118" s="589">
        <f t="shared" ca="1" si="36"/>
        <v>0</v>
      </c>
      <c r="AM118" s="589">
        <f t="shared" ca="1" si="36"/>
        <v>0</v>
      </c>
      <c r="AN118" s="589">
        <f t="shared" ca="1" si="36"/>
        <v>0</v>
      </c>
      <c r="AO118" s="589">
        <f t="shared" ca="1" si="36"/>
        <v>0</v>
      </c>
      <c r="AP118" s="589">
        <f t="shared" ca="1" si="36"/>
        <v>0</v>
      </c>
      <c r="AQ118" s="589">
        <f t="shared" ca="1" si="36"/>
        <v>0</v>
      </c>
      <c r="AR118" s="589">
        <f t="shared" ca="1" si="36"/>
        <v>0</v>
      </c>
      <c r="AS118" s="589">
        <f t="shared" ca="1" si="36"/>
        <v>0</v>
      </c>
      <c r="AT118" s="589">
        <f t="shared" ca="1" si="36"/>
        <v>0</v>
      </c>
      <c r="AU118" s="589">
        <f t="shared" ca="1" si="36"/>
        <v>0</v>
      </c>
      <c r="AV118" s="589">
        <f t="shared" ca="1" si="36"/>
        <v>0</v>
      </c>
      <c r="AW118" s="589">
        <f t="shared" ca="1" si="36"/>
        <v>0</v>
      </c>
      <c r="AX118" s="589">
        <f t="shared" ca="1" si="36"/>
        <v>0</v>
      </c>
      <c r="AY118" s="589">
        <f t="shared" ca="1" si="36"/>
        <v>0</v>
      </c>
      <c r="AZ118" s="589">
        <f t="shared" ca="1" si="36"/>
        <v>0</v>
      </c>
      <c r="BA118" s="589">
        <f t="shared" ca="1" si="36"/>
        <v>0</v>
      </c>
      <c r="BB118" s="589">
        <f t="shared" ca="1" si="36"/>
        <v>0</v>
      </c>
      <c r="BC118" s="589">
        <f t="shared" ca="1" si="36"/>
        <v>0</v>
      </c>
      <c r="BD118" s="589">
        <f t="shared" ca="1" si="36"/>
        <v>0</v>
      </c>
      <c r="BE118" s="589">
        <f t="shared" ca="1" si="36"/>
        <v>0</v>
      </c>
      <c r="BF118" s="589">
        <f t="shared" ca="1" si="36"/>
        <v>0</v>
      </c>
      <c r="BG118" s="589">
        <f t="shared" ca="1" si="36"/>
        <v>0</v>
      </c>
      <c r="BH118" s="589">
        <f t="shared" ca="1" si="36"/>
        <v>0</v>
      </c>
      <c r="BI118" s="589">
        <f t="shared" ca="1" si="36"/>
        <v>0</v>
      </c>
      <c r="BJ118" s="589">
        <f t="shared" ca="1" si="36"/>
        <v>0</v>
      </c>
      <c r="BK118" s="589">
        <f t="shared" ca="1" si="36"/>
        <v>0</v>
      </c>
      <c r="BL118" s="881">
        <v>17</v>
      </c>
      <c r="BQ118" s="77"/>
    </row>
    <row r="119" spans="1:69" ht="15" customHeight="1">
      <c r="A119" s="1214"/>
      <c r="B119" s="103" t="str">
        <f t="shared" ca="1" si="23"/>
        <v>Other 9 (specify)</v>
      </c>
      <c r="C119" s="72" t="str">
        <f t="shared" ca="1" si="23"/>
        <v>[Add notes here]</v>
      </c>
      <c r="D119" s="72" t="str">
        <f t="shared" ca="1" si="23"/>
        <v>Please select confidence rating</v>
      </c>
      <c r="E119" s="72" t="str">
        <f t="shared" ca="1" si="23"/>
        <v>[Add notes here]</v>
      </c>
      <c r="F119" s="614" t="s">
        <v>514</v>
      </c>
      <c r="G119" s="589">
        <f ca="1">OFFSET(G$39,$BL119,0,1,1)</f>
        <v>0</v>
      </c>
      <c r="H119" s="589">
        <f t="shared" ca="1" si="36"/>
        <v>0</v>
      </c>
      <c r="I119" s="589">
        <f t="shared" ca="1" si="36"/>
        <v>0</v>
      </c>
      <c r="J119" s="589">
        <f t="shared" ca="1" si="36"/>
        <v>0</v>
      </c>
      <c r="K119" s="589">
        <f t="shared" ca="1" si="36"/>
        <v>0</v>
      </c>
      <c r="L119" s="589">
        <f t="shared" ca="1" si="36"/>
        <v>0</v>
      </c>
      <c r="M119" s="589">
        <f t="shared" ca="1" si="36"/>
        <v>0</v>
      </c>
      <c r="N119" s="589">
        <f t="shared" ca="1" si="36"/>
        <v>0</v>
      </c>
      <c r="O119" s="589">
        <f t="shared" ca="1" si="36"/>
        <v>0</v>
      </c>
      <c r="P119" s="589">
        <f t="shared" ca="1" si="36"/>
        <v>0</v>
      </c>
      <c r="Q119" s="589">
        <f t="shared" ca="1" si="36"/>
        <v>0</v>
      </c>
      <c r="R119" s="589">
        <f t="shared" ca="1" si="36"/>
        <v>0</v>
      </c>
      <c r="S119" s="589">
        <f t="shared" ca="1" si="36"/>
        <v>0</v>
      </c>
      <c r="T119" s="589">
        <f t="shared" ca="1" si="36"/>
        <v>0</v>
      </c>
      <c r="U119" s="589">
        <f t="shared" ca="1" si="36"/>
        <v>0</v>
      </c>
      <c r="V119" s="589">
        <f t="shared" ca="1" si="36"/>
        <v>0</v>
      </c>
      <c r="W119" s="589">
        <f t="shared" ca="1" si="36"/>
        <v>0</v>
      </c>
      <c r="X119" s="589">
        <f t="shared" ca="1" si="36"/>
        <v>0</v>
      </c>
      <c r="Y119" s="589">
        <f t="shared" ca="1" si="36"/>
        <v>0</v>
      </c>
      <c r="Z119" s="589">
        <f t="shared" ca="1" si="36"/>
        <v>0</v>
      </c>
      <c r="AA119" s="589">
        <f t="shared" ca="1" si="36"/>
        <v>0</v>
      </c>
      <c r="AB119" s="589">
        <f t="shared" ca="1" si="36"/>
        <v>0</v>
      </c>
      <c r="AC119" s="589">
        <f t="shared" ca="1" si="36"/>
        <v>0</v>
      </c>
      <c r="AD119" s="589">
        <f t="shared" ca="1" si="36"/>
        <v>0</v>
      </c>
      <c r="AE119" s="589">
        <f t="shared" ca="1" si="36"/>
        <v>0</v>
      </c>
      <c r="AF119" s="589">
        <f t="shared" ca="1" si="36"/>
        <v>0</v>
      </c>
      <c r="AG119" s="589">
        <f t="shared" ca="1" si="36"/>
        <v>0</v>
      </c>
      <c r="AH119" s="589">
        <f t="shared" ca="1" si="36"/>
        <v>0</v>
      </c>
      <c r="AI119" s="589">
        <f t="shared" ca="1" si="36"/>
        <v>0</v>
      </c>
      <c r="AJ119" s="589">
        <f t="shared" ca="1" si="36"/>
        <v>0</v>
      </c>
      <c r="AK119" s="589">
        <f t="shared" ca="1" si="36"/>
        <v>0</v>
      </c>
      <c r="AL119" s="589">
        <f t="shared" ca="1" si="36"/>
        <v>0</v>
      </c>
      <c r="AM119" s="589">
        <f t="shared" ca="1" si="36"/>
        <v>0</v>
      </c>
      <c r="AN119" s="589">
        <f t="shared" ca="1" si="36"/>
        <v>0</v>
      </c>
      <c r="AO119" s="589">
        <f t="shared" ca="1" si="36"/>
        <v>0</v>
      </c>
      <c r="AP119" s="589">
        <f t="shared" ca="1" si="36"/>
        <v>0</v>
      </c>
      <c r="AQ119" s="589">
        <f t="shared" ca="1" si="36"/>
        <v>0</v>
      </c>
      <c r="AR119" s="589">
        <f t="shared" ca="1" si="36"/>
        <v>0</v>
      </c>
      <c r="AS119" s="589">
        <f t="shared" ca="1" si="36"/>
        <v>0</v>
      </c>
      <c r="AT119" s="589">
        <f t="shared" ca="1" si="36"/>
        <v>0</v>
      </c>
      <c r="AU119" s="589">
        <f t="shared" ca="1" si="36"/>
        <v>0</v>
      </c>
      <c r="AV119" s="589">
        <f t="shared" ca="1" si="36"/>
        <v>0</v>
      </c>
      <c r="AW119" s="589">
        <f t="shared" ca="1" si="36"/>
        <v>0</v>
      </c>
      <c r="AX119" s="589">
        <f t="shared" ca="1" si="36"/>
        <v>0</v>
      </c>
      <c r="AY119" s="589">
        <f t="shared" ca="1" si="36"/>
        <v>0</v>
      </c>
      <c r="AZ119" s="589">
        <f t="shared" ca="1" si="36"/>
        <v>0</v>
      </c>
      <c r="BA119" s="589">
        <f t="shared" ca="1" si="36"/>
        <v>0</v>
      </c>
      <c r="BB119" s="589">
        <f t="shared" ca="1" si="36"/>
        <v>0</v>
      </c>
      <c r="BC119" s="589">
        <f t="shared" ca="1" si="36"/>
        <v>0</v>
      </c>
      <c r="BD119" s="589">
        <f t="shared" ca="1" si="36"/>
        <v>0</v>
      </c>
      <c r="BE119" s="589">
        <f t="shared" ca="1" si="36"/>
        <v>0</v>
      </c>
      <c r="BF119" s="589">
        <f t="shared" ca="1" si="36"/>
        <v>0</v>
      </c>
      <c r="BG119" s="589">
        <f t="shared" ca="1" si="36"/>
        <v>0</v>
      </c>
      <c r="BH119" s="589">
        <f t="shared" ca="1" si="36"/>
        <v>0</v>
      </c>
      <c r="BI119" s="589">
        <f t="shared" ca="1" si="36"/>
        <v>0</v>
      </c>
      <c r="BJ119" s="589">
        <f t="shared" ca="1" si="36"/>
        <v>0</v>
      </c>
      <c r="BK119" s="589">
        <f t="shared" ca="1" si="36"/>
        <v>0</v>
      </c>
      <c r="BL119" s="881">
        <v>18</v>
      </c>
      <c r="BQ119" s="77"/>
    </row>
    <row r="120" spans="1:69" ht="15" customHeight="1">
      <c r="A120" s="1214"/>
      <c r="B120" s="627" t="str">
        <f t="shared" ca="1" si="23"/>
        <v>Other 10 (specify)</v>
      </c>
      <c r="C120" s="73" t="str">
        <f t="shared" ca="1" si="23"/>
        <v>[Add notes here]</v>
      </c>
      <c r="D120" s="73" t="str">
        <f t="shared" ca="1" si="23"/>
        <v>Please select confidence rating</v>
      </c>
      <c r="E120" s="73" t="str">
        <f t="shared" ca="1" si="23"/>
        <v>[Add notes here]</v>
      </c>
      <c r="F120" s="628" t="s">
        <v>514</v>
      </c>
      <c r="G120" s="978">
        <f t="shared" ca="1" si="35"/>
        <v>0</v>
      </c>
      <c r="H120" s="590">
        <f t="shared" ca="1" si="36"/>
        <v>0</v>
      </c>
      <c r="I120" s="590">
        <f t="shared" ca="1" si="36"/>
        <v>0</v>
      </c>
      <c r="J120" s="590">
        <f t="shared" ca="1" si="36"/>
        <v>0</v>
      </c>
      <c r="K120" s="590">
        <f t="shared" ca="1" si="36"/>
        <v>0</v>
      </c>
      <c r="L120" s="590">
        <f t="shared" ca="1" si="36"/>
        <v>0</v>
      </c>
      <c r="M120" s="590">
        <f t="shared" ca="1" si="36"/>
        <v>0</v>
      </c>
      <c r="N120" s="590">
        <f t="shared" ca="1" si="36"/>
        <v>0</v>
      </c>
      <c r="O120" s="590">
        <f t="shared" ca="1" si="36"/>
        <v>0</v>
      </c>
      <c r="P120" s="590">
        <f t="shared" ca="1" si="36"/>
        <v>0</v>
      </c>
      <c r="Q120" s="590">
        <f t="shared" ca="1" si="36"/>
        <v>0</v>
      </c>
      <c r="R120" s="590">
        <f t="shared" ca="1" si="36"/>
        <v>0</v>
      </c>
      <c r="S120" s="590">
        <f t="shared" ca="1" si="36"/>
        <v>0</v>
      </c>
      <c r="T120" s="590">
        <f t="shared" ca="1" si="36"/>
        <v>0</v>
      </c>
      <c r="U120" s="590">
        <f t="shared" ca="1" si="36"/>
        <v>0</v>
      </c>
      <c r="V120" s="590">
        <f t="shared" ca="1" si="36"/>
        <v>0</v>
      </c>
      <c r="W120" s="590">
        <f t="shared" ca="1" si="36"/>
        <v>0</v>
      </c>
      <c r="X120" s="590">
        <f t="shared" ca="1" si="36"/>
        <v>0</v>
      </c>
      <c r="Y120" s="590">
        <f t="shared" ca="1" si="36"/>
        <v>0</v>
      </c>
      <c r="Z120" s="590">
        <f t="shared" ca="1" si="36"/>
        <v>0</v>
      </c>
      <c r="AA120" s="590">
        <f t="shared" ca="1" si="36"/>
        <v>0</v>
      </c>
      <c r="AB120" s="590">
        <f t="shared" ca="1" si="36"/>
        <v>0</v>
      </c>
      <c r="AC120" s="590">
        <f t="shared" ref="AC120:BK120" ca="1" si="37">OFFSET(AC$39,$BL120,0,1,1)</f>
        <v>0</v>
      </c>
      <c r="AD120" s="590">
        <f t="shared" ca="1" si="37"/>
        <v>0</v>
      </c>
      <c r="AE120" s="590">
        <f t="shared" ca="1" si="37"/>
        <v>0</v>
      </c>
      <c r="AF120" s="590">
        <f t="shared" ca="1" si="37"/>
        <v>0</v>
      </c>
      <c r="AG120" s="590">
        <f t="shared" ca="1" si="37"/>
        <v>0</v>
      </c>
      <c r="AH120" s="590">
        <f t="shared" ca="1" si="37"/>
        <v>0</v>
      </c>
      <c r="AI120" s="590">
        <f t="shared" ca="1" si="37"/>
        <v>0</v>
      </c>
      <c r="AJ120" s="590">
        <f t="shared" ca="1" si="37"/>
        <v>0</v>
      </c>
      <c r="AK120" s="590">
        <f t="shared" ca="1" si="37"/>
        <v>0</v>
      </c>
      <c r="AL120" s="590">
        <f t="shared" ca="1" si="37"/>
        <v>0</v>
      </c>
      <c r="AM120" s="590">
        <f t="shared" ca="1" si="37"/>
        <v>0</v>
      </c>
      <c r="AN120" s="590">
        <f t="shared" ca="1" si="37"/>
        <v>0</v>
      </c>
      <c r="AO120" s="590">
        <f t="shared" ca="1" si="37"/>
        <v>0</v>
      </c>
      <c r="AP120" s="590">
        <f t="shared" ca="1" si="37"/>
        <v>0</v>
      </c>
      <c r="AQ120" s="590">
        <f t="shared" ca="1" si="37"/>
        <v>0</v>
      </c>
      <c r="AR120" s="590">
        <f t="shared" ca="1" si="37"/>
        <v>0</v>
      </c>
      <c r="AS120" s="590">
        <f t="shared" ca="1" si="37"/>
        <v>0</v>
      </c>
      <c r="AT120" s="590">
        <f t="shared" ca="1" si="37"/>
        <v>0</v>
      </c>
      <c r="AU120" s="590">
        <f t="shared" ca="1" si="37"/>
        <v>0</v>
      </c>
      <c r="AV120" s="590">
        <f t="shared" ca="1" si="37"/>
        <v>0</v>
      </c>
      <c r="AW120" s="590">
        <f t="shared" ca="1" si="37"/>
        <v>0</v>
      </c>
      <c r="AX120" s="590">
        <f t="shared" ca="1" si="37"/>
        <v>0</v>
      </c>
      <c r="AY120" s="590">
        <f t="shared" ca="1" si="37"/>
        <v>0</v>
      </c>
      <c r="AZ120" s="590">
        <f t="shared" ca="1" si="37"/>
        <v>0</v>
      </c>
      <c r="BA120" s="590">
        <f t="shared" ca="1" si="37"/>
        <v>0</v>
      </c>
      <c r="BB120" s="590">
        <f t="shared" ca="1" si="37"/>
        <v>0</v>
      </c>
      <c r="BC120" s="590">
        <f t="shared" ca="1" si="37"/>
        <v>0</v>
      </c>
      <c r="BD120" s="590">
        <f t="shared" ca="1" si="37"/>
        <v>0</v>
      </c>
      <c r="BE120" s="590">
        <f t="shared" ca="1" si="37"/>
        <v>0</v>
      </c>
      <c r="BF120" s="590">
        <f t="shared" ca="1" si="37"/>
        <v>0</v>
      </c>
      <c r="BG120" s="590">
        <f t="shared" ca="1" si="37"/>
        <v>0</v>
      </c>
      <c r="BH120" s="590">
        <f t="shared" ca="1" si="37"/>
        <v>0</v>
      </c>
      <c r="BI120" s="590">
        <f t="shared" ca="1" si="37"/>
        <v>0</v>
      </c>
      <c r="BJ120" s="590">
        <f t="shared" ca="1" si="37"/>
        <v>0</v>
      </c>
      <c r="BK120" s="590">
        <f t="shared" ca="1" si="37"/>
        <v>0</v>
      </c>
      <c r="BL120" s="881">
        <v>19</v>
      </c>
      <c r="BQ120" s="77"/>
    </row>
    <row r="121" spans="1:69" ht="15.75" customHeight="1" thickBot="1">
      <c r="A121" s="1215"/>
      <c r="B121" s="629" t="s">
        <v>554</v>
      </c>
      <c r="C121" s="74"/>
      <c r="D121" s="74"/>
      <c r="E121" s="74"/>
      <c r="F121" s="74" t="s">
        <v>514</v>
      </c>
      <c r="G121" s="591">
        <f t="shared" ref="G121:AL121" ca="1" si="38">SUM(G102:G120)</f>
        <v>0</v>
      </c>
      <c r="H121" s="591">
        <f t="shared" ca="1" si="38"/>
        <v>0</v>
      </c>
      <c r="I121" s="591">
        <f t="shared" ca="1" si="38"/>
        <v>0</v>
      </c>
      <c r="J121" s="591">
        <f t="shared" ca="1" si="38"/>
        <v>0</v>
      </c>
      <c r="K121" s="591">
        <f t="shared" ca="1" si="38"/>
        <v>0</v>
      </c>
      <c r="L121" s="591">
        <f t="shared" ca="1" si="38"/>
        <v>0</v>
      </c>
      <c r="M121" s="591">
        <f t="shared" ca="1" si="38"/>
        <v>0</v>
      </c>
      <c r="N121" s="591">
        <f t="shared" ca="1" si="38"/>
        <v>0</v>
      </c>
      <c r="O121" s="591">
        <f t="shared" ca="1" si="38"/>
        <v>0</v>
      </c>
      <c r="P121" s="591">
        <f t="shared" ca="1" si="38"/>
        <v>0</v>
      </c>
      <c r="Q121" s="591">
        <f t="shared" ca="1" si="38"/>
        <v>0</v>
      </c>
      <c r="R121" s="591">
        <f t="shared" ca="1" si="38"/>
        <v>0</v>
      </c>
      <c r="S121" s="591">
        <f t="shared" ca="1" si="38"/>
        <v>0</v>
      </c>
      <c r="T121" s="591">
        <f t="shared" ca="1" si="38"/>
        <v>0</v>
      </c>
      <c r="U121" s="591">
        <f t="shared" ca="1" si="38"/>
        <v>0</v>
      </c>
      <c r="V121" s="591">
        <f t="shared" ca="1" si="38"/>
        <v>0</v>
      </c>
      <c r="W121" s="591">
        <f t="shared" ca="1" si="38"/>
        <v>0</v>
      </c>
      <c r="X121" s="591">
        <f t="shared" ca="1" si="38"/>
        <v>0</v>
      </c>
      <c r="Y121" s="591">
        <f t="shared" ca="1" si="38"/>
        <v>0</v>
      </c>
      <c r="Z121" s="591">
        <f t="shared" ca="1" si="38"/>
        <v>0</v>
      </c>
      <c r="AA121" s="591">
        <f t="shared" ca="1" si="38"/>
        <v>0</v>
      </c>
      <c r="AB121" s="591">
        <f t="shared" ca="1" si="38"/>
        <v>0</v>
      </c>
      <c r="AC121" s="591">
        <f t="shared" ca="1" si="38"/>
        <v>0</v>
      </c>
      <c r="AD121" s="591">
        <f t="shared" ca="1" si="38"/>
        <v>0</v>
      </c>
      <c r="AE121" s="591">
        <f t="shared" ca="1" si="38"/>
        <v>0</v>
      </c>
      <c r="AF121" s="591">
        <f t="shared" ca="1" si="38"/>
        <v>0</v>
      </c>
      <c r="AG121" s="591">
        <f t="shared" ca="1" si="38"/>
        <v>0</v>
      </c>
      <c r="AH121" s="591">
        <f t="shared" ca="1" si="38"/>
        <v>0</v>
      </c>
      <c r="AI121" s="591">
        <f t="shared" ca="1" si="38"/>
        <v>0</v>
      </c>
      <c r="AJ121" s="591">
        <f t="shared" ca="1" si="38"/>
        <v>0</v>
      </c>
      <c r="AK121" s="591">
        <f t="shared" ca="1" si="38"/>
        <v>0</v>
      </c>
      <c r="AL121" s="591">
        <f t="shared" ca="1" si="38"/>
        <v>0</v>
      </c>
      <c r="AM121" s="591">
        <f t="shared" ref="AM121:BK121" ca="1" si="39">SUM(AM102:AM120)</f>
        <v>0</v>
      </c>
      <c r="AN121" s="591">
        <f t="shared" ca="1" si="39"/>
        <v>0</v>
      </c>
      <c r="AO121" s="591">
        <f t="shared" ca="1" si="39"/>
        <v>0</v>
      </c>
      <c r="AP121" s="591">
        <f t="shared" ca="1" si="39"/>
        <v>0</v>
      </c>
      <c r="AQ121" s="591">
        <f t="shared" ca="1" si="39"/>
        <v>0</v>
      </c>
      <c r="AR121" s="591">
        <f t="shared" ca="1" si="39"/>
        <v>0</v>
      </c>
      <c r="AS121" s="591">
        <f t="shared" ca="1" si="39"/>
        <v>0</v>
      </c>
      <c r="AT121" s="591">
        <f t="shared" ca="1" si="39"/>
        <v>0</v>
      </c>
      <c r="AU121" s="591">
        <f t="shared" ca="1" si="39"/>
        <v>0</v>
      </c>
      <c r="AV121" s="591">
        <f t="shared" ca="1" si="39"/>
        <v>0</v>
      </c>
      <c r="AW121" s="591">
        <f t="shared" ca="1" si="39"/>
        <v>0</v>
      </c>
      <c r="AX121" s="591">
        <f t="shared" ca="1" si="39"/>
        <v>0</v>
      </c>
      <c r="AY121" s="591">
        <f t="shared" ca="1" si="39"/>
        <v>0</v>
      </c>
      <c r="AZ121" s="591">
        <f t="shared" ca="1" si="39"/>
        <v>0</v>
      </c>
      <c r="BA121" s="591">
        <f t="shared" ca="1" si="39"/>
        <v>0</v>
      </c>
      <c r="BB121" s="591">
        <f t="shared" ca="1" si="39"/>
        <v>0</v>
      </c>
      <c r="BC121" s="591">
        <f t="shared" ca="1" si="39"/>
        <v>0</v>
      </c>
      <c r="BD121" s="591">
        <f t="shared" ca="1" si="39"/>
        <v>0</v>
      </c>
      <c r="BE121" s="591">
        <f t="shared" ca="1" si="39"/>
        <v>0</v>
      </c>
      <c r="BF121" s="591">
        <f t="shared" ca="1" si="39"/>
        <v>0</v>
      </c>
      <c r="BG121" s="591">
        <f t="shared" ca="1" si="39"/>
        <v>0</v>
      </c>
      <c r="BH121" s="591">
        <f t="shared" ca="1" si="39"/>
        <v>0</v>
      </c>
      <c r="BI121" s="591">
        <f t="shared" ca="1" si="39"/>
        <v>0</v>
      </c>
      <c r="BJ121" s="591">
        <f t="shared" ca="1" si="39"/>
        <v>0</v>
      </c>
      <c r="BK121" s="591">
        <f t="shared" ca="1" si="39"/>
        <v>0</v>
      </c>
      <c r="BL121" s="174"/>
      <c r="BQ121" s="77"/>
    </row>
    <row r="122" spans="1:69" ht="15" customHeight="1">
      <c r="A122" s="1214" t="s">
        <v>555</v>
      </c>
      <c r="B122" s="281" t="str">
        <f t="shared" ref="B122:E135" ca="1" si="40">OFFSET(B$39,$BL122,0,1,1)</f>
        <v>Reduced/Increased number of customers interrupted</v>
      </c>
      <c r="C122" s="306" t="str">
        <f t="shared" ca="1" si="40"/>
        <v>[Add notes here]</v>
      </c>
      <c r="D122" s="306" t="str">
        <f t="shared" ca="1" si="40"/>
        <v>Please select confidence rating</v>
      </c>
      <c r="E122" s="306" t="str">
        <f t="shared" ca="1" si="40"/>
        <v>[Add notes here]</v>
      </c>
      <c r="F122" s="612" t="s">
        <v>514</v>
      </c>
      <c r="G122" s="537">
        <f t="shared" ref="G122:AL122" ca="1" si="41">CI_GBP_per_interruption*OFFSET(G$39,$BL122,0,1,1)/10^6</f>
        <v>0</v>
      </c>
      <c r="H122" s="537">
        <f t="shared" ca="1" si="41"/>
        <v>0</v>
      </c>
      <c r="I122" s="537">
        <f t="shared" ca="1" si="41"/>
        <v>0</v>
      </c>
      <c r="J122" s="537">
        <f t="shared" ca="1" si="41"/>
        <v>0</v>
      </c>
      <c r="K122" s="537">
        <f t="shared" ca="1" si="41"/>
        <v>0</v>
      </c>
      <c r="L122" s="537">
        <f t="shared" ca="1" si="41"/>
        <v>0</v>
      </c>
      <c r="M122" s="537">
        <f t="shared" ca="1" si="41"/>
        <v>0</v>
      </c>
      <c r="N122" s="537">
        <f t="shared" ca="1" si="41"/>
        <v>0</v>
      </c>
      <c r="O122" s="537">
        <f t="shared" ca="1" si="41"/>
        <v>0</v>
      </c>
      <c r="P122" s="537">
        <f t="shared" ca="1" si="41"/>
        <v>0</v>
      </c>
      <c r="Q122" s="537">
        <f t="shared" ca="1" si="41"/>
        <v>0</v>
      </c>
      <c r="R122" s="537">
        <f t="shared" ca="1" si="41"/>
        <v>0</v>
      </c>
      <c r="S122" s="537">
        <f t="shared" ca="1" si="41"/>
        <v>0</v>
      </c>
      <c r="T122" s="537">
        <f t="shared" ca="1" si="41"/>
        <v>0</v>
      </c>
      <c r="U122" s="537">
        <f t="shared" ca="1" si="41"/>
        <v>0</v>
      </c>
      <c r="V122" s="537">
        <f t="shared" ca="1" si="41"/>
        <v>0</v>
      </c>
      <c r="W122" s="537">
        <f t="shared" ca="1" si="41"/>
        <v>0</v>
      </c>
      <c r="X122" s="537">
        <f t="shared" ca="1" si="41"/>
        <v>0</v>
      </c>
      <c r="Y122" s="537">
        <f t="shared" ca="1" si="41"/>
        <v>0</v>
      </c>
      <c r="Z122" s="537">
        <f t="shared" ca="1" si="41"/>
        <v>0</v>
      </c>
      <c r="AA122" s="537">
        <f t="shared" ca="1" si="41"/>
        <v>0</v>
      </c>
      <c r="AB122" s="537">
        <f t="shared" ca="1" si="41"/>
        <v>0</v>
      </c>
      <c r="AC122" s="537">
        <f t="shared" ca="1" si="41"/>
        <v>0</v>
      </c>
      <c r="AD122" s="537">
        <f t="shared" ca="1" si="41"/>
        <v>0</v>
      </c>
      <c r="AE122" s="537">
        <f t="shared" ca="1" si="41"/>
        <v>0</v>
      </c>
      <c r="AF122" s="537">
        <f t="shared" ca="1" si="41"/>
        <v>0</v>
      </c>
      <c r="AG122" s="537">
        <f t="shared" ca="1" si="41"/>
        <v>0</v>
      </c>
      <c r="AH122" s="537">
        <f t="shared" ca="1" si="41"/>
        <v>0</v>
      </c>
      <c r="AI122" s="537">
        <f t="shared" ca="1" si="41"/>
        <v>0</v>
      </c>
      <c r="AJ122" s="537">
        <f t="shared" ca="1" si="41"/>
        <v>0</v>
      </c>
      <c r="AK122" s="537">
        <f t="shared" ca="1" si="41"/>
        <v>0</v>
      </c>
      <c r="AL122" s="537">
        <f t="shared" ca="1" si="41"/>
        <v>0</v>
      </c>
      <c r="AM122" s="537">
        <f t="shared" ref="AM122:BK122" ca="1" si="42">CI_GBP_per_interruption*OFFSET(AM$39,$BL122,0,1,1)/10^6</f>
        <v>0</v>
      </c>
      <c r="AN122" s="537">
        <f t="shared" ca="1" si="42"/>
        <v>0</v>
      </c>
      <c r="AO122" s="537">
        <f t="shared" ca="1" si="42"/>
        <v>0</v>
      </c>
      <c r="AP122" s="537">
        <f t="shared" ca="1" si="42"/>
        <v>0</v>
      </c>
      <c r="AQ122" s="537">
        <f t="shared" ca="1" si="42"/>
        <v>0</v>
      </c>
      <c r="AR122" s="537">
        <f t="shared" ca="1" si="42"/>
        <v>0</v>
      </c>
      <c r="AS122" s="537">
        <f t="shared" ca="1" si="42"/>
        <v>0</v>
      </c>
      <c r="AT122" s="537">
        <f t="shared" ca="1" si="42"/>
        <v>0</v>
      </c>
      <c r="AU122" s="537">
        <f t="shared" ca="1" si="42"/>
        <v>0</v>
      </c>
      <c r="AV122" s="537">
        <f t="shared" ca="1" si="42"/>
        <v>0</v>
      </c>
      <c r="AW122" s="537">
        <f t="shared" ca="1" si="42"/>
        <v>0</v>
      </c>
      <c r="AX122" s="537">
        <f t="shared" ca="1" si="42"/>
        <v>0</v>
      </c>
      <c r="AY122" s="537">
        <f t="shared" ca="1" si="42"/>
        <v>0</v>
      </c>
      <c r="AZ122" s="537">
        <f t="shared" ca="1" si="42"/>
        <v>0</v>
      </c>
      <c r="BA122" s="537">
        <f t="shared" ca="1" si="42"/>
        <v>0</v>
      </c>
      <c r="BB122" s="537">
        <f t="shared" ca="1" si="42"/>
        <v>0</v>
      </c>
      <c r="BC122" s="537">
        <f t="shared" ca="1" si="42"/>
        <v>0</v>
      </c>
      <c r="BD122" s="537">
        <f t="shared" ca="1" si="42"/>
        <v>0</v>
      </c>
      <c r="BE122" s="537">
        <f t="shared" ca="1" si="42"/>
        <v>0</v>
      </c>
      <c r="BF122" s="537">
        <f t="shared" ca="1" si="42"/>
        <v>0</v>
      </c>
      <c r="BG122" s="537">
        <f t="shared" ca="1" si="42"/>
        <v>0</v>
      </c>
      <c r="BH122" s="537">
        <f t="shared" ca="1" si="42"/>
        <v>0</v>
      </c>
      <c r="BI122" s="537">
        <f t="shared" ca="1" si="42"/>
        <v>0</v>
      </c>
      <c r="BJ122" s="537">
        <f t="shared" ca="1" si="42"/>
        <v>0</v>
      </c>
      <c r="BK122" s="537">
        <f t="shared" ca="1" si="42"/>
        <v>0</v>
      </c>
      <c r="BL122" s="881">
        <v>20</v>
      </c>
      <c r="BQ122" s="77"/>
    </row>
    <row r="123" spans="1:69" ht="15" customHeight="1">
      <c r="A123" s="1214"/>
      <c r="B123" s="281" t="str">
        <f t="shared" ca="1" si="40"/>
        <v>Reduced/Increased customer minutes lost</v>
      </c>
      <c r="C123" s="306" t="str">
        <f t="shared" ca="1" si="40"/>
        <v>[Add notes here]</v>
      </c>
      <c r="D123" s="306" t="str">
        <f t="shared" ca="1" si="40"/>
        <v>Please select confidence rating</v>
      </c>
      <c r="E123" s="306" t="str">
        <f t="shared" ca="1" si="40"/>
        <v>[Add notes here]</v>
      </c>
      <c r="F123" s="614" t="s">
        <v>514</v>
      </c>
      <c r="G123" s="537">
        <f t="shared" ref="G123:AL123" ca="1" si="43">CML_GBP_per_minute_lost*OFFSET(G$39,$BL123,0,1,1)/10^6</f>
        <v>0</v>
      </c>
      <c r="H123" s="537">
        <f t="shared" ca="1" si="43"/>
        <v>0</v>
      </c>
      <c r="I123" s="537">
        <f t="shared" ca="1" si="43"/>
        <v>0</v>
      </c>
      <c r="J123" s="537">
        <f t="shared" ca="1" si="43"/>
        <v>0</v>
      </c>
      <c r="K123" s="537">
        <f t="shared" ca="1" si="43"/>
        <v>0</v>
      </c>
      <c r="L123" s="537">
        <f t="shared" ca="1" si="43"/>
        <v>0</v>
      </c>
      <c r="M123" s="537">
        <f t="shared" ca="1" si="43"/>
        <v>0</v>
      </c>
      <c r="N123" s="537">
        <f t="shared" ca="1" si="43"/>
        <v>0</v>
      </c>
      <c r="O123" s="537">
        <f t="shared" ca="1" si="43"/>
        <v>0</v>
      </c>
      <c r="P123" s="537">
        <f t="shared" ca="1" si="43"/>
        <v>0</v>
      </c>
      <c r="Q123" s="537">
        <f t="shared" ca="1" si="43"/>
        <v>0</v>
      </c>
      <c r="R123" s="537">
        <f t="shared" ca="1" si="43"/>
        <v>0</v>
      </c>
      <c r="S123" s="537">
        <f t="shared" ca="1" si="43"/>
        <v>0</v>
      </c>
      <c r="T123" s="537">
        <f t="shared" ca="1" si="43"/>
        <v>0</v>
      </c>
      <c r="U123" s="537">
        <f t="shared" ca="1" si="43"/>
        <v>0</v>
      </c>
      <c r="V123" s="537">
        <f t="shared" ca="1" si="43"/>
        <v>0</v>
      </c>
      <c r="W123" s="537">
        <f t="shared" ca="1" si="43"/>
        <v>0</v>
      </c>
      <c r="X123" s="537">
        <f t="shared" ca="1" si="43"/>
        <v>0</v>
      </c>
      <c r="Y123" s="537">
        <f t="shared" ca="1" si="43"/>
        <v>0</v>
      </c>
      <c r="Z123" s="537">
        <f t="shared" ca="1" si="43"/>
        <v>0</v>
      </c>
      <c r="AA123" s="537">
        <f t="shared" ca="1" si="43"/>
        <v>0</v>
      </c>
      <c r="AB123" s="537">
        <f t="shared" ca="1" si="43"/>
        <v>0</v>
      </c>
      <c r="AC123" s="537">
        <f t="shared" ca="1" si="43"/>
        <v>0</v>
      </c>
      <c r="AD123" s="537">
        <f t="shared" ca="1" si="43"/>
        <v>0</v>
      </c>
      <c r="AE123" s="537">
        <f t="shared" ca="1" si="43"/>
        <v>0</v>
      </c>
      <c r="AF123" s="537">
        <f t="shared" ca="1" si="43"/>
        <v>0</v>
      </c>
      <c r="AG123" s="537">
        <f t="shared" ca="1" si="43"/>
        <v>0</v>
      </c>
      <c r="AH123" s="537">
        <f t="shared" ca="1" si="43"/>
        <v>0</v>
      </c>
      <c r="AI123" s="537">
        <f t="shared" ca="1" si="43"/>
        <v>0</v>
      </c>
      <c r="AJ123" s="537">
        <f t="shared" ca="1" si="43"/>
        <v>0</v>
      </c>
      <c r="AK123" s="537">
        <f t="shared" ca="1" si="43"/>
        <v>0</v>
      </c>
      <c r="AL123" s="537">
        <f t="shared" ca="1" si="43"/>
        <v>0</v>
      </c>
      <c r="AM123" s="537">
        <f t="shared" ref="AM123:BK123" ca="1" si="44">CML_GBP_per_minute_lost*OFFSET(AM$39,$BL123,0,1,1)/10^6</f>
        <v>0</v>
      </c>
      <c r="AN123" s="537">
        <f t="shared" ca="1" si="44"/>
        <v>0</v>
      </c>
      <c r="AO123" s="537">
        <f t="shared" ca="1" si="44"/>
        <v>0</v>
      </c>
      <c r="AP123" s="537">
        <f t="shared" ca="1" si="44"/>
        <v>0</v>
      </c>
      <c r="AQ123" s="537">
        <f t="shared" ca="1" si="44"/>
        <v>0</v>
      </c>
      <c r="AR123" s="537">
        <f t="shared" ca="1" si="44"/>
        <v>0</v>
      </c>
      <c r="AS123" s="537">
        <f t="shared" ca="1" si="44"/>
        <v>0</v>
      </c>
      <c r="AT123" s="537">
        <f t="shared" ca="1" si="44"/>
        <v>0</v>
      </c>
      <c r="AU123" s="537">
        <f t="shared" ca="1" si="44"/>
        <v>0</v>
      </c>
      <c r="AV123" s="537">
        <f t="shared" ca="1" si="44"/>
        <v>0</v>
      </c>
      <c r="AW123" s="537">
        <f t="shared" ca="1" si="44"/>
        <v>0</v>
      </c>
      <c r="AX123" s="537">
        <f t="shared" ca="1" si="44"/>
        <v>0</v>
      </c>
      <c r="AY123" s="537">
        <f t="shared" ca="1" si="44"/>
        <v>0</v>
      </c>
      <c r="AZ123" s="537">
        <f t="shared" ca="1" si="44"/>
        <v>0</v>
      </c>
      <c r="BA123" s="537">
        <f t="shared" ca="1" si="44"/>
        <v>0</v>
      </c>
      <c r="BB123" s="537">
        <f t="shared" ca="1" si="44"/>
        <v>0</v>
      </c>
      <c r="BC123" s="537">
        <f t="shared" ca="1" si="44"/>
        <v>0</v>
      </c>
      <c r="BD123" s="537">
        <f t="shared" ca="1" si="44"/>
        <v>0</v>
      </c>
      <c r="BE123" s="537">
        <f t="shared" ca="1" si="44"/>
        <v>0</v>
      </c>
      <c r="BF123" s="537">
        <f t="shared" ca="1" si="44"/>
        <v>0</v>
      </c>
      <c r="BG123" s="537">
        <f t="shared" ca="1" si="44"/>
        <v>0</v>
      </c>
      <c r="BH123" s="537">
        <f t="shared" ca="1" si="44"/>
        <v>0</v>
      </c>
      <c r="BI123" s="537">
        <f t="shared" ca="1" si="44"/>
        <v>0</v>
      </c>
      <c r="BJ123" s="537">
        <f t="shared" ca="1" si="44"/>
        <v>0</v>
      </c>
      <c r="BK123" s="537">
        <f t="shared" ca="1" si="44"/>
        <v>0</v>
      </c>
      <c r="BL123" s="881">
        <v>21</v>
      </c>
      <c r="BQ123" s="77"/>
    </row>
    <row r="124" spans="1:69" ht="15" customHeight="1">
      <c r="A124" s="1214"/>
      <c r="B124" s="281" t="str">
        <f t="shared" ca="1" si="40"/>
        <v>Reduced/Increased number of fatalities</v>
      </c>
      <c r="C124" s="306" t="str">
        <f t="shared" ca="1" si="40"/>
        <v>[Add notes here]</v>
      </c>
      <c r="D124" s="306" t="str">
        <f t="shared" ca="1" si="40"/>
        <v>Please select confidence rating</v>
      </c>
      <c r="E124" s="306" t="str">
        <f t="shared" ca="1" si="40"/>
        <v>[Add notes here]</v>
      </c>
      <c r="F124" s="614" t="s">
        <v>514</v>
      </c>
      <c r="G124" s="537">
        <f t="shared" ref="G124:AL124" ca="1" si="45">OFFSET(G$39,$BL124,0,1,1)*Cost_per_Fatality_mGBP</f>
        <v>0</v>
      </c>
      <c r="H124" s="537">
        <f t="shared" ca="1" si="45"/>
        <v>0</v>
      </c>
      <c r="I124" s="537">
        <f t="shared" ca="1" si="45"/>
        <v>0</v>
      </c>
      <c r="J124" s="537">
        <f t="shared" ca="1" si="45"/>
        <v>0</v>
      </c>
      <c r="K124" s="537">
        <f t="shared" ca="1" si="45"/>
        <v>0</v>
      </c>
      <c r="L124" s="537">
        <f t="shared" ca="1" si="45"/>
        <v>0</v>
      </c>
      <c r="M124" s="537">
        <f t="shared" ca="1" si="45"/>
        <v>0</v>
      </c>
      <c r="N124" s="537">
        <f t="shared" ca="1" si="45"/>
        <v>0</v>
      </c>
      <c r="O124" s="537">
        <f t="shared" ca="1" si="45"/>
        <v>0</v>
      </c>
      <c r="P124" s="537">
        <f t="shared" ca="1" si="45"/>
        <v>0</v>
      </c>
      <c r="Q124" s="537">
        <f t="shared" ca="1" si="45"/>
        <v>0</v>
      </c>
      <c r="R124" s="537">
        <f t="shared" ca="1" si="45"/>
        <v>0</v>
      </c>
      <c r="S124" s="537">
        <f t="shared" ca="1" si="45"/>
        <v>0</v>
      </c>
      <c r="T124" s="537">
        <f t="shared" ca="1" si="45"/>
        <v>0</v>
      </c>
      <c r="U124" s="537">
        <f t="shared" ca="1" si="45"/>
        <v>0</v>
      </c>
      <c r="V124" s="537">
        <f t="shared" ca="1" si="45"/>
        <v>0</v>
      </c>
      <c r="W124" s="537">
        <f t="shared" ca="1" si="45"/>
        <v>0</v>
      </c>
      <c r="X124" s="537">
        <f t="shared" ca="1" si="45"/>
        <v>0</v>
      </c>
      <c r="Y124" s="537">
        <f t="shared" ca="1" si="45"/>
        <v>0</v>
      </c>
      <c r="Z124" s="537">
        <f t="shared" ca="1" si="45"/>
        <v>0</v>
      </c>
      <c r="AA124" s="537">
        <f t="shared" ca="1" si="45"/>
        <v>0</v>
      </c>
      <c r="AB124" s="537">
        <f t="shared" ca="1" si="45"/>
        <v>0</v>
      </c>
      <c r="AC124" s="537">
        <f t="shared" ca="1" si="45"/>
        <v>0</v>
      </c>
      <c r="AD124" s="537">
        <f t="shared" ca="1" si="45"/>
        <v>0</v>
      </c>
      <c r="AE124" s="537">
        <f t="shared" ca="1" si="45"/>
        <v>0</v>
      </c>
      <c r="AF124" s="537">
        <f t="shared" ca="1" si="45"/>
        <v>0</v>
      </c>
      <c r="AG124" s="537">
        <f t="shared" ca="1" si="45"/>
        <v>0</v>
      </c>
      <c r="AH124" s="537">
        <f t="shared" ca="1" si="45"/>
        <v>0</v>
      </c>
      <c r="AI124" s="537">
        <f t="shared" ca="1" si="45"/>
        <v>0</v>
      </c>
      <c r="AJ124" s="537">
        <f t="shared" ca="1" si="45"/>
        <v>0</v>
      </c>
      <c r="AK124" s="537">
        <f t="shared" ca="1" si="45"/>
        <v>0</v>
      </c>
      <c r="AL124" s="537">
        <f t="shared" ca="1" si="45"/>
        <v>0</v>
      </c>
      <c r="AM124" s="537">
        <f t="shared" ref="AM124:BK124" ca="1" si="46">OFFSET(AM$39,$BL124,0,1,1)*Cost_per_Fatality_mGBP</f>
        <v>0</v>
      </c>
      <c r="AN124" s="537">
        <f t="shared" ca="1" si="46"/>
        <v>0</v>
      </c>
      <c r="AO124" s="537">
        <f t="shared" ca="1" si="46"/>
        <v>0</v>
      </c>
      <c r="AP124" s="537">
        <f t="shared" ca="1" si="46"/>
        <v>0</v>
      </c>
      <c r="AQ124" s="537">
        <f t="shared" ca="1" si="46"/>
        <v>0</v>
      </c>
      <c r="AR124" s="537">
        <f t="shared" ca="1" si="46"/>
        <v>0</v>
      </c>
      <c r="AS124" s="537">
        <f t="shared" ca="1" si="46"/>
        <v>0</v>
      </c>
      <c r="AT124" s="537">
        <f t="shared" ca="1" si="46"/>
        <v>0</v>
      </c>
      <c r="AU124" s="537">
        <f t="shared" ca="1" si="46"/>
        <v>0</v>
      </c>
      <c r="AV124" s="537">
        <f t="shared" ca="1" si="46"/>
        <v>0</v>
      </c>
      <c r="AW124" s="537">
        <f t="shared" ca="1" si="46"/>
        <v>0</v>
      </c>
      <c r="AX124" s="537">
        <f t="shared" ca="1" si="46"/>
        <v>0</v>
      </c>
      <c r="AY124" s="537">
        <f t="shared" ca="1" si="46"/>
        <v>0</v>
      </c>
      <c r="AZ124" s="537">
        <f t="shared" ca="1" si="46"/>
        <v>0</v>
      </c>
      <c r="BA124" s="537">
        <f t="shared" ca="1" si="46"/>
        <v>0</v>
      </c>
      <c r="BB124" s="537">
        <f t="shared" ca="1" si="46"/>
        <v>0</v>
      </c>
      <c r="BC124" s="537">
        <f t="shared" ca="1" si="46"/>
        <v>0</v>
      </c>
      <c r="BD124" s="537">
        <f t="shared" ca="1" si="46"/>
        <v>0</v>
      </c>
      <c r="BE124" s="537">
        <f t="shared" ca="1" si="46"/>
        <v>0</v>
      </c>
      <c r="BF124" s="537">
        <f t="shared" ca="1" si="46"/>
        <v>0</v>
      </c>
      <c r="BG124" s="537">
        <f t="shared" ca="1" si="46"/>
        <v>0</v>
      </c>
      <c r="BH124" s="537">
        <f t="shared" ca="1" si="46"/>
        <v>0</v>
      </c>
      <c r="BI124" s="537">
        <f t="shared" ca="1" si="46"/>
        <v>0</v>
      </c>
      <c r="BJ124" s="537">
        <f t="shared" ca="1" si="46"/>
        <v>0</v>
      </c>
      <c r="BK124" s="537">
        <f t="shared" ca="1" si="46"/>
        <v>0</v>
      </c>
      <c r="BL124" s="881">
        <v>22</v>
      </c>
      <c r="BQ124" s="77"/>
    </row>
    <row r="125" spans="1:69" ht="15" customHeight="1">
      <c r="A125" s="1214"/>
      <c r="B125" s="281" t="str">
        <f t="shared" ca="1" si="40"/>
        <v>Reduced/Increased number of instances of major injury</v>
      </c>
      <c r="C125" s="306" t="str">
        <f t="shared" ca="1" si="40"/>
        <v>[Add notes here]</v>
      </c>
      <c r="D125" s="306" t="str">
        <f t="shared" ca="1" si="40"/>
        <v>Please select confidence rating</v>
      </c>
      <c r="E125" s="306" t="str">
        <f t="shared" ca="1" si="40"/>
        <v>[Add notes here]</v>
      </c>
      <c r="F125" s="614" t="s">
        <v>514</v>
      </c>
      <c r="G125" s="537">
        <f t="shared" ref="G125:BK125" ca="1" si="47">OFFSET(G$50,$BM125,0,1,1)*Cost_per_Non_Fatal__Major_injury_mGBP</f>
        <v>0</v>
      </c>
      <c r="H125" s="537">
        <f t="shared" ca="1" si="47"/>
        <v>0</v>
      </c>
      <c r="I125" s="537">
        <f t="shared" ca="1" si="47"/>
        <v>0</v>
      </c>
      <c r="J125" s="537">
        <f t="shared" ca="1" si="47"/>
        <v>0</v>
      </c>
      <c r="K125" s="537">
        <f t="shared" ca="1" si="47"/>
        <v>0</v>
      </c>
      <c r="L125" s="537">
        <f t="shared" ca="1" si="47"/>
        <v>0</v>
      </c>
      <c r="M125" s="537">
        <f t="shared" ca="1" si="47"/>
        <v>0</v>
      </c>
      <c r="N125" s="537">
        <f t="shared" ca="1" si="47"/>
        <v>0</v>
      </c>
      <c r="O125" s="537">
        <f t="shared" ca="1" si="47"/>
        <v>0</v>
      </c>
      <c r="P125" s="537">
        <f t="shared" ca="1" si="47"/>
        <v>0</v>
      </c>
      <c r="Q125" s="537">
        <f t="shared" ca="1" si="47"/>
        <v>0</v>
      </c>
      <c r="R125" s="537">
        <f t="shared" ca="1" si="47"/>
        <v>0</v>
      </c>
      <c r="S125" s="537">
        <f t="shared" ca="1" si="47"/>
        <v>0</v>
      </c>
      <c r="T125" s="537">
        <f t="shared" ca="1" si="47"/>
        <v>0</v>
      </c>
      <c r="U125" s="537">
        <f t="shared" ca="1" si="47"/>
        <v>0</v>
      </c>
      <c r="V125" s="537">
        <f t="shared" ca="1" si="47"/>
        <v>0</v>
      </c>
      <c r="W125" s="537">
        <f t="shared" ca="1" si="47"/>
        <v>0</v>
      </c>
      <c r="X125" s="537">
        <f t="shared" ca="1" si="47"/>
        <v>0</v>
      </c>
      <c r="Y125" s="537">
        <f t="shared" ca="1" si="47"/>
        <v>0</v>
      </c>
      <c r="Z125" s="537">
        <f t="shared" ca="1" si="47"/>
        <v>0</v>
      </c>
      <c r="AA125" s="537">
        <f t="shared" ca="1" si="47"/>
        <v>0</v>
      </c>
      <c r="AB125" s="537">
        <f t="shared" ca="1" si="47"/>
        <v>0</v>
      </c>
      <c r="AC125" s="537">
        <f t="shared" ca="1" si="47"/>
        <v>0</v>
      </c>
      <c r="AD125" s="537">
        <f t="shared" ca="1" si="47"/>
        <v>0</v>
      </c>
      <c r="AE125" s="537">
        <f t="shared" ca="1" si="47"/>
        <v>0</v>
      </c>
      <c r="AF125" s="537">
        <f t="shared" ca="1" si="47"/>
        <v>0</v>
      </c>
      <c r="AG125" s="537">
        <f t="shared" ca="1" si="47"/>
        <v>0</v>
      </c>
      <c r="AH125" s="537">
        <f t="shared" ca="1" si="47"/>
        <v>0</v>
      </c>
      <c r="AI125" s="537">
        <f t="shared" ca="1" si="47"/>
        <v>0</v>
      </c>
      <c r="AJ125" s="537">
        <f t="shared" ca="1" si="47"/>
        <v>0</v>
      </c>
      <c r="AK125" s="537">
        <f t="shared" ca="1" si="47"/>
        <v>0</v>
      </c>
      <c r="AL125" s="537">
        <f t="shared" ca="1" si="47"/>
        <v>0</v>
      </c>
      <c r="AM125" s="537">
        <f t="shared" ca="1" si="47"/>
        <v>0</v>
      </c>
      <c r="AN125" s="537">
        <f t="shared" ca="1" si="47"/>
        <v>0</v>
      </c>
      <c r="AO125" s="537">
        <f t="shared" ca="1" si="47"/>
        <v>0</v>
      </c>
      <c r="AP125" s="537">
        <f t="shared" ca="1" si="47"/>
        <v>0</v>
      </c>
      <c r="AQ125" s="537">
        <f t="shared" ca="1" si="47"/>
        <v>0</v>
      </c>
      <c r="AR125" s="537">
        <f t="shared" ca="1" si="47"/>
        <v>0</v>
      </c>
      <c r="AS125" s="537">
        <f t="shared" ca="1" si="47"/>
        <v>0</v>
      </c>
      <c r="AT125" s="537">
        <f t="shared" ca="1" si="47"/>
        <v>0</v>
      </c>
      <c r="AU125" s="537">
        <f t="shared" ca="1" si="47"/>
        <v>0</v>
      </c>
      <c r="AV125" s="537">
        <f t="shared" ca="1" si="47"/>
        <v>0</v>
      </c>
      <c r="AW125" s="537">
        <f t="shared" ca="1" si="47"/>
        <v>0</v>
      </c>
      <c r="AX125" s="537">
        <f t="shared" ca="1" si="47"/>
        <v>0</v>
      </c>
      <c r="AY125" s="537">
        <f t="shared" ca="1" si="47"/>
        <v>0</v>
      </c>
      <c r="AZ125" s="537">
        <f t="shared" ca="1" si="47"/>
        <v>0</v>
      </c>
      <c r="BA125" s="537">
        <f t="shared" ca="1" si="47"/>
        <v>0</v>
      </c>
      <c r="BB125" s="537">
        <f t="shared" ca="1" si="47"/>
        <v>0</v>
      </c>
      <c r="BC125" s="537">
        <f t="shared" ca="1" si="47"/>
        <v>0</v>
      </c>
      <c r="BD125" s="537">
        <f t="shared" ca="1" si="47"/>
        <v>0</v>
      </c>
      <c r="BE125" s="537">
        <f t="shared" ca="1" si="47"/>
        <v>0</v>
      </c>
      <c r="BF125" s="537">
        <f t="shared" ca="1" si="47"/>
        <v>0</v>
      </c>
      <c r="BG125" s="537">
        <f t="shared" ca="1" si="47"/>
        <v>0</v>
      </c>
      <c r="BH125" s="537">
        <f t="shared" ca="1" si="47"/>
        <v>0</v>
      </c>
      <c r="BI125" s="537">
        <f t="shared" ca="1" si="47"/>
        <v>0</v>
      </c>
      <c r="BJ125" s="537">
        <f t="shared" ca="1" si="47"/>
        <v>0</v>
      </c>
      <c r="BK125" s="537">
        <f t="shared" ca="1" si="47"/>
        <v>0</v>
      </c>
      <c r="BL125" s="881">
        <v>23</v>
      </c>
      <c r="BQ125" s="77"/>
    </row>
    <row r="126" spans="1:69" ht="15" customHeight="1">
      <c r="A126" s="1214"/>
      <c r="B126" s="103" t="str">
        <f t="shared" ca="1" si="40"/>
        <v>Other 1 (specify)</v>
      </c>
      <c r="C126" s="72" t="str">
        <f t="shared" ca="1" si="40"/>
        <v>[Add notes here]</v>
      </c>
      <c r="D126" s="72" t="str">
        <f t="shared" ca="1" si="40"/>
        <v>Please select confidence rating</v>
      </c>
      <c r="E126" s="72" t="str">
        <f t="shared" ca="1" si="40"/>
        <v>[Add notes here]</v>
      </c>
      <c r="F126" s="614" t="s">
        <v>514</v>
      </c>
      <c r="G126" s="589">
        <f ca="1">OFFSET(G$39,$BL126,0,1,1)</f>
        <v>0</v>
      </c>
      <c r="H126" s="589">
        <f t="shared" ref="H126:BK130" ca="1" si="48">OFFSET(H$39,$BL126,0,1,1)</f>
        <v>0</v>
      </c>
      <c r="I126" s="589">
        <f t="shared" ca="1" si="48"/>
        <v>0</v>
      </c>
      <c r="J126" s="589">
        <f t="shared" ca="1" si="48"/>
        <v>0</v>
      </c>
      <c r="K126" s="589">
        <f t="shared" ca="1" si="48"/>
        <v>0</v>
      </c>
      <c r="L126" s="589">
        <f t="shared" ca="1" si="48"/>
        <v>0</v>
      </c>
      <c r="M126" s="589">
        <f t="shared" ca="1" si="48"/>
        <v>0</v>
      </c>
      <c r="N126" s="589">
        <f t="shared" ca="1" si="48"/>
        <v>0</v>
      </c>
      <c r="O126" s="589">
        <f t="shared" ca="1" si="48"/>
        <v>0</v>
      </c>
      <c r="P126" s="589">
        <f t="shared" ca="1" si="48"/>
        <v>0</v>
      </c>
      <c r="Q126" s="589">
        <f t="shared" ca="1" si="48"/>
        <v>0</v>
      </c>
      <c r="R126" s="589">
        <f t="shared" ca="1" si="48"/>
        <v>0</v>
      </c>
      <c r="S126" s="589">
        <f t="shared" ca="1" si="48"/>
        <v>0</v>
      </c>
      <c r="T126" s="589">
        <f t="shared" ca="1" si="48"/>
        <v>0</v>
      </c>
      <c r="U126" s="589">
        <f t="shared" ca="1" si="48"/>
        <v>0</v>
      </c>
      <c r="V126" s="589">
        <f t="shared" ca="1" si="48"/>
        <v>0</v>
      </c>
      <c r="W126" s="589">
        <f t="shared" ca="1" si="48"/>
        <v>0</v>
      </c>
      <c r="X126" s="589">
        <f t="shared" ca="1" si="48"/>
        <v>0</v>
      </c>
      <c r="Y126" s="589">
        <f t="shared" ca="1" si="48"/>
        <v>0</v>
      </c>
      <c r="Z126" s="589">
        <f t="shared" ca="1" si="48"/>
        <v>0</v>
      </c>
      <c r="AA126" s="589">
        <f t="shared" ca="1" si="48"/>
        <v>0</v>
      </c>
      <c r="AB126" s="589">
        <f t="shared" ca="1" si="48"/>
        <v>0</v>
      </c>
      <c r="AC126" s="589">
        <f t="shared" ca="1" si="48"/>
        <v>0</v>
      </c>
      <c r="AD126" s="589">
        <f t="shared" ca="1" si="48"/>
        <v>0</v>
      </c>
      <c r="AE126" s="589">
        <f t="shared" ca="1" si="48"/>
        <v>0</v>
      </c>
      <c r="AF126" s="589">
        <f t="shared" ca="1" si="48"/>
        <v>0</v>
      </c>
      <c r="AG126" s="589">
        <f t="shared" ca="1" si="48"/>
        <v>0</v>
      </c>
      <c r="AH126" s="589">
        <f t="shared" ca="1" si="48"/>
        <v>0</v>
      </c>
      <c r="AI126" s="589">
        <f t="shared" ca="1" si="48"/>
        <v>0</v>
      </c>
      <c r="AJ126" s="589">
        <f t="shared" ca="1" si="48"/>
        <v>0</v>
      </c>
      <c r="AK126" s="589">
        <f t="shared" ca="1" si="48"/>
        <v>0</v>
      </c>
      <c r="AL126" s="589">
        <f t="shared" ca="1" si="48"/>
        <v>0</v>
      </c>
      <c r="AM126" s="589">
        <f t="shared" ca="1" si="48"/>
        <v>0</v>
      </c>
      <c r="AN126" s="589">
        <f t="shared" ca="1" si="48"/>
        <v>0</v>
      </c>
      <c r="AO126" s="589">
        <f t="shared" ca="1" si="48"/>
        <v>0</v>
      </c>
      <c r="AP126" s="589">
        <f t="shared" ca="1" si="48"/>
        <v>0</v>
      </c>
      <c r="AQ126" s="589">
        <f t="shared" ca="1" si="48"/>
        <v>0</v>
      </c>
      <c r="AR126" s="589">
        <f t="shared" ca="1" si="48"/>
        <v>0</v>
      </c>
      <c r="AS126" s="589">
        <f t="shared" ca="1" si="48"/>
        <v>0</v>
      </c>
      <c r="AT126" s="589">
        <f t="shared" ca="1" si="48"/>
        <v>0</v>
      </c>
      <c r="AU126" s="589">
        <f t="shared" ca="1" si="48"/>
        <v>0</v>
      </c>
      <c r="AV126" s="589">
        <f t="shared" ca="1" si="48"/>
        <v>0</v>
      </c>
      <c r="AW126" s="589">
        <f t="shared" ca="1" si="48"/>
        <v>0</v>
      </c>
      <c r="AX126" s="589">
        <f t="shared" ca="1" si="48"/>
        <v>0</v>
      </c>
      <c r="AY126" s="589">
        <f t="shared" ca="1" si="48"/>
        <v>0</v>
      </c>
      <c r="AZ126" s="589">
        <f t="shared" ca="1" si="48"/>
        <v>0</v>
      </c>
      <c r="BA126" s="589">
        <f t="shared" ca="1" si="48"/>
        <v>0</v>
      </c>
      <c r="BB126" s="589">
        <f t="shared" ca="1" si="48"/>
        <v>0</v>
      </c>
      <c r="BC126" s="589">
        <f t="shared" ca="1" si="48"/>
        <v>0</v>
      </c>
      <c r="BD126" s="589">
        <f t="shared" ca="1" si="48"/>
        <v>0</v>
      </c>
      <c r="BE126" s="589">
        <f t="shared" ca="1" si="48"/>
        <v>0</v>
      </c>
      <c r="BF126" s="589">
        <f t="shared" ca="1" si="48"/>
        <v>0</v>
      </c>
      <c r="BG126" s="589">
        <f t="shared" ca="1" si="48"/>
        <v>0</v>
      </c>
      <c r="BH126" s="589">
        <f t="shared" ca="1" si="48"/>
        <v>0</v>
      </c>
      <c r="BI126" s="589">
        <f t="shared" ca="1" si="48"/>
        <v>0</v>
      </c>
      <c r="BJ126" s="589">
        <f t="shared" ca="1" si="48"/>
        <v>0</v>
      </c>
      <c r="BK126" s="589">
        <f t="shared" ca="1" si="48"/>
        <v>0</v>
      </c>
      <c r="BL126" s="881">
        <v>24</v>
      </c>
      <c r="BQ126" s="77"/>
    </row>
    <row r="127" spans="1:69" ht="15" customHeight="1">
      <c r="A127" s="1214"/>
      <c r="B127" s="103" t="str">
        <f t="shared" ca="1" si="40"/>
        <v>Other 2 (specify)</v>
      </c>
      <c r="C127" s="72" t="str">
        <f t="shared" ca="1" si="40"/>
        <v>[Add notes here]</v>
      </c>
      <c r="D127" s="72" t="str">
        <f t="shared" ca="1" si="40"/>
        <v>Please select confidence rating</v>
      </c>
      <c r="E127" s="72" t="str">
        <f t="shared" ca="1" si="40"/>
        <v>[Add notes here]</v>
      </c>
      <c r="F127" s="614" t="s">
        <v>514</v>
      </c>
      <c r="G127" s="589">
        <f t="shared" ref="G127:V134" ca="1" si="49">OFFSET(G$39,$BL127,0,1,1)</f>
        <v>0</v>
      </c>
      <c r="H127" s="589">
        <f t="shared" ca="1" si="49"/>
        <v>0</v>
      </c>
      <c r="I127" s="589">
        <f t="shared" ca="1" si="49"/>
        <v>0</v>
      </c>
      <c r="J127" s="589">
        <f t="shared" ca="1" si="49"/>
        <v>0</v>
      </c>
      <c r="K127" s="589">
        <f t="shared" ca="1" si="49"/>
        <v>0</v>
      </c>
      <c r="L127" s="589">
        <f t="shared" ca="1" si="49"/>
        <v>0</v>
      </c>
      <c r="M127" s="589">
        <f t="shared" ca="1" si="49"/>
        <v>0</v>
      </c>
      <c r="N127" s="589">
        <f t="shared" ca="1" si="49"/>
        <v>0</v>
      </c>
      <c r="O127" s="589">
        <f t="shared" ca="1" si="49"/>
        <v>0</v>
      </c>
      <c r="P127" s="589">
        <f t="shared" ca="1" si="49"/>
        <v>0</v>
      </c>
      <c r="Q127" s="589">
        <f t="shared" ca="1" si="49"/>
        <v>0</v>
      </c>
      <c r="R127" s="589">
        <f t="shared" ca="1" si="49"/>
        <v>0</v>
      </c>
      <c r="S127" s="589">
        <f t="shared" ca="1" si="49"/>
        <v>0</v>
      </c>
      <c r="T127" s="589">
        <f t="shared" ca="1" si="49"/>
        <v>0</v>
      </c>
      <c r="U127" s="589">
        <f t="shared" ca="1" si="49"/>
        <v>0</v>
      </c>
      <c r="V127" s="589">
        <f t="shared" ca="1" si="49"/>
        <v>0</v>
      </c>
      <c r="W127" s="589">
        <f t="shared" ca="1" si="48"/>
        <v>0</v>
      </c>
      <c r="X127" s="589">
        <f t="shared" ca="1" si="48"/>
        <v>0</v>
      </c>
      <c r="Y127" s="589">
        <f t="shared" ca="1" si="48"/>
        <v>0</v>
      </c>
      <c r="Z127" s="589">
        <f t="shared" ca="1" si="48"/>
        <v>0</v>
      </c>
      <c r="AA127" s="589">
        <f t="shared" ca="1" si="48"/>
        <v>0</v>
      </c>
      <c r="AB127" s="589">
        <f t="shared" ca="1" si="48"/>
        <v>0</v>
      </c>
      <c r="AC127" s="589">
        <f t="shared" ca="1" si="48"/>
        <v>0</v>
      </c>
      <c r="AD127" s="589">
        <f t="shared" ca="1" si="48"/>
        <v>0</v>
      </c>
      <c r="AE127" s="589">
        <f t="shared" ca="1" si="48"/>
        <v>0</v>
      </c>
      <c r="AF127" s="589">
        <f t="shared" ca="1" si="48"/>
        <v>0</v>
      </c>
      <c r="AG127" s="589">
        <f t="shared" ca="1" si="48"/>
        <v>0</v>
      </c>
      <c r="AH127" s="589">
        <f t="shared" ca="1" si="48"/>
        <v>0</v>
      </c>
      <c r="AI127" s="589">
        <f t="shared" ca="1" si="48"/>
        <v>0</v>
      </c>
      <c r="AJ127" s="589">
        <f t="shared" ca="1" si="48"/>
        <v>0</v>
      </c>
      <c r="AK127" s="589">
        <f t="shared" ca="1" si="48"/>
        <v>0</v>
      </c>
      <c r="AL127" s="589">
        <f t="shared" ca="1" si="48"/>
        <v>0</v>
      </c>
      <c r="AM127" s="589">
        <f t="shared" ca="1" si="48"/>
        <v>0</v>
      </c>
      <c r="AN127" s="589">
        <f t="shared" ca="1" si="48"/>
        <v>0</v>
      </c>
      <c r="AO127" s="589">
        <f t="shared" ca="1" si="48"/>
        <v>0</v>
      </c>
      <c r="AP127" s="589">
        <f t="shared" ca="1" si="48"/>
        <v>0</v>
      </c>
      <c r="AQ127" s="589">
        <f t="shared" ca="1" si="48"/>
        <v>0</v>
      </c>
      <c r="AR127" s="589">
        <f t="shared" ca="1" si="48"/>
        <v>0</v>
      </c>
      <c r="AS127" s="589">
        <f t="shared" ca="1" si="48"/>
        <v>0</v>
      </c>
      <c r="AT127" s="589">
        <f t="shared" ca="1" si="48"/>
        <v>0</v>
      </c>
      <c r="AU127" s="589">
        <f t="shared" ca="1" si="48"/>
        <v>0</v>
      </c>
      <c r="AV127" s="589">
        <f t="shared" ca="1" si="48"/>
        <v>0</v>
      </c>
      <c r="AW127" s="589">
        <f t="shared" ca="1" si="48"/>
        <v>0</v>
      </c>
      <c r="AX127" s="589">
        <f t="shared" ca="1" si="48"/>
        <v>0</v>
      </c>
      <c r="AY127" s="589">
        <f t="shared" ca="1" si="48"/>
        <v>0</v>
      </c>
      <c r="AZ127" s="589">
        <f t="shared" ca="1" si="48"/>
        <v>0</v>
      </c>
      <c r="BA127" s="589">
        <f t="shared" ca="1" si="48"/>
        <v>0</v>
      </c>
      <c r="BB127" s="589">
        <f t="shared" ca="1" si="48"/>
        <v>0</v>
      </c>
      <c r="BC127" s="589">
        <f t="shared" ca="1" si="48"/>
        <v>0</v>
      </c>
      <c r="BD127" s="589">
        <f t="shared" ca="1" si="48"/>
        <v>0</v>
      </c>
      <c r="BE127" s="589">
        <f t="shared" ca="1" si="48"/>
        <v>0</v>
      </c>
      <c r="BF127" s="589">
        <f t="shared" ca="1" si="48"/>
        <v>0</v>
      </c>
      <c r="BG127" s="589">
        <f t="shared" ca="1" si="48"/>
        <v>0</v>
      </c>
      <c r="BH127" s="589">
        <f t="shared" ca="1" si="48"/>
        <v>0</v>
      </c>
      <c r="BI127" s="589">
        <f t="shared" ca="1" si="48"/>
        <v>0</v>
      </c>
      <c r="BJ127" s="589">
        <f t="shared" ca="1" si="48"/>
        <v>0</v>
      </c>
      <c r="BK127" s="589">
        <f t="shared" ca="1" si="48"/>
        <v>0</v>
      </c>
      <c r="BL127" s="881">
        <v>25</v>
      </c>
      <c r="BQ127" s="77"/>
    </row>
    <row r="128" spans="1:69" ht="15" customHeight="1">
      <c r="A128" s="1214"/>
      <c r="B128" s="103" t="str">
        <f t="shared" ca="1" si="40"/>
        <v>Other 3 (specify)</v>
      </c>
      <c r="C128" s="72" t="str">
        <f t="shared" ca="1" si="40"/>
        <v>[Add notes here]</v>
      </c>
      <c r="D128" s="72" t="str">
        <f t="shared" ca="1" si="40"/>
        <v>Please select confidence rating</v>
      </c>
      <c r="E128" s="72" t="str">
        <f t="shared" ca="1" si="40"/>
        <v>[Add notes here]</v>
      </c>
      <c r="F128" s="614" t="s">
        <v>514</v>
      </c>
      <c r="G128" s="589">
        <f t="shared" ca="1" si="49"/>
        <v>0</v>
      </c>
      <c r="H128" s="589">
        <f t="shared" ca="1" si="48"/>
        <v>0</v>
      </c>
      <c r="I128" s="589">
        <f t="shared" ca="1" si="48"/>
        <v>0</v>
      </c>
      <c r="J128" s="589">
        <f t="shared" ca="1" si="48"/>
        <v>0</v>
      </c>
      <c r="K128" s="589">
        <f t="shared" ca="1" si="48"/>
        <v>0</v>
      </c>
      <c r="L128" s="589">
        <f t="shared" ca="1" si="48"/>
        <v>0</v>
      </c>
      <c r="M128" s="589">
        <f t="shared" ca="1" si="48"/>
        <v>0</v>
      </c>
      <c r="N128" s="589">
        <f t="shared" ca="1" si="48"/>
        <v>0</v>
      </c>
      <c r="O128" s="589">
        <f t="shared" ca="1" si="48"/>
        <v>0</v>
      </c>
      <c r="P128" s="589">
        <f t="shared" ca="1" si="48"/>
        <v>0</v>
      </c>
      <c r="Q128" s="589">
        <f t="shared" ca="1" si="48"/>
        <v>0</v>
      </c>
      <c r="R128" s="589">
        <f t="shared" ca="1" si="48"/>
        <v>0</v>
      </c>
      <c r="S128" s="589">
        <f t="shared" ca="1" si="48"/>
        <v>0</v>
      </c>
      <c r="T128" s="589">
        <f t="shared" ca="1" si="48"/>
        <v>0</v>
      </c>
      <c r="U128" s="589">
        <f t="shared" ca="1" si="48"/>
        <v>0</v>
      </c>
      <c r="V128" s="589">
        <f t="shared" ca="1" si="48"/>
        <v>0</v>
      </c>
      <c r="W128" s="589">
        <f t="shared" ca="1" si="48"/>
        <v>0</v>
      </c>
      <c r="X128" s="589">
        <f t="shared" ca="1" si="48"/>
        <v>0</v>
      </c>
      <c r="Y128" s="589">
        <f t="shared" ca="1" si="48"/>
        <v>0</v>
      </c>
      <c r="Z128" s="589">
        <f t="shared" ca="1" si="48"/>
        <v>0</v>
      </c>
      <c r="AA128" s="589">
        <f t="shared" ca="1" si="48"/>
        <v>0</v>
      </c>
      <c r="AB128" s="589">
        <f t="shared" ca="1" si="48"/>
        <v>0</v>
      </c>
      <c r="AC128" s="589">
        <f t="shared" ca="1" si="48"/>
        <v>0</v>
      </c>
      <c r="AD128" s="589">
        <f t="shared" ca="1" si="48"/>
        <v>0</v>
      </c>
      <c r="AE128" s="589">
        <f t="shared" ca="1" si="48"/>
        <v>0</v>
      </c>
      <c r="AF128" s="589">
        <f t="shared" ca="1" si="48"/>
        <v>0</v>
      </c>
      <c r="AG128" s="589">
        <f t="shared" ca="1" si="48"/>
        <v>0</v>
      </c>
      <c r="AH128" s="589">
        <f t="shared" ca="1" si="48"/>
        <v>0</v>
      </c>
      <c r="AI128" s="589">
        <f t="shared" ca="1" si="48"/>
        <v>0</v>
      </c>
      <c r="AJ128" s="589">
        <f t="shared" ca="1" si="48"/>
        <v>0</v>
      </c>
      <c r="AK128" s="589">
        <f t="shared" ca="1" si="48"/>
        <v>0</v>
      </c>
      <c r="AL128" s="589">
        <f t="shared" ca="1" si="48"/>
        <v>0</v>
      </c>
      <c r="AM128" s="589">
        <f t="shared" ca="1" si="48"/>
        <v>0</v>
      </c>
      <c r="AN128" s="589">
        <f t="shared" ca="1" si="48"/>
        <v>0</v>
      </c>
      <c r="AO128" s="589">
        <f t="shared" ca="1" si="48"/>
        <v>0</v>
      </c>
      <c r="AP128" s="589">
        <f t="shared" ca="1" si="48"/>
        <v>0</v>
      </c>
      <c r="AQ128" s="589">
        <f t="shared" ca="1" si="48"/>
        <v>0</v>
      </c>
      <c r="AR128" s="589">
        <f t="shared" ca="1" si="48"/>
        <v>0</v>
      </c>
      <c r="AS128" s="589">
        <f t="shared" ca="1" si="48"/>
        <v>0</v>
      </c>
      <c r="AT128" s="589">
        <f t="shared" ca="1" si="48"/>
        <v>0</v>
      </c>
      <c r="AU128" s="589">
        <f t="shared" ca="1" si="48"/>
        <v>0</v>
      </c>
      <c r="AV128" s="589">
        <f t="shared" ca="1" si="48"/>
        <v>0</v>
      </c>
      <c r="AW128" s="589">
        <f t="shared" ca="1" si="48"/>
        <v>0</v>
      </c>
      <c r="AX128" s="589">
        <f t="shared" ca="1" si="48"/>
        <v>0</v>
      </c>
      <c r="AY128" s="589">
        <f t="shared" ca="1" si="48"/>
        <v>0</v>
      </c>
      <c r="AZ128" s="589">
        <f t="shared" ca="1" si="48"/>
        <v>0</v>
      </c>
      <c r="BA128" s="589">
        <f t="shared" ca="1" si="48"/>
        <v>0</v>
      </c>
      <c r="BB128" s="589">
        <f t="shared" ca="1" si="48"/>
        <v>0</v>
      </c>
      <c r="BC128" s="589">
        <f t="shared" ca="1" si="48"/>
        <v>0</v>
      </c>
      <c r="BD128" s="589">
        <f t="shared" ca="1" si="48"/>
        <v>0</v>
      </c>
      <c r="BE128" s="589">
        <f t="shared" ca="1" si="48"/>
        <v>0</v>
      </c>
      <c r="BF128" s="589">
        <f t="shared" ca="1" si="48"/>
        <v>0</v>
      </c>
      <c r="BG128" s="589">
        <f t="shared" ca="1" si="48"/>
        <v>0</v>
      </c>
      <c r="BH128" s="589">
        <f t="shared" ca="1" si="48"/>
        <v>0</v>
      </c>
      <c r="BI128" s="589">
        <f t="shared" ca="1" si="48"/>
        <v>0</v>
      </c>
      <c r="BJ128" s="589">
        <f t="shared" ca="1" si="48"/>
        <v>0</v>
      </c>
      <c r="BK128" s="589">
        <f t="shared" ca="1" si="48"/>
        <v>0</v>
      </c>
      <c r="BL128" s="881">
        <v>26</v>
      </c>
      <c r="BQ128" s="77"/>
    </row>
    <row r="129" spans="1:69" ht="15" customHeight="1">
      <c r="A129" s="1214"/>
      <c r="B129" s="103" t="str">
        <f t="shared" ca="1" si="40"/>
        <v>Other 4 (specify)</v>
      </c>
      <c r="C129" s="72" t="str">
        <f t="shared" ca="1" si="40"/>
        <v>[Add notes here]</v>
      </c>
      <c r="D129" s="72" t="str">
        <f t="shared" ca="1" si="40"/>
        <v>Please select confidence rating</v>
      </c>
      <c r="E129" s="72" t="str">
        <f t="shared" ca="1" si="40"/>
        <v>[Add notes here]</v>
      </c>
      <c r="F129" s="614" t="s">
        <v>514</v>
      </c>
      <c r="G129" s="589">
        <f t="shared" ca="1" si="49"/>
        <v>0</v>
      </c>
      <c r="H129" s="589">
        <f t="shared" ca="1" si="48"/>
        <v>0</v>
      </c>
      <c r="I129" s="589">
        <f t="shared" ca="1" si="48"/>
        <v>0</v>
      </c>
      <c r="J129" s="589">
        <f t="shared" ca="1" si="48"/>
        <v>0</v>
      </c>
      <c r="K129" s="589">
        <f t="shared" ca="1" si="48"/>
        <v>0</v>
      </c>
      <c r="L129" s="589">
        <f t="shared" ca="1" si="48"/>
        <v>0</v>
      </c>
      <c r="M129" s="589">
        <f t="shared" ca="1" si="48"/>
        <v>0</v>
      </c>
      <c r="N129" s="589">
        <f t="shared" ca="1" si="48"/>
        <v>0</v>
      </c>
      <c r="O129" s="589">
        <f t="shared" ca="1" si="48"/>
        <v>0</v>
      </c>
      <c r="P129" s="589">
        <f t="shared" ca="1" si="48"/>
        <v>0</v>
      </c>
      <c r="Q129" s="589">
        <f t="shared" ca="1" si="48"/>
        <v>0</v>
      </c>
      <c r="R129" s="589">
        <f t="shared" ca="1" si="48"/>
        <v>0</v>
      </c>
      <c r="S129" s="589">
        <f t="shared" ca="1" si="48"/>
        <v>0</v>
      </c>
      <c r="T129" s="589">
        <f t="shared" ca="1" si="48"/>
        <v>0</v>
      </c>
      <c r="U129" s="589">
        <f t="shared" ca="1" si="48"/>
        <v>0</v>
      </c>
      <c r="V129" s="589">
        <f t="shared" ca="1" si="48"/>
        <v>0</v>
      </c>
      <c r="W129" s="589">
        <f t="shared" ca="1" si="48"/>
        <v>0</v>
      </c>
      <c r="X129" s="589">
        <f t="shared" ca="1" si="48"/>
        <v>0</v>
      </c>
      <c r="Y129" s="589">
        <f t="shared" ca="1" si="48"/>
        <v>0</v>
      </c>
      <c r="Z129" s="589">
        <f t="shared" ca="1" si="48"/>
        <v>0</v>
      </c>
      <c r="AA129" s="589">
        <f t="shared" ca="1" si="48"/>
        <v>0</v>
      </c>
      <c r="AB129" s="589">
        <f t="shared" ca="1" si="48"/>
        <v>0</v>
      </c>
      <c r="AC129" s="589">
        <f t="shared" ca="1" si="48"/>
        <v>0</v>
      </c>
      <c r="AD129" s="589">
        <f t="shared" ca="1" si="48"/>
        <v>0</v>
      </c>
      <c r="AE129" s="589">
        <f t="shared" ca="1" si="48"/>
        <v>0</v>
      </c>
      <c r="AF129" s="589">
        <f t="shared" ca="1" si="48"/>
        <v>0</v>
      </c>
      <c r="AG129" s="589">
        <f t="shared" ca="1" si="48"/>
        <v>0</v>
      </c>
      <c r="AH129" s="589">
        <f t="shared" ca="1" si="48"/>
        <v>0</v>
      </c>
      <c r="AI129" s="589">
        <f t="shared" ca="1" si="48"/>
        <v>0</v>
      </c>
      <c r="AJ129" s="589">
        <f t="shared" ca="1" si="48"/>
        <v>0</v>
      </c>
      <c r="AK129" s="589">
        <f t="shared" ca="1" si="48"/>
        <v>0</v>
      </c>
      <c r="AL129" s="589">
        <f t="shared" ca="1" si="48"/>
        <v>0</v>
      </c>
      <c r="AM129" s="589">
        <f t="shared" ca="1" si="48"/>
        <v>0</v>
      </c>
      <c r="AN129" s="589">
        <f t="shared" ca="1" si="48"/>
        <v>0</v>
      </c>
      <c r="AO129" s="589">
        <f t="shared" ca="1" si="48"/>
        <v>0</v>
      </c>
      <c r="AP129" s="589">
        <f t="shared" ca="1" si="48"/>
        <v>0</v>
      </c>
      <c r="AQ129" s="589">
        <f t="shared" ca="1" si="48"/>
        <v>0</v>
      </c>
      <c r="AR129" s="589">
        <f t="shared" ca="1" si="48"/>
        <v>0</v>
      </c>
      <c r="AS129" s="589">
        <f t="shared" ca="1" si="48"/>
        <v>0</v>
      </c>
      <c r="AT129" s="589">
        <f t="shared" ca="1" si="48"/>
        <v>0</v>
      </c>
      <c r="AU129" s="589">
        <f t="shared" ca="1" si="48"/>
        <v>0</v>
      </c>
      <c r="AV129" s="589">
        <f t="shared" ca="1" si="48"/>
        <v>0</v>
      </c>
      <c r="AW129" s="589">
        <f t="shared" ca="1" si="48"/>
        <v>0</v>
      </c>
      <c r="AX129" s="589">
        <f t="shared" ca="1" si="48"/>
        <v>0</v>
      </c>
      <c r="AY129" s="589">
        <f t="shared" ca="1" si="48"/>
        <v>0</v>
      </c>
      <c r="AZ129" s="589">
        <f t="shared" ca="1" si="48"/>
        <v>0</v>
      </c>
      <c r="BA129" s="589">
        <f t="shared" ca="1" si="48"/>
        <v>0</v>
      </c>
      <c r="BB129" s="589">
        <f t="shared" ca="1" si="48"/>
        <v>0</v>
      </c>
      <c r="BC129" s="589">
        <f t="shared" ca="1" si="48"/>
        <v>0</v>
      </c>
      <c r="BD129" s="589">
        <f t="shared" ca="1" si="48"/>
        <v>0</v>
      </c>
      <c r="BE129" s="589">
        <f t="shared" ca="1" si="48"/>
        <v>0</v>
      </c>
      <c r="BF129" s="589">
        <f t="shared" ca="1" si="48"/>
        <v>0</v>
      </c>
      <c r="BG129" s="589">
        <f t="shared" ca="1" si="48"/>
        <v>0</v>
      </c>
      <c r="BH129" s="589">
        <f t="shared" ca="1" si="48"/>
        <v>0</v>
      </c>
      <c r="BI129" s="589">
        <f t="shared" ca="1" si="48"/>
        <v>0</v>
      </c>
      <c r="BJ129" s="589">
        <f t="shared" ca="1" si="48"/>
        <v>0</v>
      </c>
      <c r="BK129" s="589">
        <f t="shared" ca="1" si="48"/>
        <v>0</v>
      </c>
      <c r="BL129" s="881">
        <v>27</v>
      </c>
      <c r="BQ129" s="77"/>
    </row>
    <row r="130" spans="1:69" ht="15" customHeight="1">
      <c r="A130" s="1214"/>
      <c r="B130" s="103" t="str">
        <f t="shared" ca="1" si="40"/>
        <v>Other 5 (specify)</v>
      </c>
      <c r="C130" s="72" t="str">
        <f t="shared" ca="1" si="40"/>
        <v>[Add notes here]</v>
      </c>
      <c r="D130" s="72" t="str">
        <f t="shared" ca="1" si="40"/>
        <v>Please select confidence rating</v>
      </c>
      <c r="E130" s="72" t="str">
        <f t="shared" ca="1" si="40"/>
        <v>[Add notes here]</v>
      </c>
      <c r="F130" s="614" t="s">
        <v>514</v>
      </c>
      <c r="G130" s="589">
        <f t="shared" ca="1" si="49"/>
        <v>0</v>
      </c>
      <c r="H130" s="589">
        <f t="shared" ca="1" si="48"/>
        <v>0</v>
      </c>
      <c r="I130" s="589">
        <f t="shared" ca="1" si="48"/>
        <v>0</v>
      </c>
      <c r="J130" s="589">
        <f t="shared" ca="1" si="48"/>
        <v>0</v>
      </c>
      <c r="K130" s="589">
        <f t="shared" ca="1" si="48"/>
        <v>0</v>
      </c>
      <c r="L130" s="589">
        <f t="shared" ca="1" si="48"/>
        <v>0</v>
      </c>
      <c r="M130" s="589">
        <f t="shared" ca="1" si="48"/>
        <v>0</v>
      </c>
      <c r="N130" s="589">
        <f t="shared" ca="1" si="48"/>
        <v>0</v>
      </c>
      <c r="O130" s="589">
        <f t="shared" ca="1" si="48"/>
        <v>0</v>
      </c>
      <c r="P130" s="589">
        <f t="shared" ca="1" si="48"/>
        <v>0</v>
      </c>
      <c r="Q130" s="589">
        <f t="shared" ca="1" si="48"/>
        <v>0</v>
      </c>
      <c r="R130" s="589">
        <f t="shared" ca="1" si="48"/>
        <v>0</v>
      </c>
      <c r="S130" s="589">
        <f t="shared" ca="1" si="48"/>
        <v>0</v>
      </c>
      <c r="T130" s="589">
        <f t="shared" ca="1" si="48"/>
        <v>0</v>
      </c>
      <c r="U130" s="589">
        <f t="shared" ca="1" si="48"/>
        <v>0</v>
      </c>
      <c r="V130" s="589">
        <f t="shared" ca="1" si="48"/>
        <v>0</v>
      </c>
      <c r="W130" s="589">
        <f t="shared" ca="1" si="48"/>
        <v>0</v>
      </c>
      <c r="X130" s="589">
        <f t="shared" ca="1" si="48"/>
        <v>0</v>
      </c>
      <c r="Y130" s="589">
        <f t="shared" ca="1" si="48"/>
        <v>0</v>
      </c>
      <c r="Z130" s="589">
        <f t="shared" ca="1" si="48"/>
        <v>0</v>
      </c>
      <c r="AA130" s="589">
        <f t="shared" ca="1" si="48"/>
        <v>0</v>
      </c>
      <c r="AB130" s="589">
        <f t="shared" ca="1" si="48"/>
        <v>0</v>
      </c>
      <c r="AC130" s="589">
        <f t="shared" ca="1" si="48"/>
        <v>0</v>
      </c>
      <c r="AD130" s="589">
        <f t="shared" ca="1" si="48"/>
        <v>0</v>
      </c>
      <c r="AE130" s="589">
        <f t="shared" ca="1" si="48"/>
        <v>0</v>
      </c>
      <c r="AF130" s="589">
        <f t="shared" ca="1" si="48"/>
        <v>0</v>
      </c>
      <c r="AG130" s="589">
        <f t="shared" ca="1" si="48"/>
        <v>0</v>
      </c>
      <c r="AH130" s="589">
        <f t="shared" ca="1" si="48"/>
        <v>0</v>
      </c>
      <c r="AI130" s="589">
        <f t="shared" ca="1" si="48"/>
        <v>0</v>
      </c>
      <c r="AJ130" s="589">
        <f t="shared" ca="1" si="48"/>
        <v>0</v>
      </c>
      <c r="AK130" s="589">
        <f t="shared" ca="1" si="48"/>
        <v>0</v>
      </c>
      <c r="AL130" s="589">
        <f t="shared" ca="1" si="48"/>
        <v>0</v>
      </c>
      <c r="AM130" s="589">
        <f t="shared" ca="1" si="48"/>
        <v>0</v>
      </c>
      <c r="AN130" s="589">
        <f t="shared" ca="1" si="48"/>
        <v>0</v>
      </c>
      <c r="AO130" s="589">
        <f t="shared" ca="1" si="48"/>
        <v>0</v>
      </c>
      <c r="AP130" s="589">
        <f t="shared" ca="1" si="48"/>
        <v>0</v>
      </c>
      <c r="AQ130" s="589">
        <f t="shared" ca="1" si="48"/>
        <v>0</v>
      </c>
      <c r="AR130" s="589">
        <f t="shared" ca="1" si="48"/>
        <v>0</v>
      </c>
      <c r="AS130" s="589">
        <f t="shared" ca="1" si="48"/>
        <v>0</v>
      </c>
      <c r="AT130" s="589">
        <f t="shared" ca="1" si="48"/>
        <v>0</v>
      </c>
      <c r="AU130" s="589">
        <f t="shared" ca="1" si="48"/>
        <v>0</v>
      </c>
      <c r="AV130" s="589">
        <f t="shared" ca="1" si="48"/>
        <v>0</v>
      </c>
      <c r="AW130" s="589">
        <f t="shared" ca="1" si="48"/>
        <v>0</v>
      </c>
      <c r="AX130" s="589">
        <f t="shared" ca="1" si="48"/>
        <v>0</v>
      </c>
      <c r="AY130" s="589">
        <f t="shared" ca="1" si="48"/>
        <v>0</v>
      </c>
      <c r="AZ130" s="589">
        <f t="shared" ca="1" si="48"/>
        <v>0</v>
      </c>
      <c r="BA130" s="589">
        <f t="shared" ca="1" si="48"/>
        <v>0</v>
      </c>
      <c r="BB130" s="589">
        <f t="shared" ref="H130:BK135" ca="1" si="50">OFFSET(BB$39,$BL130,0,1,1)</f>
        <v>0</v>
      </c>
      <c r="BC130" s="589">
        <f t="shared" ca="1" si="50"/>
        <v>0</v>
      </c>
      <c r="BD130" s="589">
        <f t="shared" ca="1" si="50"/>
        <v>0</v>
      </c>
      <c r="BE130" s="589">
        <f t="shared" ca="1" si="50"/>
        <v>0</v>
      </c>
      <c r="BF130" s="589">
        <f t="shared" ca="1" si="50"/>
        <v>0</v>
      </c>
      <c r="BG130" s="589">
        <f t="shared" ca="1" si="50"/>
        <v>0</v>
      </c>
      <c r="BH130" s="589">
        <f t="shared" ca="1" si="50"/>
        <v>0</v>
      </c>
      <c r="BI130" s="589">
        <f t="shared" ca="1" si="50"/>
        <v>0</v>
      </c>
      <c r="BJ130" s="589">
        <f t="shared" ca="1" si="50"/>
        <v>0</v>
      </c>
      <c r="BK130" s="589">
        <f t="shared" ca="1" si="50"/>
        <v>0</v>
      </c>
      <c r="BL130" s="881">
        <v>28</v>
      </c>
      <c r="BQ130" s="77"/>
    </row>
    <row r="131" spans="1:69" ht="15" customHeight="1">
      <c r="A131" s="1214"/>
      <c r="B131" s="103" t="str">
        <f t="shared" ca="1" si="40"/>
        <v>Other 6 (specify)</v>
      </c>
      <c r="C131" s="72" t="str">
        <f t="shared" ca="1" si="40"/>
        <v>[Add notes here]</v>
      </c>
      <c r="D131" s="72" t="str">
        <f t="shared" ca="1" si="40"/>
        <v>Please select confidence rating</v>
      </c>
      <c r="E131" s="72" t="str">
        <f t="shared" ca="1" si="40"/>
        <v>[Add notes here]</v>
      </c>
      <c r="F131" s="614" t="s">
        <v>514</v>
      </c>
      <c r="G131" s="589">
        <f t="shared" ca="1" si="49"/>
        <v>0</v>
      </c>
      <c r="H131" s="589">
        <f t="shared" ca="1" si="50"/>
        <v>0</v>
      </c>
      <c r="I131" s="589">
        <f t="shared" ca="1" si="50"/>
        <v>0</v>
      </c>
      <c r="J131" s="589">
        <f t="shared" ca="1" si="50"/>
        <v>0</v>
      </c>
      <c r="K131" s="589">
        <f t="shared" ca="1" si="50"/>
        <v>0</v>
      </c>
      <c r="L131" s="589">
        <f t="shared" ca="1" si="50"/>
        <v>0</v>
      </c>
      <c r="M131" s="589">
        <f t="shared" ca="1" si="50"/>
        <v>0</v>
      </c>
      <c r="N131" s="589">
        <f t="shared" ca="1" si="50"/>
        <v>0</v>
      </c>
      <c r="O131" s="589">
        <f t="shared" ca="1" si="50"/>
        <v>0</v>
      </c>
      <c r="P131" s="589">
        <f t="shared" ca="1" si="50"/>
        <v>0</v>
      </c>
      <c r="Q131" s="589">
        <f t="shared" ca="1" si="50"/>
        <v>0</v>
      </c>
      <c r="R131" s="589">
        <f t="shared" ca="1" si="50"/>
        <v>0</v>
      </c>
      <c r="S131" s="589">
        <f t="shared" ca="1" si="50"/>
        <v>0</v>
      </c>
      <c r="T131" s="589">
        <f t="shared" ca="1" si="50"/>
        <v>0</v>
      </c>
      <c r="U131" s="589">
        <f t="shared" ca="1" si="50"/>
        <v>0</v>
      </c>
      <c r="V131" s="589">
        <f t="shared" ca="1" si="50"/>
        <v>0</v>
      </c>
      <c r="W131" s="589">
        <f t="shared" ca="1" si="50"/>
        <v>0</v>
      </c>
      <c r="X131" s="589">
        <f t="shared" ca="1" si="50"/>
        <v>0</v>
      </c>
      <c r="Y131" s="589">
        <f t="shared" ca="1" si="50"/>
        <v>0</v>
      </c>
      <c r="Z131" s="589">
        <f t="shared" ca="1" si="50"/>
        <v>0</v>
      </c>
      <c r="AA131" s="589">
        <f t="shared" ca="1" si="50"/>
        <v>0</v>
      </c>
      <c r="AB131" s="589">
        <f t="shared" ca="1" si="50"/>
        <v>0</v>
      </c>
      <c r="AC131" s="589">
        <f t="shared" ca="1" si="50"/>
        <v>0</v>
      </c>
      <c r="AD131" s="589">
        <f t="shared" ca="1" si="50"/>
        <v>0</v>
      </c>
      <c r="AE131" s="589">
        <f t="shared" ca="1" si="50"/>
        <v>0</v>
      </c>
      <c r="AF131" s="589">
        <f t="shared" ca="1" si="50"/>
        <v>0</v>
      </c>
      <c r="AG131" s="589">
        <f t="shared" ca="1" si="50"/>
        <v>0</v>
      </c>
      <c r="AH131" s="589">
        <f t="shared" ca="1" si="50"/>
        <v>0</v>
      </c>
      <c r="AI131" s="589">
        <f t="shared" ca="1" si="50"/>
        <v>0</v>
      </c>
      <c r="AJ131" s="589">
        <f t="shared" ca="1" si="50"/>
        <v>0</v>
      </c>
      <c r="AK131" s="589">
        <f t="shared" ca="1" si="50"/>
        <v>0</v>
      </c>
      <c r="AL131" s="589">
        <f t="shared" ca="1" si="50"/>
        <v>0</v>
      </c>
      <c r="AM131" s="589">
        <f t="shared" ca="1" si="50"/>
        <v>0</v>
      </c>
      <c r="AN131" s="589">
        <f t="shared" ca="1" si="50"/>
        <v>0</v>
      </c>
      <c r="AO131" s="589">
        <f t="shared" ca="1" si="50"/>
        <v>0</v>
      </c>
      <c r="AP131" s="589">
        <f t="shared" ca="1" si="50"/>
        <v>0</v>
      </c>
      <c r="AQ131" s="589">
        <f t="shared" ca="1" si="50"/>
        <v>0</v>
      </c>
      <c r="AR131" s="589">
        <f t="shared" ca="1" si="50"/>
        <v>0</v>
      </c>
      <c r="AS131" s="589">
        <f t="shared" ca="1" si="50"/>
        <v>0</v>
      </c>
      <c r="AT131" s="589">
        <f t="shared" ca="1" si="50"/>
        <v>0</v>
      </c>
      <c r="AU131" s="589">
        <f t="shared" ca="1" si="50"/>
        <v>0</v>
      </c>
      <c r="AV131" s="589">
        <f t="shared" ca="1" si="50"/>
        <v>0</v>
      </c>
      <c r="AW131" s="589">
        <f t="shared" ca="1" si="50"/>
        <v>0</v>
      </c>
      <c r="AX131" s="589">
        <f t="shared" ca="1" si="50"/>
        <v>0</v>
      </c>
      <c r="AY131" s="589">
        <f t="shared" ca="1" si="50"/>
        <v>0</v>
      </c>
      <c r="AZ131" s="589">
        <f t="shared" ca="1" si="50"/>
        <v>0</v>
      </c>
      <c r="BA131" s="589">
        <f t="shared" ca="1" si="50"/>
        <v>0</v>
      </c>
      <c r="BB131" s="589">
        <f t="shared" ca="1" si="50"/>
        <v>0</v>
      </c>
      <c r="BC131" s="589">
        <f t="shared" ca="1" si="50"/>
        <v>0</v>
      </c>
      <c r="BD131" s="589">
        <f t="shared" ca="1" si="50"/>
        <v>0</v>
      </c>
      <c r="BE131" s="589">
        <f t="shared" ca="1" si="50"/>
        <v>0</v>
      </c>
      <c r="BF131" s="589">
        <f t="shared" ca="1" si="50"/>
        <v>0</v>
      </c>
      <c r="BG131" s="589">
        <f t="shared" ca="1" si="50"/>
        <v>0</v>
      </c>
      <c r="BH131" s="589">
        <f t="shared" ca="1" si="50"/>
        <v>0</v>
      </c>
      <c r="BI131" s="589">
        <f t="shared" ca="1" si="50"/>
        <v>0</v>
      </c>
      <c r="BJ131" s="589">
        <f t="shared" ca="1" si="50"/>
        <v>0</v>
      </c>
      <c r="BK131" s="589">
        <f t="shared" ca="1" si="50"/>
        <v>0</v>
      </c>
      <c r="BL131" s="881">
        <v>29</v>
      </c>
      <c r="BQ131" s="77"/>
    </row>
    <row r="132" spans="1:69" ht="15" customHeight="1">
      <c r="A132" s="1214"/>
      <c r="B132" s="103" t="str">
        <f t="shared" ca="1" si="40"/>
        <v>Other 7 (specify)</v>
      </c>
      <c r="C132" s="72" t="str">
        <f t="shared" ca="1" si="40"/>
        <v>[Add notes here]</v>
      </c>
      <c r="D132" s="72" t="str">
        <f t="shared" ca="1" si="40"/>
        <v>Please select confidence rating</v>
      </c>
      <c r="E132" s="72" t="str">
        <f t="shared" ca="1" si="40"/>
        <v>[Add notes here]</v>
      </c>
      <c r="F132" s="614" t="s">
        <v>514</v>
      </c>
      <c r="G132" s="589">
        <f t="shared" ca="1" si="49"/>
        <v>0</v>
      </c>
      <c r="H132" s="589">
        <f t="shared" ca="1" si="50"/>
        <v>0</v>
      </c>
      <c r="I132" s="589">
        <f t="shared" ca="1" si="50"/>
        <v>0</v>
      </c>
      <c r="J132" s="589">
        <f t="shared" ca="1" si="50"/>
        <v>0</v>
      </c>
      <c r="K132" s="589">
        <f t="shared" ca="1" si="50"/>
        <v>0</v>
      </c>
      <c r="L132" s="589">
        <f t="shared" ca="1" si="50"/>
        <v>0</v>
      </c>
      <c r="M132" s="589">
        <f t="shared" ca="1" si="50"/>
        <v>0</v>
      </c>
      <c r="N132" s="589">
        <f t="shared" ca="1" si="50"/>
        <v>0</v>
      </c>
      <c r="O132" s="589">
        <f t="shared" ca="1" si="50"/>
        <v>0</v>
      </c>
      <c r="P132" s="589">
        <f t="shared" ca="1" si="50"/>
        <v>0</v>
      </c>
      <c r="Q132" s="589">
        <f t="shared" ca="1" si="50"/>
        <v>0</v>
      </c>
      <c r="R132" s="589">
        <f t="shared" ca="1" si="50"/>
        <v>0</v>
      </c>
      <c r="S132" s="589">
        <f t="shared" ca="1" si="50"/>
        <v>0</v>
      </c>
      <c r="T132" s="589">
        <f t="shared" ca="1" si="50"/>
        <v>0</v>
      </c>
      <c r="U132" s="589">
        <f t="shared" ca="1" si="50"/>
        <v>0</v>
      </c>
      <c r="V132" s="589">
        <f t="shared" ca="1" si="50"/>
        <v>0</v>
      </c>
      <c r="W132" s="589">
        <f t="shared" ca="1" si="50"/>
        <v>0</v>
      </c>
      <c r="X132" s="589">
        <f t="shared" ca="1" si="50"/>
        <v>0</v>
      </c>
      <c r="Y132" s="589">
        <f t="shared" ca="1" si="50"/>
        <v>0</v>
      </c>
      <c r="Z132" s="589">
        <f t="shared" ca="1" si="50"/>
        <v>0</v>
      </c>
      <c r="AA132" s="589">
        <f t="shared" ca="1" si="50"/>
        <v>0</v>
      </c>
      <c r="AB132" s="589">
        <f t="shared" ca="1" si="50"/>
        <v>0</v>
      </c>
      <c r="AC132" s="589">
        <f t="shared" ca="1" si="50"/>
        <v>0</v>
      </c>
      <c r="AD132" s="589">
        <f t="shared" ca="1" si="50"/>
        <v>0</v>
      </c>
      <c r="AE132" s="589">
        <f t="shared" ca="1" si="50"/>
        <v>0</v>
      </c>
      <c r="AF132" s="589">
        <f t="shared" ca="1" si="50"/>
        <v>0</v>
      </c>
      <c r="AG132" s="589">
        <f t="shared" ca="1" si="50"/>
        <v>0</v>
      </c>
      <c r="AH132" s="589">
        <f t="shared" ca="1" si="50"/>
        <v>0</v>
      </c>
      <c r="AI132" s="589">
        <f t="shared" ca="1" si="50"/>
        <v>0</v>
      </c>
      <c r="AJ132" s="589">
        <f t="shared" ca="1" si="50"/>
        <v>0</v>
      </c>
      <c r="AK132" s="589">
        <f t="shared" ca="1" si="50"/>
        <v>0</v>
      </c>
      <c r="AL132" s="589">
        <f t="shared" ca="1" si="50"/>
        <v>0</v>
      </c>
      <c r="AM132" s="589">
        <f t="shared" ca="1" si="50"/>
        <v>0</v>
      </c>
      <c r="AN132" s="589">
        <f t="shared" ca="1" si="50"/>
        <v>0</v>
      </c>
      <c r="AO132" s="589">
        <f t="shared" ca="1" si="50"/>
        <v>0</v>
      </c>
      <c r="AP132" s="589">
        <f t="shared" ca="1" si="50"/>
        <v>0</v>
      </c>
      <c r="AQ132" s="589">
        <f t="shared" ca="1" si="50"/>
        <v>0</v>
      </c>
      <c r="AR132" s="589">
        <f t="shared" ca="1" si="50"/>
        <v>0</v>
      </c>
      <c r="AS132" s="589">
        <f t="shared" ca="1" si="50"/>
        <v>0</v>
      </c>
      <c r="AT132" s="589">
        <f t="shared" ca="1" si="50"/>
        <v>0</v>
      </c>
      <c r="AU132" s="589">
        <f t="shared" ca="1" si="50"/>
        <v>0</v>
      </c>
      <c r="AV132" s="589">
        <f t="shared" ca="1" si="50"/>
        <v>0</v>
      </c>
      <c r="AW132" s="589">
        <f t="shared" ca="1" si="50"/>
        <v>0</v>
      </c>
      <c r="AX132" s="589">
        <f t="shared" ca="1" si="50"/>
        <v>0</v>
      </c>
      <c r="AY132" s="589">
        <f t="shared" ca="1" si="50"/>
        <v>0</v>
      </c>
      <c r="AZ132" s="589">
        <f t="shared" ca="1" si="50"/>
        <v>0</v>
      </c>
      <c r="BA132" s="589">
        <f t="shared" ca="1" si="50"/>
        <v>0</v>
      </c>
      <c r="BB132" s="589">
        <f t="shared" ca="1" si="50"/>
        <v>0</v>
      </c>
      <c r="BC132" s="589">
        <f t="shared" ca="1" si="50"/>
        <v>0</v>
      </c>
      <c r="BD132" s="589">
        <f t="shared" ca="1" si="50"/>
        <v>0</v>
      </c>
      <c r="BE132" s="589">
        <f t="shared" ca="1" si="50"/>
        <v>0</v>
      </c>
      <c r="BF132" s="589">
        <f t="shared" ca="1" si="50"/>
        <v>0</v>
      </c>
      <c r="BG132" s="589">
        <f t="shared" ca="1" si="50"/>
        <v>0</v>
      </c>
      <c r="BH132" s="589">
        <f t="shared" ca="1" si="50"/>
        <v>0</v>
      </c>
      <c r="BI132" s="589">
        <f t="shared" ca="1" si="50"/>
        <v>0</v>
      </c>
      <c r="BJ132" s="589">
        <f t="shared" ca="1" si="50"/>
        <v>0</v>
      </c>
      <c r="BK132" s="589">
        <f t="shared" ca="1" si="50"/>
        <v>0</v>
      </c>
      <c r="BL132" s="881">
        <v>30</v>
      </c>
      <c r="BQ132" s="77"/>
    </row>
    <row r="133" spans="1:69" ht="15" customHeight="1">
      <c r="A133" s="1214"/>
      <c r="B133" s="103" t="str">
        <f t="shared" ca="1" si="40"/>
        <v>Other 8 (specify)</v>
      </c>
      <c r="C133" s="72" t="str">
        <f t="shared" ca="1" si="40"/>
        <v>[Add notes here]</v>
      </c>
      <c r="D133" s="72" t="str">
        <f t="shared" ca="1" si="40"/>
        <v>Please select confidence rating</v>
      </c>
      <c r="E133" s="72" t="str">
        <f t="shared" ca="1" si="40"/>
        <v>[Add notes here]</v>
      </c>
      <c r="F133" s="614" t="s">
        <v>514</v>
      </c>
      <c r="G133" s="589">
        <f t="shared" ca="1" si="49"/>
        <v>0</v>
      </c>
      <c r="H133" s="589">
        <f t="shared" ca="1" si="50"/>
        <v>0</v>
      </c>
      <c r="I133" s="589">
        <f t="shared" ca="1" si="50"/>
        <v>0</v>
      </c>
      <c r="J133" s="589">
        <f t="shared" ca="1" si="50"/>
        <v>0</v>
      </c>
      <c r="K133" s="589">
        <f t="shared" ca="1" si="50"/>
        <v>0</v>
      </c>
      <c r="L133" s="589">
        <f t="shared" ca="1" si="50"/>
        <v>0</v>
      </c>
      <c r="M133" s="589">
        <f t="shared" ca="1" si="50"/>
        <v>0</v>
      </c>
      <c r="N133" s="589">
        <f t="shared" ca="1" si="50"/>
        <v>0</v>
      </c>
      <c r="O133" s="589">
        <f t="shared" ca="1" si="50"/>
        <v>0</v>
      </c>
      <c r="P133" s="589">
        <f t="shared" ca="1" si="50"/>
        <v>0</v>
      </c>
      <c r="Q133" s="589">
        <f t="shared" ca="1" si="50"/>
        <v>0</v>
      </c>
      <c r="R133" s="589">
        <f t="shared" ca="1" si="50"/>
        <v>0</v>
      </c>
      <c r="S133" s="589">
        <f t="shared" ca="1" si="50"/>
        <v>0</v>
      </c>
      <c r="T133" s="589">
        <f t="shared" ca="1" si="50"/>
        <v>0</v>
      </c>
      <c r="U133" s="589">
        <f t="shared" ca="1" si="50"/>
        <v>0</v>
      </c>
      <c r="V133" s="589">
        <f t="shared" ca="1" si="50"/>
        <v>0</v>
      </c>
      <c r="W133" s="589">
        <f t="shared" ca="1" si="50"/>
        <v>0</v>
      </c>
      <c r="X133" s="589">
        <f t="shared" ca="1" si="50"/>
        <v>0</v>
      </c>
      <c r="Y133" s="589">
        <f t="shared" ca="1" si="50"/>
        <v>0</v>
      </c>
      <c r="Z133" s="589">
        <f t="shared" ca="1" si="50"/>
        <v>0</v>
      </c>
      <c r="AA133" s="589">
        <f t="shared" ca="1" si="50"/>
        <v>0</v>
      </c>
      <c r="AB133" s="589">
        <f t="shared" ca="1" si="50"/>
        <v>0</v>
      </c>
      <c r="AC133" s="589">
        <f t="shared" ca="1" si="50"/>
        <v>0</v>
      </c>
      <c r="AD133" s="589">
        <f t="shared" ca="1" si="50"/>
        <v>0</v>
      </c>
      <c r="AE133" s="589">
        <f t="shared" ca="1" si="50"/>
        <v>0</v>
      </c>
      <c r="AF133" s="589">
        <f t="shared" ca="1" si="50"/>
        <v>0</v>
      </c>
      <c r="AG133" s="589">
        <f t="shared" ca="1" si="50"/>
        <v>0</v>
      </c>
      <c r="AH133" s="589">
        <f t="shared" ca="1" si="50"/>
        <v>0</v>
      </c>
      <c r="AI133" s="589">
        <f t="shared" ca="1" si="50"/>
        <v>0</v>
      </c>
      <c r="AJ133" s="589">
        <f t="shared" ca="1" si="50"/>
        <v>0</v>
      </c>
      <c r="AK133" s="589">
        <f t="shared" ca="1" si="50"/>
        <v>0</v>
      </c>
      <c r="AL133" s="589">
        <f t="shared" ca="1" si="50"/>
        <v>0</v>
      </c>
      <c r="AM133" s="589">
        <f t="shared" ca="1" si="50"/>
        <v>0</v>
      </c>
      <c r="AN133" s="589">
        <f t="shared" ca="1" si="50"/>
        <v>0</v>
      </c>
      <c r="AO133" s="589">
        <f t="shared" ca="1" si="50"/>
        <v>0</v>
      </c>
      <c r="AP133" s="589">
        <f t="shared" ca="1" si="50"/>
        <v>0</v>
      </c>
      <c r="AQ133" s="589">
        <f t="shared" ca="1" si="50"/>
        <v>0</v>
      </c>
      <c r="AR133" s="589">
        <f t="shared" ca="1" si="50"/>
        <v>0</v>
      </c>
      <c r="AS133" s="589">
        <f t="shared" ca="1" si="50"/>
        <v>0</v>
      </c>
      <c r="AT133" s="589">
        <f t="shared" ca="1" si="50"/>
        <v>0</v>
      </c>
      <c r="AU133" s="589">
        <f t="shared" ca="1" si="50"/>
        <v>0</v>
      </c>
      <c r="AV133" s="589">
        <f t="shared" ca="1" si="50"/>
        <v>0</v>
      </c>
      <c r="AW133" s="589">
        <f t="shared" ca="1" si="50"/>
        <v>0</v>
      </c>
      <c r="AX133" s="589">
        <f t="shared" ca="1" si="50"/>
        <v>0</v>
      </c>
      <c r="AY133" s="589">
        <f t="shared" ca="1" si="50"/>
        <v>0</v>
      </c>
      <c r="AZ133" s="589">
        <f t="shared" ca="1" si="50"/>
        <v>0</v>
      </c>
      <c r="BA133" s="589">
        <f t="shared" ca="1" si="50"/>
        <v>0</v>
      </c>
      <c r="BB133" s="589">
        <f t="shared" ca="1" si="50"/>
        <v>0</v>
      </c>
      <c r="BC133" s="589">
        <f t="shared" ca="1" si="50"/>
        <v>0</v>
      </c>
      <c r="BD133" s="589">
        <f t="shared" ca="1" si="50"/>
        <v>0</v>
      </c>
      <c r="BE133" s="589">
        <f t="shared" ca="1" si="50"/>
        <v>0</v>
      </c>
      <c r="BF133" s="589">
        <f t="shared" ca="1" si="50"/>
        <v>0</v>
      </c>
      <c r="BG133" s="589">
        <f t="shared" ca="1" si="50"/>
        <v>0</v>
      </c>
      <c r="BH133" s="589">
        <f t="shared" ca="1" si="50"/>
        <v>0</v>
      </c>
      <c r="BI133" s="589">
        <f t="shared" ca="1" si="50"/>
        <v>0</v>
      </c>
      <c r="BJ133" s="589">
        <f t="shared" ca="1" si="50"/>
        <v>0</v>
      </c>
      <c r="BK133" s="589">
        <f t="shared" ca="1" si="50"/>
        <v>0</v>
      </c>
      <c r="BL133" s="881">
        <v>31</v>
      </c>
      <c r="BQ133" s="77"/>
    </row>
    <row r="134" spans="1:69" ht="15" customHeight="1">
      <c r="A134" s="1214"/>
      <c r="B134" s="103" t="str">
        <f t="shared" ca="1" si="40"/>
        <v>Other 9 (specify)</v>
      </c>
      <c r="C134" s="72" t="str">
        <f t="shared" ca="1" si="40"/>
        <v>[Add notes here]</v>
      </c>
      <c r="D134" s="72" t="str">
        <f t="shared" ca="1" si="40"/>
        <v>Please select confidence rating</v>
      </c>
      <c r="E134" s="72" t="str">
        <f t="shared" ca="1" si="40"/>
        <v>[Add notes here]</v>
      </c>
      <c r="F134" s="614" t="s">
        <v>514</v>
      </c>
      <c r="G134" s="589">
        <f t="shared" ca="1" si="49"/>
        <v>0</v>
      </c>
      <c r="H134" s="589">
        <f t="shared" ca="1" si="50"/>
        <v>0</v>
      </c>
      <c r="I134" s="589">
        <f t="shared" ca="1" si="50"/>
        <v>0</v>
      </c>
      <c r="J134" s="589">
        <f t="shared" ca="1" si="50"/>
        <v>0</v>
      </c>
      <c r="K134" s="589">
        <f t="shared" ca="1" si="50"/>
        <v>0</v>
      </c>
      <c r="L134" s="589">
        <f t="shared" ca="1" si="50"/>
        <v>0</v>
      </c>
      <c r="M134" s="589">
        <f t="shared" ca="1" si="50"/>
        <v>0</v>
      </c>
      <c r="N134" s="589">
        <f t="shared" ca="1" si="50"/>
        <v>0</v>
      </c>
      <c r="O134" s="589">
        <f t="shared" ca="1" si="50"/>
        <v>0</v>
      </c>
      <c r="P134" s="589">
        <f t="shared" ca="1" si="50"/>
        <v>0</v>
      </c>
      <c r="Q134" s="589">
        <f t="shared" ca="1" si="50"/>
        <v>0</v>
      </c>
      <c r="R134" s="589">
        <f t="shared" ca="1" si="50"/>
        <v>0</v>
      </c>
      <c r="S134" s="589">
        <f t="shared" ca="1" si="50"/>
        <v>0</v>
      </c>
      <c r="T134" s="589">
        <f t="shared" ca="1" si="50"/>
        <v>0</v>
      </c>
      <c r="U134" s="589">
        <f t="shared" ca="1" si="50"/>
        <v>0</v>
      </c>
      <c r="V134" s="589">
        <f t="shared" ca="1" si="50"/>
        <v>0</v>
      </c>
      <c r="W134" s="589">
        <f t="shared" ca="1" si="50"/>
        <v>0</v>
      </c>
      <c r="X134" s="589">
        <f t="shared" ca="1" si="50"/>
        <v>0</v>
      </c>
      <c r="Y134" s="589">
        <f t="shared" ca="1" si="50"/>
        <v>0</v>
      </c>
      <c r="Z134" s="589">
        <f t="shared" ca="1" si="50"/>
        <v>0</v>
      </c>
      <c r="AA134" s="589">
        <f t="shared" ca="1" si="50"/>
        <v>0</v>
      </c>
      <c r="AB134" s="589">
        <f t="shared" ca="1" si="50"/>
        <v>0</v>
      </c>
      <c r="AC134" s="589">
        <f t="shared" ca="1" si="50"/>
        <v>0</v>
      </c>
      <c r="AD134" s="589">
        <f t="shared" ca="1" si="50"/>
        <v>0</v>
      </c>
      <c r="AE134" s="589">
        <f t="shared" ca="1" si="50"/>
        <v>0</v>
      </c>
      <c r="AF134" s="589">
        <f t="shared" ca="1" si="50"/>
        <v>0</v>
      </c>
      <c r="AG134" s="589">
        <f t="shared" ca="1" si="50"/>
        <v>0</v>
      </c>
      <c r="AH134" s="589">
        <f t="shared" ca="1" si="50"/>
        <v>0</v>
      </c>
      <c r="AI134" s="589">
        <f t="shared" ca="1" si="50"/>
        <v>0</v>
      </c>
      <c r="AJ134" s="589">
        <f t="shared" ca="1" si="50"/>
        <v>0</v>
      </c>
      <c r="AK134" s="589">
        <f t="shared" ca="1" si="50"/>
        <v>0</v>
      </c>
      <c r="AL134" s="589">
        <f t="shared" ca="1" si="50"/>
        <v>0</v>
      </c>
      <c r="AM134" s="589">
        <f t="shared" ca="1" si="50"/>
        <v>0</v>
      </c>
      <c r="AN134" s="589">
        <f t="shared" ca="1" si="50"/>
        <v>0</v>
      </c>
      <c r="AO134" s="589">
        <f t="shared" ca="1" si="50"/>
        <v>0</v>
      </c>
      <c r="AP134" s="589">
        <f t="shared" ca="1" si="50"/>
        <v>0</v>
      </c>
      <c r="AQ134" s="589">
        <f t="shared" ca="1" si="50"/>
        <v>0</v>
      </c>
      <c r="AR134" s="589">
        <f t="shared" ca="1" si="50"/>
        <v>0</v>
      </c>
      <c r="AS134" s="589">
        <f t="shared" ca="1" si="50"/>
        <v>0</v>
      </c>
      <c r="AT134" s="589">
        <f t="shared" ca="1" si="50"/>
        <v>0</v>
      </c>
      <c r="AU134" s="589">
        <f t="shared" ca="1" si="50"/>
        <v>0</v>
      </c>
      <c r="AV134" s="589">
        <f t="shared" ca="1" si="50"/>
        <v>0</v>
      </c>
      <c r="AW134" s="589">
        <f t="shared" ca="1" si="50"/>
        <v>0</v>
      </c>
      <c r="AX134" s="589">
        <f t="shared" ca="1" si="50"/>
        <v>0</v>
      </c>
      <c r="AY134" s="589">
        <f t="shared" ca="1" si="50"/>
        <v>0</v>
      </c>
      <c r="AZ134" s="589">
        <f t="shared" ca="1" si="50"/>
        <v>0</v>
      </c>
      <c r="BA134" s="589">
        <f t="shared" ca="1" si="50"/>
        <v>0</v>
      </c>
      <c r="BB134" s="589">
        <f t="shared" ca="1" si="50"/>
        <v>0</v>
      </c>
      <c r="BC134" s="589">
        <f t="shared" ca="1" si="50"/>
        <v>0</v>
      </c>
      <c r="BD134" s="589">
        <f t="shared" ca="1" si="50"/>
        <v>0</v>
      </c>
      <c r="BE134" s="589">
        <f t="shared" ca="1" si="50"/>
        <v>0</v>
      </c>
      <c r="BF134" s="589">
        <f t="shared" ca="1" si="50"/>
        <v>0</v>
      </c>
      <c r="BG134" s="589">
        <f t="shared" ca="1" si="50"/>
        <v>0</v>
      </c>
      <c r="BH134" s="589">
        <f t="shared" ca="1" si="50"/>
        <v>0</v>
      </c>
      <c r="BI134" s="589">
        <f t="shared" ca="1" si="50"/>
        <v>0</v>
      </c>
      <c r="BJ134" s="589">
        <f t="shared" ca="1" si="50"/>
        <v>0</v>
      </c>
      <c r="BK134" s="589">
        <f t="shared" ca="1" si="50"/>
        <v>0</v>
      </c>
      <c r="BL134" s="881">
        <v>32</v>
      </c>
      <c r="BQ134" s="77"/>
    </row>
    <row r="135" spans="1:69" ht="15" customHeight="1">
      <c r="A135" s="1214"/>
      <c r="B135" s="104" t="str">
        <f t="shared" ca="1" si="40"/>
        <v>Other 10 (specify)</v>
      </c>
      <c r="C135" s="73" t="str">
        <f t="shared" ca="1" si="40"/>
        <v>[Add notes here]</v>
      </c>
      <c r="D135" s="73" t="str">
        <f t="shared" ca="1" si="40"/>
        <v>Please select confidence rating</v>
      </c>
      <c r="E135" s="73" t="str">
        <f t="shared" ca="1" si="40"/>
        <v>[Add notes here]</v>
      </c>
      <c r="F135" s="628" t="s">
        <v>514</v>
      </c>
      <c r="G135" s="978">
        <f ca="1">OFFSET(G$39,$BL135,0,1,1)</f>
        <v>0</v>
      </c>
      <c r="H135" s="590">
        <f t="shared" ca="1" si="50"/>
        <v>0</v>
      </c>
      <c r="I135" s="590">
        <f t="shared" ca="1" si="50"/>
        <v>0</v>
      </c>
      <c r="J135" s="590">
        <f t="shared" ca="1" si="50"/>
        <v>0</v>
      </c>
      <c r="K135" s="590">
        <f t="shared" ca="1" si="50"/>
        <v>0</v>
      </c>
      <c r="L135" s="590">
        <f t="shared" ca="1" si="50"/>
        <v>0</v>
      </c>
      <c r="M135" s="590">
        <f t="shared" ca="1" si="50"/>
        <v>0</v>
      </c>
      <c r="N135" s="590">
        <f t="shared" ca="1" si="50"/>
        <v>0</v>
      </c>
      <c r="O135" s="590">
        <f t="shared" ca="1" si="50"/>
        <v>0</v>
      </c>
      <c r="P135" s="590">
        <f t="shared" ca="1" si="50"/>
        <v>0</v>
      </c>
      <c r="Q135" s="590">
        <f t="shared" ca="1" si="50"/>
        <v>0</v>
      </c>
      <c r="R135" s="590">
        <f t="shared" ca="1" si="50"/>
        <v>0</v>
      </c>
      <c r="S135" s="590">
        <f t="shared" ca="1" si="50"/>
        <v>0</v>
      </c>
      <c r="T135" s="590">
        <f t="shared" ca="1" si="50"/>
        <v>0</v>
      </c>
      <c r="U135" s="590">
        <f t="shared" ca="1" si="50"/>
        <v>0</v>
      </c>
      <c r="V135" s="590">
        <f t="shared" ca="1" si="50"/>
        <v>0</v>
      </c>
      <c r="W135" s="590">
        <f t="shared" ca="1" si="50"/>
        <v>0</v>
      </c>
      <c r="X135" s="590">
        <f t="shared" ca="1" si="50"/>
        <v>0</v>
      </c>
      <c r="Y135" s="590">
        <f t="shared" ca="1" si="50"/>
        <v>0</v>
      </c>
      <c r="Z135" s="590">
        <f t="shared" ca="1" si="50"/>
        <v>0</v>
      </c>
      <c r="AA135" s="590">
        <f t="shared" ca="1" si="50"/>
        <v>0</v>
      </c>
      <c r="AB135" s="590">
        <f t="shared" ca="1" si="50"/>
        <v>0</v>
      </c>
      <c r="AC135" s="590">
        <f t="shared" ref="AC135:BK135" ca="1" si="51">OFFSET(AC$39,$BL135,0,1,1)</f>
        <v>0</v>
      </c>
      <c r="AD135" s="590">
        <f t="shared" ca="1" si="51"/>
        <v>0</v>
      </c>
      <c r="AE135" s="590">
        <f t="shared" ca="1" si="51"/>
        <v>0</v>
      </c>
      <c r="AF135" s="590">
        <f t="shared" ca="1" si="51"/>
        <v>0</v>
      </c>
      <c r="AG135" s="590">
        <f t="shared" ca="1" si="51"/>
        <v>0</v>
      </c>
      <c r="AH135" s="590">
        <f t="shared" ca="1" si="51"/>
        <v>0</v>
      </c>
      <c r="AI135" s="590">
        <f t="shared" ca="1" si="51"/>
        <v>0</v>
      </c>
      <c r="AJ135" s="590">
        <f t="shared" ca="1" si="51"/>
        <v>0</v>
      </c>
      <c r="AK135" s="590">
        <f t="shared" ca="1" si="51"/>
        <v>0</v>
      </c>
      <c r="AL135" s="590">
        <f t="shared" ca="1" si="51"/>
        <v>0</v>
      </c>
      <c r="AM135" s="590">
        <f t="shared" ca="1" si="51"/>
        <v>0</v>
      </c>
      <c r="AN135" s="590">
        <f t="shared" ca="1" si="51"/>
        <v>0</v>
      </c>
      <c r="AO135" s="590">
        <f t="shared" ca="1" si="51"/>
        <v>0</v>
      </c>
      <c r="AP135" s="590">
        <f t="shared" ca="1" si="51"/>
        <v>0</v>
      </c>
      <c r="AQ135" s="590">
        <f t="shared" ca="1" si="51"/>
        <v>0</v>
      </c>
      <c r="AR135" s="590">
        <f t="shared" ca="1" si="51"/>
        <v>0</v>
      </c>
      <c r="AS135" s="590">
        <f t="shared" ca="1" si="51"/>
        <v>0</v>
      </c>
      <c r="AT135" s="590">
        <f t="shared" ca="1" si="51"/>
        <v>0</v>
      </c>
      <c r="AU135" s="590">
        <f t="shared" ca="1" si="51"/>
        <v>0</v>
      </c>
      <c r="AV135" s="590">
        <f t="shared" ca="1" si="51"/>
        <v>0</v>
      </c>
      <c r="AW135" s="590">
        <f t="shared" ca="1" si="51"/>
        <v>0</v>
      </c>
      <c r="AX135" s="590">
        <f t="shared" ca="1" si="51"/>
        <v>0</v>
      </c>
      <c r="AY135" s="590">
        <f t="shared" ca="1" si="51"/>
        <v>0</v>
      </c>
      <c r="AZ135" s="590">
        <f t="shared" ca="1" si="51"/>
        <v>0</v>
      </c>
      <c r="BA135" s="590">
        <f t="shared" ca="1" si="51"/>
        <v>0</v>
      </c>
      <c r="BB135" s="590">
        <f t="shared" ca="1" si="51"/>
        <v>0</v>
      </c>
      <c r="BC135" s="590">
        <f t="shared" ca="1" si="51"/>
        <v>0</v>
      </c>
      <c r="BD135" s="590">
        <f t="shared" ca="1" si="51"/>
        <v>0</v>
      </c>
      <c r="BE135" s="590">
        <f t="shared" ca="1" si="51"/>
        <v>0</v>
      </c>
      <c r="BF135" s="590">
        <f t="shared" ca="1" si="51"/>
        <v>0</v>
      </c>
      <c r="BG135" s="590">
        <f t="shared" ca="1" si="51"/>
        <v>0</v>
      </c>
      <c r="BH135" s="590">
        <f t="shared" ca="1" si="51"/>
        <v>0</v>
      </c>
      <c r="BI135" s="590">
        <f t="shared" ca="1" si="51"/>
        <v>0</v>
      </c>
      <c r="BJ135" s="590">
        <f t="shared" ca="1" si="51"/>
        <v>0</v>
      </c>
      <c r="BK135" s="590">
        <f t="shared" ca="1" si="51"/>
        <v>0</v>
      </c>
      <c r="BL135" s="881">
        <v>33</v>
      </c>
      <c r="BQ135" s="77"/>
    </row>
    <row r="136" spans="1:69" ht="15.75" customHeight="1" thickBot="1">
      <c r="A136" s="282"/>
      <c r="B136" s="629" t="s">
        <v>556</v>
      </c>
      <c r="C136" s="74"/>
      <c r="D136" s="74"/>
      <c r="E136" s="74"/>
      <c r="F136" s="74" t="s">
        <v>514</v>
      </c>
      <c r="G136" s="591">
        <f ca="1">SUM(G122:G135)</f>
        <v>0</v>
      </c>
      <c r="H136" s="591">
        <f t="shared" ref="H136:BK136" ca="1" si="52">SUM(H122:H135)</f>
        <v>0</v>
      </c>
      <c r="I136" s="591">
        <f t="shared" ca="1" si="52"/>
        <v>0</v>
      </c>
      <c r="J136" s="591">
        <f t="shared" ca="1" si="52"/>
        <v>0</v>
      </c>
      <c r="K136" s="591">
        <f t="shared" ca="1" si="52"/>
        <v>0</v>
      </c>
      <c r="L136" s="591">
        <f t="shared" ca="1" si="52"/>
        <v>0</v>
      </c>
      <c r="M136" s="591">
        <f t="shared" ca="1" si="52"/>
        <v>0</v>
      </c>
      <c r="N136" s="591">
        <f t="shared" ca="1" si="52"/>
        <v>0</v>
      </c>
      <c r="O136" s="591">
        <f t="shared" ca="1" si="52"/>
        <v>0</v>
      </c>
      <c r="P136" s="591">
        <f t="shared" ca="1" si="52"/>
        <v>0</v>
      </c>
      <c r="Q136" s="591">
        <f t="shared" ca="1" si="52"/>
        <v>0</v>
      </c>
      <c r="R136" s="591">
        <f t="shared" ca="1" si="52"/>
        <v>0</v>
      </c>
      <c r="S136" s="591">
        <f t="shared" ca="1" si="52"/>
        <v>0</v>
      </c>
      <c r="T136" s="591">
        <f t="shared" ca="1" si="52"/>
        <v>0</v>
      </c>
      <c r="U136" s="591">
        <f t="shared" ca="1" si="52"/>
        <v>0</v>
      </c>
      <c r="V136" s="591">
        <f t="shared" ca="1" si="52"/>
        <v>0</v>
      </c>
      <c r="W136" s="591">
        <f t="shared" ca="1" si="52"/>
        <v>0</v>
      </c>
      <c r="X136" s="591">
        <f t="shared" ca="1" si="52"/>
        <v>0</v>
      </c>
      <c r="Y136" s="591">
        <f t="shared" ca="1" si="52"/>
        <v>0</v>
      </c>
      <c r="Z136" s="591">
        <f t="shared" ca="1" si="52"/>
        <v>0</v>
      </c>
      <c r="AA136" s="591">
        <f t="shared" ca="1" si="52"/>
        <v>0</v>
      </c>
      <c r="AB136" s="591">
        <f t="shared" ca="1" si="52"/>
        <v>0</v>
      </c>
      <c r="AC136" s="591">
        <f t="shared" ca="1" si="52"/>
        <v>0</v>
      </c>
      <c r="AD136" s="591">
        <f t="shared" ca="1" si="52"/>
        <v>0</v>
      </c>
      <c r="AE136" s="591">
        <f t="shared" ca="1" si="52"/>
        <v>0</v>
      </c>
      <c r="AF136" s="591">
        <f t="shared" ca="1" si="52"/>
        <v>0</v>
      </c>
      <c r="AG136" s="591">
        <f t="shared" ca="1" si="52"/>
        <v>0</v>
      </c>
      <c r="AH136" s="591">
        <f t="shared" ca="1" si="52"/>
        <v>0</v>
      </c>
      <c r="AI136" s="591">
        <f t="shared" ca="1" si="52"/>
        <v>0</v>
      </c>
      <c r="AJ136" s="591">
        <f t="shared" ca="1" si="52"/>
        <v>0</v>
      </c>
      <c r="AK136" s="591">
        <f t="shared" ca="1" si="52"/>
        <v>0</v>
      </c>
      <c r="AL136" s="591">
        <f t="shared" ca="1" si="52"/>
        <v>0</v>
      </c>
      <c r="AM136" s="591">
        <f t="shared" ca="1" si="52"/>
        <v>0</v>
      </c>
      <c r="AN136" s="591">
        <f t="shared" ca="1" si="52"/>
        <v>0</v>
      </c>
      <c r="AO136" s="591">
        <f t="shared" ca="1" si="52"/>
        <v>0</v>
      </c>
      <c r="AP136" s="591">
        <f t="shared" ca="1" si="52"/>
        <v>0</v>
      </c>
      <c r="AQ136" s="591">
        <f t="shared" ca="1" si="52"/>
        <v>0</v>
      </c>
      <c r="AR136" s="591">
        <f t="shared" ca="1" si="52"/>
        <v>0</v>
      </c>
      <c r="AS136" s="591">
        <f t="shared" ca="1" si="52"/>
        <v>0</v>
      </c>
      <c r="AT136" s="591">
        <f t="shared" ca="1" si="52"/>
        <v>0</v>
      </c>
      <c r="AU136" s="591">
        <f t="shared" ca="1" si="52"/>
        <v>0</v>
      </c>
      <c r="AV136" s="591">
        <f t="shared" ca="1" si="52"/>
        <v>0</v>
      </c>
      <c r="AW136" s="591">
        <f t="shared" ca="1" si="52"/>
        <v>0</v>
      </c>
      <c r="AX136" s="591">
        <f t="shared" ca="1" si="52"/>
        <v>0</v>
      </c>
      <c r="AY136" s="591">
        <f t="shared" ca="1" si="52"/>
        <v>0</v>
      </c>
      <c r="AZ136" s="591">
        <f t="shared" ca="1" si="52"/>
        <v>0</v>
      </c>
      <c r="BA136" s="591">
        <f t="shared" ca="1" si="52"/>
        <v>0</v>
      </c>
      <c r="BB136" s="591">
        <f t="shared" ca="1" si="52"/>
        <v>0</v>
      </c>
      <c r="BC136" s="591">
        <f t="shared" ca="1" si="52"/>
        <v>0</v>
      </c>
      <c r="BD136" s="591">
        <f t="shared" ca="1" si="52"/>
        <v>0</v>
      </c>
      <c r="BE136" s="591">
        <f t="shared" ca="1" si="52"/>
        <v>0</v>
      </c>
      <c r="BF136" s="591">
        <f t="shared" ca="1" si="52"/>
        <v>0</v>
      </c>
      <c r="BG136" s="591">
        <f t="shared" ca="1" si="52"/>
        <v>0</v>
      </c>
      <c r="BH136" s="591">
        <f t="shared" ca="1" si="52"/>
        <v>0</v>
      </c>
      <c r="BI136" s="591">
        <f t="shared" ca="1" si="52"/>
        <v>0</v>
      </c>
      <c r="BJ136" s="591">
        <f t="shared" ca="1" si="52"/>
        <v>0</v>
      </c>
      <c r="BK136" s="591">
        <f t="shared" ca="1" si="52"/>
        <v>0</v>
      </c>
      <c r="BL136" s="1026"/>
      <c r="BQ136" s="77"/>
    </row>
    <row r="137" spans="1:69">
      <c r="BL137" s="1026"/>
    </row>
    <row r="138" spans="1:69">
      <c r="BL138" s="1026"/>
    </row>
    <row r="139" spans="1:69">
      <c r="BL139" s="1026"/>
    </row>
    <row r="140" spans="1:69">
      <c r="BL140" s="1026"/>
    </row>
    <row r="175" spans="2:2">
      <c r="B175" s="99"/>
    </row>
    <row r="176" spans="2:2">
      <c r="B176" s="99"/>
    </row>
    <row r="177" spans="2:2">
      <c r="B177" s="99"/>
    </row>
    <row r="178" spans="2:2">
      <c r="B178" s="99"/>
    </row>
    <row r="179" spans="2:2">
      <c r="B179" s="99"/>
    </row>
    <row r="180" spans="2:2">
      <c r="B180" s="99"/>
    </row>
    <row r="181" spans="2:2">
      <c r="B181" s="99"/>
    </row>
    <row r="182" spans="2:2">
      <c r="B182" s="99"/>
    </row>
    <row r="183" spans="2:2">
      <c r="B183" s="99"/>
    </row>
    <row r="184" spans="2:2">
      <c r="B184" s="99"/>
    </row>
    <row r="185" spans="2:2">
      <c r="B185" s="99"/>
    </row>
    <row r="186" spans="2:2">
      <c r="B186" s="99"/>
    </row>
    <row r="187" spans="2:2">
      <c r="B187" s="99"/>
    </row>
    <row r="188" spans="2:2">
      <c r="B188" s="99"/>
    </row>
    <row r="189" spans="2:2">
      <c r="B189" s="99"/>
    </row>
    <row r="190" spans="2:2">
      <c r="B190" s="99"/>
    </row>
    <row r="191" spans="2:2">
      <c r="B191" s="99"/>
    </row>
    <row r="192" spans="2:2">
      <c r="B192" s="99"/>
    </row>
    <row r="193" spans="2:2">
      <c r="B193" s="99"/>
    </row>
    <row r="194" spans="2:2">
      <c r="B194" s="99"/>
    </row>
    <row r="195" spans="2:2">
      <c r="B195" s="99"/>
    </row>
    <row r="196" spans="2:2">
      <c r="B196" s="99"/>
    </row>
    <row r="197" spans="2:2">
      <c r="B197" s="99"/>
    </row>
    <row r="198" spans="2:2">
      <c r="B198" s="99"/>
    </row>
    <row r="199" spans="2:2">
      <c r="B199" s="99"/>
    </row>
    <row r="200" spans="2:2">
      <c r="B200" s="99"/>
    </row>
    <row r="201" spans="2:2">
      <c r="B201" s="99"/>
    </row>
    <row r="202" spans="2:2">
      <c r="B202" s="99"/>
    </row>
    <row r="203" spans="2:2">
      <c r="B203" s="99"/>
    </row>
    <row r="204" spans="2:2">
      <c r="B204" s="99"/>
    </row>
    <row r="205" spans="2:2">
      <c r="B205" s="99"/>
    </row>
    <row r="206" spans="2:2">
      <c r="B206" s="99"/>
    </row>
    <row r="207" spans="2:2">
      <c r="B207" s="99"/>
    </row>
    <row r="208" spans="2:2">
      <c r="B208" s="99"/>
    </row>
    <row r="209" spans="2:2">
      <c r="B209" s="99"/>
    </row>
    <row r="210" spans="2:2">
      <c r="B210" s="99"/>
    </row>
    <row r="211" spans="2:2">
      <c r="B211" s="99"/>
    </row>
    <row r="212" spans="2:2">
      <c r="B212" s="99"/>
    </row>
    <row r="213" spans="2:2">
      <c r="B213" s="99"/>
    </row>
    <row r="214" spans="2:2">
      <c r="B214" s="99"/>
    </row>
    <row r="215" spans="2:2">
      <c r="B215" s="99"/>
    </row>
    <row r="216" spans="2:2">
      <c r="B216" s="99"/>
    </row>
    <row r="217" spans="2:2">
      <c r="B217" s="99"/>
    </row>
    <row r="218" spans="2:2">
      <c r="B218" s="99"/>
    </row>
    <row r="219" spans="2:2">
      <c r="B219" s="99"/>
    </row>
    <row r="220" spans="2:2">
      <c r="B220" s="99"/>
    </row>
    <row r="221" spans="2:2">
      <c r="B221" s="99"/>
    </row>
    <row r="222" spans="2:2">
      <c r="B222" s="99"/>
    </row>
    <row r="223" spans="2:2">
      <c r="B223" s="99"/>
    </row>
    <row r="224" spans="2:2">
      <c r="B224" s="99"/>
    </row>
    <row r="225" spans="2:2">
      <c r="B225" s="99"/>
    </row>
    <row r="226" spans="2:2">
      <c r="B226" s="99"/>
    </row>
    <row r="227" spans="2:2">
      <c r="B227" s="99"/>
    </row>
    <row r="228" spans="2:2">
      <c r="B228" s="99"/>
    </row>
    <row r="229" spans="2:2">
      <c r="B229" s="99"/>
    </row>
    <row r="230" spans="2:2">
      <c r="B230" s="99"/>
    </row>
    <row r="231" spans="2:2">
      <c r="B231" s="99"/>
    </row>
    <row r="232" spans="2:2">
      <c r="B232" s="99"/>
    </row>
    <row r="233" spans="2:2">
      <c r="B233" s="99"/>
    </row>
    <row r="234" spans="2:2">
      <c r="B234" s="99"/>
    </row>
    <row r="235" spans="2:2">
      <c r="B235" s="99"/>
    </row>
    <row r="236" spans="2:2">
      <c r="B236" s="99"/>
    </row>
    <row r="237" spans="2:2">
      <c r="B237" s="99"/>
    </row>
    <row r="238" spans="2:2">
      <c r="B238" s="99"/>
    </row>
    <row r="239" spans="2:2">
      <c r="B239" s="99"/>
    </row>
    <row r="240" spans="2:2">
      <c r="B240" s="99"/>
    </row>
    <row r="241" spans="2:2">
      <c r="B241" s="99"/>
    </row>
    <row r="242" spans="2:2">
      <c r="B242" s="99"/>
    </row>
    <row r="243" spans="2:2">
      <c r="B243" s="99"/>
    </row>
    <row r="244" spans="2:2">
      <c r="B244" s="99"/>
    </row>
    <row r="245" spans="2:2">
      <c r="B245" s="99"/>
    </row>
    <row r="246" spans="2:2">
      <c r="B246" s="99"/>
    </row>
    <row r="247" spans="2:2">
      <c r="B247" s="99"/>
    </row>
    <row r="251" spans="2:2">
      <c r="B251" s="100"/>
    </row>
    <row r="254" spans="2:2">
      <c r="B254" s="100"/>
    </row>
  </sheetData>
  <sheetProtection algorithmName="SHA-512" hashValue="HpY6timjCjUT7jVcwDvjTxWMXbibIEFR320wzqyfNe2K41btpeSgaV8669j2N8yf+uPrJiVT/Xz4zOrYeOmhqQ==" saltValue="lmgcQOp4qDeXCMjH5jltsg==" spinCount="100000" sheet="1" formatCells="0" formatColumns="0" formatRows="0" insertHyperlinks="0"/>
  <mergeCells count="83">
    <mergeCell ref="A36:E38"/>
    <mergeCell ref="BE75:BI75"/>
    <mergeCell ref="BJ75:BK75"/>
    <mergeCell ref="BB76:BF76"/>
    <mergeCell ref="BG76:BK76"/>
    <mergeCell ref="X76:AB76"/>
    <mergeCell ref="AC76:AG76"/>
    <mergeCell ref="AH76:AL76"/>
    <mergeCell ref="AM76:AQ76"/>
    <mergeCell ref="AR76:AV76"/>
    <mergeCell ref="AW76:BA76"/>
    <mergeCell ref="AA75:AE75"/>
    <mergeCell ref="AF75:AJ75"/>
    <mergeCell ref="AK75:AO75"/>
    <mergeCell ref="AP75:AT75"/>
    <mergeCell ref="AU75:AY75"/>
    <mergeCell ref="X37:AB37"/>
    <mergeCell ref="AC37:AG37"/>
    <mergeCell ref="AW37:BA37"/>
    <mergeCell ref="V36:Z36"/>
    <mergeCell ref="AA36:AE36"/>
    <mergeCell ref="AF36:AJ36"/>
    <mergeCell ref="AK36:AO36"/>
    <mergeCell ref="AH37:AL37"/>
    <mergeCell ref="AZ36:BD36"/>
    <mergeCell ref="AU36:AY36"/>
    <mergeCell ref="AZ75:BD75"/>
    <mergeCell ref="BE36:BI36"/>
    <mergeCell ref="BJ36:BK36"/>
    <mergeCell ref="BB37:BF37"/>
    <mergeCell ref="BG37:BK37"/>
    <mergeCell ref="AZ8:BD8"/>
    <mergeCell ref="BB9:BF9"/>
    <mergeCell ref="BG9:BK9"/>
    <mergeCell ref="BE8:BI8"/>
    <mergeCell ref="BJ8:BK8"/>
    <mergeCell ref="G5:Q6"/>
    <mergeCell ref="A5:E6"/>
    <mergeCell ref="I76:M76"/>
    <mergeCell ref="N76:R76"/>
    <mergeCell ref="S76:W76"/>
    <mergeCell ref="L75:P75"/>
    <mergeCell ref="Q75:U75"/>
    <mergeCell ref="V75:Z75"/>
    <mergeCell ref="A59:A72"/>
    <mergeCell ref="G37:H37"/>
    <mergeCell ref="I37:M37"/>
    <mergeCell ref="N37:R37"/>
    <mergeCell ref="S37:W37"/>
    <mergeCell ref="Q36:U36"/>
    <mergeCell ref="G9:H9"/>
    <mergeCell ref="I9:M9"/>
    <mergeCell ref="A122:A135"/>
    <mergeCell ref="A75:E77"/>
    <mergeCell ref="G75:K75"/>
    <mergeCell ref="G76:H76"/>
    <mergeCell ref="A79:A101"/>
    <mergeCell ref="Q8:U8"/>
    <mergeCell ref="V8:Z8"/>
    <mergeCell ref="AA8:AE8"/>
    <mergeCell ref="AC9:AG9"/>
    <mergeCell ref="AF8:AJ8"/>
    <mergeCell ref="A12:A34"/>
    <mergeCell ref="AH9:AL9"/>
    <mergeCell ref="N9:R9"/>
    <mergeCell ref="S9:W9"/>
    <mergeCell ref="X9:AB9"/>
    <mergeCell ref="A40:A58"/>
    <mergeCell ref="A102:A121"/>
    <mergeCell ref="AM37:AQ37"/>
    <mergeCell ref="AR37:AV37"/>
    <mergeCell ref="AU8:AY8"/>
    <mergeCell ref="AM9:AQ9"/>
    <mergeCell ref="AR9:AV9"/>
    <mergeCell ref="AW9:BA9"/>
    <mergeCell ref="AP36:AT36"/>
    <mergeCell ref="G36:K36"/>
    <mergeCell ref="L36:P36"/>
    <mergeCell ref="AP8:AT8"/>
    <mergeCell ref="AK8:AO8"/>
    <mergeCell ref="A8:E10"/>
    <mergeCell ref="G8:K8"/>
    <mergeCell ref="L8:P8"/>
  </mergeCells>
  <conditionalFormatting sqref="D12:D33 D40:D72 D79:D136">
    <cfRule type="containsText" dxfId="75" priority="8" operator="containsText" text="High">
      <formula>NOT(ISERROR(SEARCH("High",D12)))</formula>
    </cfRule>
    <cfRule type="containsText" dxfId="74" priority="9" operator="containsText" text="Medium">
      <formula>NOT(ISERROR(SEARCH("Medium",D12)))</formula>
    </cfRule>
    <cfRule type="containsText" dxfId="73" priority="10" operator="containsText" text="Low">
      <formula>NOT(ISERROR(SEARCH("Low",D12)))</formula>
    </cfRule>
  </conditionalFormatting>
  <dataValidations count="1">
    <dataValidation type="list" allowBlank="1" showInputMessage="1" showErrorMessage="1" sqref="D12:D33 D40 D42:D72" xr:uid="{007055C6-E5BF-460A-832B-C0592BF1E1F6}">
      <formula1>Data_Confidence_Rating_Options</formula1>
    </dataValidation>
  </dataValidations>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2802A-3029-455E-9B7C-761F1D4AECB5}">
  <sheetPr codeName="Sheet9">
    <tabColor theme="4" tint="0.79998168889431442"/>
  </sheetPr>
  <dimension ref="A1:U42"/>
  <sheetViews>
    <sheetView topLeftCell="A8" zoomScaleNormal="100" workbookViewId="0">
      <selection activeCell="I36" sqref="I36"/>
    </sheetView>
  </sheetViews>
  <sheetFormatPr defaultColWidth="8.85546875" defaultRowHeight="14.25"/>
  <cols>
    <col min="1" max="1" width="8.85546875" style="108"/>
    <col min="2" max="2" width="34.85546875" style="108" customWidth="1"/>
    <col min="3" max="3" width="8.85546875" style="108"/>
    <col min="4" max="4" width="17.5703125" style="108" bestFit="1" customWidth="1"/>
    <col min="5" max="5" width="16.85546875" style="108" bestFit="1" customWidth="1"/>
    <col min="6" max="6" width="8.85546875" style="108"/>
    <col min="7" max="7" width="18.28515625" style="108" customWidth="1"/>
    <col min="8" max="8" width="10.5703125" style="108" bestFit="1" customWidth="1"/>
    <col min="9" max="16384" width="8.85546875" style="108"/>
  </cols>
  <sheetData>
    <row r="1" spans="1:21" s="125" customFormat="1" ht="24.75">
      <c r="A1" s="124" t="s">
        <v>557</v>
      </c>
    </row>
    <row r="2" spans="1:21" s="125" customFormat="1" ht="19.5">
      <c r="A2" s="125" t="s">
        <v>558</v>
      </c>
    </row>
    <row r="3" spans="1:21" s="125" customFormat="1" ht="19.5">
      <c r="A3" s="1"/>
    </row>
    <row r="4" spans="1:21" s="126" customFormat="1">
      <c r="A4" s="126" t="s">
        <v>559</v>
      </c>
    </row>
    <row r="6" spans="1:21">
      <c r="A6" s="1257" t="s">
        <v>560</v>
      </c>
      <c r="B6" s="1258"/>
      <c r="C6" s="1258"/>
      <c r="D6" s="1258"/>
      <c r="E6" s="1258"/>
      <c r="F6" s="1258"/>
      <c r="G6" s="1258"/>
      <c r="H6" s="1258"/>
      <c r="I6" s="1258"/>
      <c r="J6" s="1258"/>
      <c r="K6" s="1258"/>
      <c r="L6" s="1258"/>
      <c r="M6" s="1258"/>
      <c r="N6" s="1258"/>
      <c r="O6" s="1258"/>
      <c r="P6" s="1258"/>
      <c r="Q6" s="1258"/>
      <c r="R6" s="1258"/>
      <c r="S6" s="1258"/>
      <c r="T6" s="1258"/>
      <c r="U6" s="1259"/>
    </row>
    <row r="7" spans="1:21">
      <c r="A7" s="1260"/>
      <c r="B7" s="1261"/>
      <c r="C7" s="1261"/>
      <c r="D7" s="1261"/>
      <c r="E7" s="1261"/>
      <c r="F7" s="1261"/>
      <c r="G7" s="1261"/>
      <c r="H7" s="1261"/>
      <c r="I7" s="1261"/>
      <c r="J7" s="1261"/>
      <c r="K7" s="1261"/>
      <c r="L7" s="1261"/>
      <c r="M7" s="1261"/>
      <c r="N7" s="1261"/>
      <c r="O7" s="1261"/>
      <c r="P7" s="1261"/>
      <c r="Q7" s="1261"/>
      <c r="R7" s="1261"/>
      <c r="S7" s="1261"/>
      <c r="T7" s="1261"/>
      <c r="U7" s="1262"/>
    </row>
    <row r="8" spans="1:21">
      <c r="A8" s="1263"/>
      <c r="B8" s="1264"/>
      <c r="C8" s="1264"/>
      <c r="D8" s="1264"/>
      <c r="E8" s="1264"/>
      <c r="F8" s="1264"/>
      <c r="G8" s="1264"/>
      <c r="H8" s="1264"/>
      <c r="I8" s="1264"/>
      <c r="J8" s="1264"/>
      <c r="K8" s="1264"/>
      <c r="L8" s="1264"/>
      <c r="M8" s="1264"/>
      <c r="N8" s="1264"/>
      <c r="O8" s="1264"/>
      <c r="P8" s="1264"/>
      <c r="Q8" s="1264"/>
      <c r="R8" s="1264"/>
      <c r="S8" s="1264"/>
      <c r="T8" s="1264"/>
      <c r="U8" s="1265"/>
    </row>
    <row r="10" spans="1:21">
      <c r="B10" s="129" t="s">
        <v>561</v>
      </c>
    </row>
    <row r="11" spans="1:21">
      <c r="B11" s="1266" t="s">
        <v>562</v>
      </c>
      <c r="C11" s="1266"/>
      <c r="D11" s="1266"/>
      <c r="E11" s="1266"/>
      <c r="F11" s="1266"/>
      <c r="G11" s="1266"/>
      <c r="H11" s="1266"/>
      <c r="I11" s="1266"/>
      <c r="J11" s="1266"/>
      <c r="K11" s="1266"/>
      <c r="L11" s="1266"/>
    </row>
    <row r="12" spans="1:21">
      <c r="B12" s="1266"/>
      <c r="C12" s="1266"/>
      <c r="D12" s="1266"/>
      <c r="E12" s="1266"/>
      <c r="F12" s="1266"/>
      <c r="G12" s="1266"/>
      <c r="H12" s="1266"/>
      <c r="I12" s="1266"/>
      <c r="J12" s="1266"/>
      <c r="K12" s="1266"/>
      <c r="L12" s="1266"/>
    </row>
    <row r="13" spans="1:21">
      <c r="B13" s="1266"/>
      <c r="C13" s="1266"/>
      <c r="D13" s="1266"/>
      <c r="E13" s="1266"/>
      <c r="F13" s="1266"/>
      <c r="G13" s="1266"/>
      <c r="H13" s="1266"/>
      <c r="I13" s="1266"/>
      <c r="J13" s="1266"/>
      <c r="K13" s="1266"/>
      <c r="L13" s="1266"/>
    </row>
    <row r="14" spans="1:21">
      <c r="B14" s="1266"/>
      <c r="C14" s="1266"/>
      <c r="D14" s="1266"/>
      <c r="E14" s="1266"/>
      <c r="F14" s="1266"/>
      <c r="G14" s="1266"/>
      <c r="H14" s="1266"/>
      <c r="I14" s="1266"/>
      <c r="J14" s="1266"/>
      <c r="K14" s="1266"/>
      <c r="L14" s="1266"/>
    </row>
    <row r="15" spans="1:21" ht="15" customHeight="1">
      <c r="B15" s="1266"/>
      <c r="C15" s="1266"/>
      <c r="D15" s="1266"/>
      <c r="E15" s="1266"/>
      <c r="F15" s="1266"/>
      <c r="G15" s="1266"/>
      <c r="H15" s="1266"/>
      <c r="I15" s="1266"/>
      <c r="J15" s="1266"/>
      <c r="K15" s="1266"/>
      <c r="L15" s="1266"/>
    </row>
    <row r="17" spans="2:14">
      <c r="B17" s="129" t="s">
        <v>563</v>
      </c>
    </row>
    <row r="18" spans="2:14" ht="15">
      <c r="B18" t="s">
        <v>564</v>
      </c>
      <c r="C18"/>
      <c r="D18"/>
      <c r="E18"/>
      <c r="F18"/>
      <c r="G18"/>
      <c r="H18"/>
      <c r="I18"/>
      <c r="J18"/>
      <c r="K18"/>
      <c r="L18"/>
      <c r="M18"/>
      <c r="N18"/>
    </row>
    <row r="19" spans="2:14" ht="15">
      <c r="B19" t="s">
        <v>565</v>
      </c>
      <c r="C19" s="1084">
        <v>5.1311178425309958</v>
      </c>
      <c r="D19" s="1084">
        <v>7.3094039583726937</v>
      </c>
      <c r="E19" s="1084">
        <v>8.1547574418464226</v>
      </c>
      <c r="F19" s="1084">
        <v>4.21223001961308</v>
      </c>
      <c r="G19" s="1084">
        <v>3.927966754906953</v>
      </c>
      <c r="H19" s="1084">
        <v>4.2965483105918976</v>
      </c>
      <c r="I19" s="1084">
        <v>9.1414006291484249</v>
      </c>
      <c r="J19" s="1084">
        <v>7.6224780600647382</v>
      </c>
      <c r="K19" s="1084">
        <v>5.2278623119889858</v>
      </c>
      <c r="L19" s="1084">
        <v>5.798962241028784</v>
      </c>
      <c r="M19" s="1084">
        <v>5.2597836800222373</v>
      </c>
      <c r="N19" s="1084">
        <v>-2.7272606053137869</v>
      </c>
    </row>
    <row r="20" spans="2:14" ht="15">
      <c r="B20" t="s">
        <v>566</v>
      </c>
      <c r="C20" s="1084">
        <v>11.271338607780539</v>
      </c>
      <c r="D20" s="1084">
        <v>7.6290318129788401</v>
      </c>
      <c r="E20" s="1084">
        <v>10.136273890821437</v>
      </c>
      <c r="F20" s="1084">
        <v>10.609209334698862</v>
      </c>
      <c r="G20" s="1084">
        <v>10.532457495861985</v>
      </c>
      <c r="H20" s="1084">
        <v>40.801119274775928</v>
      </c>
      <c r="I20" s="1084">
        <v>19.285004752005612</v>
      </c>
      <c r="J20" s="1084">
        <v>24.501120259888864</v>
      </c>
      <c r="K20" s="1084">
        <v>41.868874881699021</v>
      </c>
      <c r="L20" s="1084">
        <v>43.095666993551703</v>
      </c>
      <c r="M20" s="1084">
        <v>16.486172414722841</v>
      </c>
      <c r="N20" s="1084">
        <v>24.453129595238014</v>
      </c>
    </row>
    <row r="21" spans="2:14" ht="15">
      <c r="B21" t="s">
        <v>567</v>
      </c>
      <c r="C21" s="1084">
        <v>0.55472381315682173</v>
      </c>
      <c r="D21" s="1084">
        <v>0.21175338560693077</v>
      </c>
      <c r="E21" s="1084">
        <v>0.30328040198978623</v>
      </c>
      <c r="F21" s="1084">
        <v>0.74315487261513757</v>
      </c>
      <c r="G21" s="1084">
        <v>0.80526275623225751</v>
      </c>
      <c r="H21" s="1084">
        <v>2.6337737433786619</v>
      </c>
      <c r="I21" s="1084">
        <v>1.0885360372375783</v>
      </c>
      <c r="J21" s="1084">
        <v>1.5853733721061249</v>
      </c>
      <c r="K21" s="1084">
        <v>1.6861114738530241</v>
      </c>
      <c r="L21" s="1084">
        <v>1.0229064212951378</v>
      </c>
      <c r="M21" s="1084">
        <v>0.42492079326536042</v>
      </c>
      <c r="N21" s="1084">
        <v>0.81435872100323681</v>
      </c>
    </row>
    <row r="22" spans="2:14" ht="15">
      <c r="B22" t="s">
        <v>568</v>
      </c>
      <c r="C22" s="1084">
        <v>5.4153741568345284</v>
      </c>
      <c r="D22" s="1084">
        <v>3.3025906829177871</v>
      </c>
      <c r="E22" s="1084">
        <v>4.1807880722604338</v>
      </c>
      <c r="F22" s="1084">
        <v>4.1840495804673763</v>
      </c>
      <c r="G22" s="1084">
        <v>3.9207111440633589</v>
      </c>
      <c r="H22" s="1084">
        <v>5.7789706053632193</v>
      </c>
      <c r="I22" s="1084">
        <v>12.696317408610863</v>
      </c>
      <c r="J22" s="1084">
        <v>12.677199335933684</v>
      </c>
      <c r="K22" s="1084">
        <v>6.9657508052815782</v>
      </c>
      <c r="L22" s="1084">
        <v>10.207110615678891</v>
      </c>
      <c r="M22" s="1084">
        <v>9.9566317847533234</v>
      </c>
      <c r="N22" s="1084">
        <v>6.2075218908201935</v>
      </c>
    </row>
    <row r="23" spans="2:14" ht="15">
      <c r="B23" t="s">
        <v>569</v>
      </c>
      <c r="C23" s="1084">
        <v>38.041469650260204</v>
      </c>
      <c r="D23" s="1084">
        <v>28.308674784728161</v>
      </c>
      <c r="E23" s="1084">
        <v>32.710001978039735</v>
      </c>
      <c r="F23" s="1084">
        <v>37.07591974078489</v>
      </c>
      <c r="G23" s="1084">
        <v>27.768376003049053</v>
      </c>
      <c r="H23" s="1084">
        <v>27.973012039327852</v>
      </c>
      <c r="I23" s="1084">
        <v>61.839792408324186</v>
      </c>
      <c r="J23" s="1084">
        <v>63.874733856152105</v>
      </c>
      <c r="K23" s="1084">
        <v>47.529434957565364</v>
      </c>
      <c r="L23" s="1084">
        <v>28.529453344207006</v>
      </c>
      <c r="M23" s="1084">
        <v>27.290871777255099</v>
      </c>
      <c r="N23" s="1084">
        <v>24.474978712301311</v>
      </c>
    </row>
    <row r="24" spans="2:14" ht="15">
      <c r="B24" t="s">
        <v>570</v>
      </c>
      <c r="C24" s="1084">
        <v>8.1250807204175093</v>
      </c>
      <c r="D24" s="1084">
        <v>6.6068835514659128</v>
      </c>
      <c r="E24" s="1084">
        <v>10.415313411476516</v>
      </c>
      <c r="F24" s="1084">
        <v>2.1789633036778779</v>
      </c>
      <c r="G24" s="1084">
        <v>2.4477537520897434</v>
      </c>
      <c r="H24" s="1084">
        <v>8.9886857967055178</v>
      </c>
      <c r="I24" s="1084">
        <v>16.12178620647547</v>
      </c>
      <c r="J24" s="1084">
        <v>9.8836774366119293</v>
      </c>
      <c r="K24" s="1084">
        <v>18.770411309166811</v>
      </c>
      <c r="L24" s="1084">
        <v>15.029621143984372</v>
      </c>
      <c r="M24" s="1084">
        <v>29.474625059950533</v>
      </c>
      <c r="N24" s="1084">
        <v>11.737727150484119</v>
      </c>
    </row>
    <row r="25" spans="2:14" ht="15">
      <c r="B25" t="s">
        <v>571</v>
      </c>
      <c r="C25" s="1084">
        <v>16.799470950427391</v>
      </c>
      <c r="D25" s="1084">
        <v>18.221718535195556</v>
      </c>
      <c r="E25" s="1084">
        <v>18.400686585135851</v>
      </c>
      <c r="F25" s="1084">
        <v>34.264524528656352</v>
      </c>
      <c r="G25" s="1084">
        <v>34.826018019842891</v>
      </c>
      <c r="H25" s="1084">
        <v>44.001310264445159</v>
      </c>
      <c r="I25" s="1084">
        <v>77.686856784588741</v>
      </c>
      <c r="J25" s="1084">
        <v>117.95206324404826</v>
      </c>
      <c r="K25" s="1084">
        <v>57.453293489290822</v>
      </c>
      <c r="L25" s="1084">
        <v>67.097371711728258</v>
      </c>
      <c r="M25" s="1084">
        <v>68.641935117031807</v>
      </c>
      <c r="N25" s="1084">
        <v>31.628411965275813</v>
      </c>
    </row>
    <row r="26" spans="2:14" ht="15">
      <c r="B26" t="s">
        <v>572</v>
      </c>
      <c r="C26" s="1084">
        <v>0.26122939486238117</v>
      </c>
      <c r="D26" s="1084">
        <v>0.13985905695783857</v>
      </c>
      <c r="E26" s="1084">
        <v>0.15265786954884139</v>
      </c>
      <c r="F26" s="1084">
        <v>0.22910017246638653</v>
      </c>
      <c r="G26" s="1084">
        <v>0.20864567524690517</v>
      </c>
      <c r="H26" s="1084">
        <v>0.4177967695269304</v>
      </c>
      <c r="I26" s="1084">
        <v>0.66703473198503493</v>
      </c>
      <c r="J26" s="1084">
        <v>0.37147194308122666</v>
      </c>
      <c r="K26" s="1084">
        <v>0.31175132931348915</v>
      </c>
      <c r="L26" s="1084">
        <v>0.29754307172624256</v>
      </c>
      <c r="M26" s="1084">
        <v>0.13961958485846782</v>
      </c>
      <c r="N26" s="1084">
        <v>0.20370971382511599</v>
      </c>
    </row>
    <row r="27" spans="2:14" ht="15">
      <c r="B27" t="s">
        <v>573</v>
      </c>
      <c r="C27" s="1084">
        <v>0.58401614136358349</v>
      </c>
      <c r="D27" s="1084">
        <v>0.52939214083942376</v>
      </c>
      <c r="E27" s="1084">
        <v>0.85695267367423023</v>
      </c>
      <c r="F27" s="1084">
        <v>0.91100843602559034</v>
      </c>
      <c r="G27" s="1084">
        <v>0.91167732382921751</v>
      </c>
      <c r="H27" s="1084">
        <v>1.2168066244181164</v>
      </c>
      <c r="I27" s="1084">
        <v>1.7712645646468903</v>
      </c>
      <c r="J27" s="1084">
        <v>2.1020208590483236</v>
      </c>
      <c r="K27" s="1084">
        <v>1.7127416819643071</v>
      </c>
      <c r="L27" s="1084">
        <v>1.5422154879777512</v>
      </c>
      <c r="M27" s="1084">
        <v>1.7066186206726339</v>
      </c>
      <c r="N27" s="1084">
        <v>1.3159933713321312</v>
      </c>
    </row>
    <row r="28" spans="2:14" ht="15">
      <c r="B28" t="s">
        <v>574</v>
      </c>
      <c r="C28" s="1084">
        <v>4.1060469578050531</v>
      </c>
      <c r="D28" s="1084">
        <v>4.6114753997921429</v>
      </c>
      <c r="E28" s="1084">
        <v>5.5211911378078042</v>
      </c>
      <c r="F28" s="1084">
        <v>5.2929098497824558</v>
      </c>
      <c r="G28" s="1084">
        <v>5.9465740476195199</v>
      </c>
      <c r="H28" s="1084">
        <v>7.0647583033795014</v>
      </c>
      <c r="I28" s="1084">
        <v>8.3970027458544418</v>
      </c>
      <c r="J28" s="1084">
        <v>4.6563422352243817</v>
      </c>
      <c r="K28" s="1084">
        <v>2.6310337688573524</v>
      </c>
      <c r="L28" s="1084">
        <v>3.5065961859872159</v>
      </c>
      <c r="M28" s="1084">
        <v>3.0394454851263273</v>
      </c>
      <c r="N28" s="1084">
        <v>2.3532921304760914</v>
      </c>
    </row>
    <row r="29" spans="2:14" ht="15">
      <c r="B29" t="s">
        <v>575</v>
      </c>
      <c r="C29" s="1084">
        <v>5.3385372068342445</v>
      </c>
      <c r="D29" s="1084">
        <v>5.7757952623738706</v>
      </c>
      <c r="E29" s="1084">
        <v>6.6308384635080673</v>
      </c>
      <c r="F29" s="1084">
        <v>9.3296546524509179</v>
      </c>
      <c r="G29" s="1084">
        <v>16.10133450943643</v>
      </c>
      <c r="H29" s="1084">
        <v>13.35601505982307</v>
      </c>
      <c r="I29" s="1084">
        <v>12.572968373203011</v>
      </c>
      <c r="J29" s="1084">
        <v>15.57943123344038</v>
      </c>
      <c r="K29" s="1084">
        <v>22.420490709738679</v>
      </c>
      <c r="L29" s="1084">
        <v>9.8076383798112889</v>
      </c>
      <c r="M29" s="1084">
        <v>9.6236301282205545</v>
      </c>
      <c r="N29" s="1084">
        <v>8.3504489589467088</v>
      </c>
    </row>
    <row r="31" spans="2:14" ht="15">
      <c r="B31" s="52" t="s">
        <v>576</v>
      </c>
      <c r="C31">
        <f>-SUM(C19:N29)</f>
        <v>-1804.13730954841</v>
      </c>
    </row>
    <row r="33" spans="2:3">
      <c r="B33" s="129" t="s">
        <v>577</v>
      </c>
    </row>
    <row r="35" spans="2:3" ht="15">
      <c r="B35" s="52" t="s">
        <v>578</v>
      </c>
      <c r="C35" s="52"/>
    </row>
    <row r="36" spans="2:3" ht="15">
      <c r="B36" s="52" t="s">
        <v>579</v>
      </c>
      <c r="C36" s="52" t="s">
        <v>580</v>
      </c>
    </row>
    <row r="37" spans="2:3" ht="15">
      <c r="B37" t="s">
        <v>581</v>
      </c>
      <c r="C37" s="1107">
        <v>84.08129156311405</v>
      </c>
    </row>
    <row r="38" spans="2:3" ht="15">
      <c r="B38" t="s">
        <v>582</v>
      </c>
      <c r="C38" s="1107">
        <v>88.659946484727627</v>
      </c>
    </row>
    <row r="39" spans="2:3" ht="15">
      <c r="B39" t="s">
        <v>583</v>
      </c>
      <c r="C39" s="1107">
        <v>87.933582578482273</v>
      </c>
    </row>
    <row r="40" spans="2:3" ht="15">
      <c r="B40" t="s">
        <v>584</v>
      </c>
      <c r="C40" s="1107">
        <v>93.857592227078797</v>
      </c>
    </row>
    <row r="41" spans="2:3" ht="15">
      <c r="B41" t="s">
        <v>585</v>
      </c>
      <c r="C41" s="1107">
        <v>100</v>
      </c>
    </row>
    <row r="42" spans="2:3" ht="15">
      <c r="B42" t="s">
        <v>586</v>
      </c>
      <c r="C42" s="1107">
        <v>100.75446955404655</v>
      </c>
    </row>
  </sheetData>
  <sheetProtection formatCells="0" formatColumns="0" formatRows="0" insertColumns="0" insertRows="0" insertHyperlinks="0" sort="0" autoFilter="0" pivotTables="0"/>
  <mergeCells count="2">
    <mergeCell ref="A6:U8"/>
    <mergeCell ref="B11:L15"/>
  </mergeCells>
  <dataValidations count="1">
    <dataValidation type="custom" showInputMessage="1" showErrorMessage="1" sqref="A3" xr:uid="{19B9F2D4-899B-455B-9355-0477D818E5EF}">
      <formula1>""</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EAEE4-7F18-4136-9078-3DD4A7A5CD19}">
  <sheetPr codeName="Sheet3">
    <tabColor theme="4" tint="0.59999389629810485"/>
  </sheetPr>
  <dimension ref="A1:BV278"/>
  <sheetViews>
    <sheetView tabSelected="1" topLeftCell="A96" zoomScale="70" zoomScaleNormal="70" workbookViewId="0">
      <selection activeCell="M75" sqref="M75"/>
    </sheetView>
  </sheetViews>
  <sheetFormatPr defaultColWidth="9.140625" defaultRowHeight="12.75"/>
  <cols>
    <col min="1" max="1" width="18.42578125" style="119" customWidth="1"/>
    <col min="2" max="2" width="64.42578125" style="119" customWidth="1"/>
    <col min="3" max="3" width="43.42578125" style="119" customWidth="1"/>
    <col min="4" max="4" width="26.5703125" style="119" customWidth="1"/>
    <col min="5" max="5" width="32.140625" style="119" customWidth="1"/>
    <col min="6" max="6" width="41.140625" style="119" customWidth="1"/>
    <col min="7" max="7" width="10.85546875" style="119" customWidth="1"/>
    <col min="8" max="32" width="9.85546875" style="119" customWidth="1"/>
    <col min="33" max="33" width="9.85546875" style="122" customWidth="1"/>
    <col min="34" max="37" width="9.85546875" style="119" customWidth="1"/>
    <col min="38" max="38" width="9.85546875" style="122" customWidth="1"/>
    <col min="39" max="42" width="9.85546875" style="119" customWidth="1"/>
    <col min="43" max="43" width="9.85546875" style="122" customWidth="1"/>
    <col min="44" max="47" width="9.85546875" style="119" customWidth="1"/>
    <col min="48" max="48" width="9.85546875" style="122" customWidth="1"/>
    <col min="49" max="51" width="9.85546875" style="119" customWidth="1"/>
    <col min="52" max="52" width="9.85546875" style="122" customWidth="1"/>
    <col min="53" max="64" width="9.85546875" style="119" customWidth="1"/>
    <col min="65" max="65" width="9.140625" style="122" customWidth="1"/>
    <col min="66" max="67" width="15.85546875" style="119" customWidth="1"/>
    <col min="68" max="68" width="9.85546875" style="119" bestFit="1" customWidth="1"/>
    <col min="69" max="69" width="26.140625" style="119" customWidth="1"/>
    <col min="70" max="70" width="27.5703125" style="122" customWidth="1"/>
    <col min="71" max="16384" width="9.140625" style="119"/>
  </cols>
  <sheetData>
    <row r="1" spans="1:70" s="125" customFormat="1" ht="24.75">
      <c r="A1" s="6" t="str">
        <f>B5</f>
        <v>Fractal Flow</v>
      </c>
    </row>
    <row r="2" spans="1:70" s="125" customFormat="1" ht="19.5">
      <c r="A2" s="125" t="s">
        <v>3</v>
      </c>
    </row>
    <row r="3" spans="1:70" s="125" customFormat="1" ht="19.5">
      <c r="A3" s="143" t="e" cm="1">
        <f t="array" aca="1" ref="A3" ca="1">MID(CELL("filename",A1),FIND("]",CELL("filename",A1))+1,255)</f>
        <v>#VALUE!</v>
      </c>
    </row>
    <row r="4" spans="1:70" s="130" customFormat="1" ht="18.600000000000001" customHeight="1"/>
    <row r="5" spans="1:70" s="130" customFormat="1" ht="20.100000000000001" customHeight="1">
      <c r="A5" s="721" t="s">
        <v>587</v>
      </c>
      <c r="B5" s="79" t="s">
        <v>588</v>
      </c>
    </row>
    <row r="6" spans="1:70" s="130" customFormat="1" ht="18.600000000000001" customHeight="1" thickBot="1"/>
    <row r="7" spans="1:70" ht="18.600000000000001" customHeight="1" thickBot="1">
      <c r="A7" s="630" t="s">
        <v>589</v>
      </c>
      <c r="B7" s="1304" t="s">
        <v>590</v>
      </c>
      <c r="C7" s="1305"/>
      <c r="E7" s="1298" t="s">
        <v>591</v>
      </c>
      <c r="F7" s="1299"/>
      <c r="G7" s="415"/>
    </row>
    <row r="8" spans="1:70" ht="18.600000000000001" customHeight="1">
      <c r="A8" s="631" t="str">
        <f>IF(C8="No forecasts entered","Not ready",IF(C8&lt;2030,"Not ready","Ready"))</f>
        <v>Ready</v>
      </c>
      <c r="B8" s="632" t="s">
        <v>592</v>
      </c>
      <c r="C8" s="633">
        <f>IF(MAX($BN$20:$BN$83)=0, "No forecasts entered",MAX($BN$20:$BN$83))</f>
        <v>2080</v>
      </c>
      <c r="E8" s="1300"/>
      <c r="F8" s="1301"/>
      <c r="G8" s="415"/>
    </row>
    <row r="9" spans="1:70" ht="18.600000000000001" customHeight="1">
      <c r="A9" s="634" t="str">
        <f>IF(C9="No forecasts entered","Not ready",IF(C9="Benefits entered in the first year of investment","Not ready","Ready"))</f>
        <v>Ready</v>
      </c>
      <c r="B9" s="635" t="s">
        <v>593</v>
      </c>
      <c r="C9" s="636">
        <f>IF(MIN($BO$20:$BO$83)=0,"No forecasts entered",IF(COUNTIF(INDEX($H$20:$BL$41,,MATCH(MIN($BO$20:$BO$83),$H$19:$BL$19)),"&gt;0")+COUNTIF(INDEX($H$52:$BL$83,,MATCH(MIN($BO$20:$BO$83),$H$19:$BL$19)),"&gt;0")&gt;0,"Benefits entered in the first year of investment", MIN($BO$20:$BO$83)))</f>
        <v>2024</v>
      </c>
      <c r="E9" s="1302"/>
      <c r="F9" s="1303"/>
      <c r="G9" s="415"/>
    </row>
    <row r="10" spans="1:70" ht="18.600000000000001" customHeight="1">
      <c r="A10" s="634" t="str">
        <f>IF(C10="No","Not ready","Ready")</f>
        <v>Ready</v>
      </c>
      <c r="B10" s="635" t="s">
        <v>594</v>
      </c>
      <c r="C10" s="637" t="str">
        <f>IF($A$89="Applicants should use this space to detail plans to address any uncertain/high risk data items.","No","Yes")</f>
        <v>Yes</v>
      </c>
      <c r="D10" s="536"/>
      <c r="E10" s="415"/>
      <c r="F10" s="415"/>
      <c r="G10" s="415"/>
      <c r="H10" s="414"/>
      <c r="I10" s="414"/>
      <c r="X10" s="131"/>
      <c r="Y10" s="131"/>
      <c r="Z10" s="131"/>
      <c r="AD10" s="131"/>
      <c r="AE10" s="131"/>
      <c r="AF10" s="132"/>
      <c r="AG10" s="131"/>
      <c r="AH10" s="131"/>
      <c r="AI10" s="131"/>
      <c r="AJ10" s="131"/>
      <c r="AK10" s="132"/>
      <c r="AL10" s="131"/>
      <c r="AM10" s="131"/>
      <c r="AN10" s="131"/>
      <c r="AO10" s="131"/>
      <c r="AP10" s="132"/>
      <c r="AQ10" s="131"/>
      <c r="AR10" s="131"/>
      <c r="AS10" s="131"/>
      <c r="AT10" s="131"/>
      <c r="AU10" s="132"/>
      <c r="AV10" s="131"/>
      <c r="AW10" s="131"/>
      <c r="AX10" s="131"/>
      <c r="AY10" s="132"/>
      <c r="AZ10" s="131"/>
      <c r="BB10" s="122"/>
      <c r="BC10" s="122"/>
      <c r="BD10" s="122"/>
      <c r="BE10" s="122"/>
      <c r="BF10" s="122"/>
      <c r="BG10" s="122"/>
      <c r="BH10" s="122"/>
      <c r="BI10" s="122"/>
      <c r="BJ10" s="122"/>
      <c r="BK10" s="122"/>
      <c r="BL10" s="122"/>
      <c r="BM10" s="119"/>
      <c r="BQ10" s="122"/>
      <c r="BR10" s="119"/>
    </row>
    <row r="11" spans="1:70" ht="18.600000000000001" customHeight="1">
      <c r="A11" s="634" t="str">
        <f>IF(C11="No","Not ready","Ready")</f>
        <v>Ready</v>
      </c>
      <c r="B11" s="635" t="s">
        <v>595</v>
      </c>
      <c r="C11" s="637" t="str">
        <f>IF($A$106="Applicants should use this space to detail any non-quantifiable societal benefits. ","No","Yes")</f>
        <v>Yes</v>
      </c>
      <c r="D11" s="133"/>
      <c r="E11" s="409"/>
      <c r="F11" s="409"/>
      <c r="X11" s="131"/>
      <c r="Y11" s="131"/>
      <c r="Z11" s="131"/>
      <c r="AD11" s="131"/>
      <c r="AE11" s="131"/>
      <c r="AF11" s="132"/>
      <c r="AG11" s="131"/>
      <c r="AH11" s="131"/>
      <c r="AI11" s="131"/>
      <c r="AJ11" s="131"/>
      <c r="AK11" s="132"/>
      <c r="AL11" s="131"/>
      <c r="AM11" s="131"/>
      <c r="AN11" s="131"/>
      <c r="AO11" s="131"/>
      <c r="AP11" s="132"/>
      <c r="AQ11" s="131"/>
      <c r="AR11" s="131"/>
      <c r="AS11" s="131"/>
      <c r="AT11" s="131"/>
      <c r="AU11" s="132"/>
      <c r="AV11" s="131"/>
      <c r="AW11" s="131"/>
      <c r="AX11" s="131"/>
      <c r="AY11" s="132"/>
      <c r="AZ11" s="131"/>
      <c r="BB11" s="122"/>
      <c r="BC11" s="122"/>
      <c r="BD11" s="122"/>
      <c r="BE11" s="122"/>
      <c r="BF11" s="122"/>
      <c r="BG11" s="122"/>
      <c r="BH11" s="122"/>
      <c r="BI11" s="122"/>
      <c r="BJ11" s="122"/>
      <c r="BK11" s="122"/>
      <c r="BL11" s="122"/>
      <c r="BM11" s="119"/>
      <c r="BQ11" s="122"/>
      <c r="BR11" s="119"/>
    </row>
    <row r="12" spans="1:70" ht="18.600000000000001" customHeight="1">
      <c r="A12" s="634" t="str">
        <f>IF(OR(C12="No", C12="No forecasts entered"),"Not ready","Ready")</f>
        <v>Ready</v>
      </c>
      <c r="B12" s="635" t="s">
        <v>596</v>
      </c>
      <c r="C12" s="637" t="str">
        <f>IF(AND($BQ$20:$BQ$41,$BQ$51,$BQ$53:$BQ$83),IF($C$8="No forecasts entered",$C$8,"Yes"),"No")</f>
        <v>Yes</v>
      </c>
      <c r="D12" s="133"/>
      <c r="E12" s="409"/>
      <c r="F12" s="409"/>
      <c r="X12" s="131"/>
      <c r="Y12" s="131"/>
      <c r="Z12" s="131"/>
      <c r="AD12" s="131"/>
      <c r="AE12" s="131"/>
      <c r="AF12" s="132"/>
      <c r="AG12" s="131"/>
      <c r="AH12" s="131"/>
      <c r="AI12" s="131"/>
      <c r="AJ12" s="131"/>
      <c r="AK12" s="132"/>
      <c r="AL12" s="131"/>
      <c r="AM12" s="131"/>
      <c r="AN12" s="131"/>
      <c r="AO12" s="131"/>
      <c r="AP12" s="132"/>
      <c r="AQ12" s="131"/>
      <c r="AR12" s="131"/>
      <c r="AS12" s="131"/>
      <c r="AT12" s="131"/>
      <c r="AU12" s="132"/>
      <c r="AV12" s="131"/>
      <c r="AW12" s="131"/>
      <c r="AX12" s="131"/>
      <c r="AY12" s="132"/>
      <c r="AZ12" s="131"/>
      <c r="BB12" s="122"/>
      <c r="BC12" s="122"/>
      <c r="BD12" s="122"/>
      <c r="BE12" s="122"/>
      <c r="BF12" s="122"/>
      <c r="BG12" s="122"/>
      <c r="BH12" s="122"/>
      <c r="BI12" s="122"/>
      <c r="BJ12" s="122"/>
      <c r="BK12" s="122"/>
      <c r="BL12" s="122"/>
      <c r="BM12" s="119"/>
      <c r="BQ12" s="122"/>
      <c r="BR12" s="119"/>
    </row>
    <row r="13" spans="1:70" ht="18.600000000000001" customHeight="1">
      <c r="A13" s="634" t="str">
        <f t="shared" ref="A13" si="0">IF(OR(C13="No", C13="No forecasts entered"),"Not ready","Ready")</f>
        <v>Ready</v>
      </c>
      <c r="B13" s="635" t="s">
        <v>597</v>
      </c>
      <c r="C13" s="637" t="str">
        <f>IF(AND($BR$20:$BR$41),IF($C$8="No forecasts entered",$C$8,"Yes"),"No")</f>
        <v>Yes</v>
      </c>
      <c r="D13" s="133"/>
      <c r="E13" s="409"/>
      <c r="F13" s="409"/>
      <c r="X13" s="131"/>
      <c r="Y13" s="131"/>
      <c r="Z13" s="131"/>
      <c r="AD13" s="131"/>
      <c r="AE13" s="131"/>
      <c r="AF13" s="132"/>
      <c r="AG13" s="131"/>
      <c r="AH13" s="131"/>
      <c r="AI13" s="131"/>
      <c r="AJ13" s="131"/>
      <c r="AK13" s="132"/>
      <c r="AL13" s="131"/>
      <c r="AM13" s="131"/>
      <c r="AN13" s="131"/>
      <c r="AO13" s="131"/>
      <c r="AP13" s="132"/>
      <c r="AQ13" s="131"/>
      <c r="AR13" s="131"/>
      <c r="AS13" s="131"/>
      <c r="AT13" s="131"/>
      <c r="AU13" s="132"/>
      <c r="AV13" s="131"/>
      <c r="AW13" s="131"/>
      <c r="AX13" s="131"/>
      <c r="AY13" s="132"/>
      <c r="AZ13" s="131"/>
      <c r="BB13" s="122"/>
      <c r="BC13" s="122"/>
      <c r="BD13" s="122"/>
      <c r="BE13" s="122"/>
      <c r="BF13" s="122"/>
      <c r="BG13" s="122"/>
      <c r="BH13" s="122"/>
      <c r="BI13" s="122"/>
      <c r="BJ13" s="122"/>
      <c r="BK13" s="122"/>
      <c r="BL13" s="122"/>
      <c r="BM13" s="119"/>
      <c r="BQ13" s="122"/>
      <c r="BR13" s="119"/>
    </row>
    <row r="14" spans="1:70" ht="18.600000000000001" customHeight="1" thickBot="1">
      <c r="A14" s="638" t="str">
        <f>IF(OR(C14="No", C14="No forecasts entered"),"Not ready",IF(C14="N/A","N/A","Ready"))</f>
        <v>N/A</v>
      </c>
      <c r="B14" s="639" t="s">
        <v>598</v>
      </c>
      <c r="C14" s="640" t="str" cm="1">
        <f t="array" ref="C14">IF(AND($BR$51,$BR$53:$BR$58),IF($C$8="No forecasts entered",$C$8,IF(OR(ISNUMBER(BN51:BN58)),"Yes","N/A")),"No")</f>
        <v>N/A</v>
      </c>
      <c r="D14" s="133"/>
      <c r="E14" s="409"/>
      <c r="F14" s="409"/>
      <c r="X14" s="131"/>
      <c r="Y14" s="131"/>
      <c r="Z14" s="131"/>
      <c r="AD14" s="131"/>
      <c r="AE14" s="131"/>
      <c r="AF14" s="132"/>
      <c r="AG14" s="131"/>
      <c r="AH14" s="131"/>
      <c r="AI14" s="131"/>
      <c r="AJ14" s="131"/>
      <c r="AK14" s="132"/>
      <c r="AL14" s="131"/>
      <c r="AM14" s="131"/>
      <c r="AN14" s="131"/>
      <c r="AO14" s="131"/>
      <c r="AP14" s="132"/>
      <c r="AQ14" s="131"/>
      <c r="AR14" s="131"/>
      <c r="AS14" s="131"/>
      <c r="AT14" s="131"/>
      <c r="AU14" s="132"/>
      <c r="AV14" s="131"/>
      <c r="AW14" s="131"/>
      <c r="AX14" s="131"/>
      <c r="AY14" s="132"/>
      <c r="AZ14" s="131"/>
      <c r="BB14" s="122"/>
      <c r="BC14" s="122"/>
      <c r="BD14" s="122"/>
      <c r="BE14" s="122"/>
      <c r="BF14" s="122"/>
      <c r="BG14" s="122"/>
      <c r="BH14" s="122"/>
      <c r="BI14" s="122"/>
      <c r="BJ14" s="122"/>
      <c r="BK14" s="122"/>
      <c r="BL14" s="122"/>
      <c r="BM14" s="119"/>
      <c r="BQ14" s="122"/>
      <c r="BR14" s="119"/>
    </row>
    <row r="15" spans="1:70" ht="18.600000000000001" customHeight="1" thickBot="1">
      <c r="B15" s="121"/>
      <c r="C15" s="121"/>
      <c r="D15" s="134"/>
      <c r="E15" s="134"/>
      <c r="F15" s="134"/>
      <c r="AG15" s="119"/>
      <c r="AL15" s="119"/>
      <c r="AQ15" s="119"/>
      <c r="AV15" s="119"/>
      <c r="AZ15" s="119"/>
      <c r="BM15" s="119"/>
      <c r="BR15" s="119"/>
    </row>
    <row r="16" spans="1:70" s="77" customFormat="1" ht="21.6" customHeight="1">
      <c r="A16" s="1220" t="s">
        <v>599</v>
      </c>
      <c r="B16" s="1220"/>
      <c r="C16" s="1220"/>
      <c r="D16" s="1220"/>
      <c r="E16" s="1220"/>
      <c r="F16" s="1221"/>
      <c r="G16" s="175"/>
      <c r="H16" s="1218" t="s">
        <v>480</v>
      </c>
      <c r="I16" s="1217"/>
      <c r="J16" s="1217"/>
      <c r="K16" s="1217"/>
      <c r="L16" s="1217"/>
      <c r="M16" s="1217" t="s">
        <v>481</v>
      </c>
      <c r="N16" s="1217"/>
      <c r="O16" s="1217"/>
      <c r="P16" s="1217"/>
      <c r="Q16" s="1217"/>
      <c r="R16" s="1217" t="s">
        <v>482</v>
      </c>
      <c r="S16" s="1217"/>
      <c r="T16" s="1217"/>
      <c r="U16" s="1217"/>
      <c r="V16" s="1217"/>
      <c r="W16" s="1217" t="s">
        <v>483</v>
      </c>
      <c r="X16" s="1217"/>
      <c r="Y16" s="1217"/>
      <c r="Z16" s="1217"/>
      <c r="AA16" s="1217"/>
      <c r="AB16" s="1217" t="s">
        <v>484</v>
      </c>
      <c r="AC16" s="1217"/>
      <c r="AD16" s="1217"/>
      <c r="AE16" s="1217"/>
      <c r="AF16" s="1217"/>
      <c r="AG16" s="1217" t="s">
        <v>485</v>
      </c>
      <c r="AH16" s="1217"/>
      <c r="AI16" s="1217"/>
      <c r="AJ16" s="1217"/>
      <c r="AK16" s="1217"/>
      <c r="AL16" s="1217" t="s">
        <v>486</v>
      </c>
      <c r="AM16" s="1217"/>
      <c r="AN16" s="1217"/>
      <c r="AO16" s="1217"/>
      <c r="AP16" s="1217"/>
      <c r="AQ16" s="1217" t="s">
        <v>487</v>
      </c>
      <c r="AR16" s="1217"/>
      <c r="AS16" s="1217"/>
      <c r="AT16" s="1217"/>
      <c r="AU16" s="1217"/>
      <c r="AV16" s="1217" t="s">
        <v>488</v>
      </c>
      <c r="AW16" s="1217"/>
      <c r="AX16" s="1217"/>
      <c r="AY16" s="1217"/>
      <c r="AZ16" s="1217"/>
      <c r="BA16" s="1217" t="s">
        <v>489</v>
      </c>
      <c r="BB16" s="1217"/>
      <c r="BC16" s="1217"/>
      <c r="BD16" s="1217"/>
      <c r="BE16" s="1217"/>
      <c r="BF16" s="1217" t="s">
        <v>490</v>
      </c>
      <c r="BG16" s="1217"/>
      <c r="BH16" s="1217"/>
      <c r="BI16" s="1217"/>
      <c r="BJ16" s="1217"/>
      <c r="BK16" s="1217" t="s">
        <v>491</v>
      </c>
      <c r="BL16" s="1256"/>
    </row>
    <row r="17" spans="1:74" s="77" customFormat="1" ht="21.6" customHeight="1" thickBot="1">
      <c r="A17" s="1223"/>
      <c r="B17" s="1223"/>
      <c r="C17" s="1223"/>
      <c r="D17" s="1223"/>
      <c r="E17" s="1223"/>
      <c r="F17" s="1224"/>
      <c r="G17" s="175"/>
      <c r="H17" s="1239" t="s">
        <v>492</v>
      </c>
      <c r="I17" s="1216"/>
      <c r="J17" s="1216" t="s">
        <v>493</v>
      </c>
      <c r="K17" s="1216"/>
      <c r="L17" s="1216"/>
      <c r="M17" s="1216"/>
      <c r="N17" s="1216"/>
      <c r="O17" s="1216" t="s">
        <v>494</v>
      </c>
      <c r="P17" s="1216"/>
      <c r="Q17" s="1216"/>
      <c r="R17" s="1216"/>
      <c r="S17" s="1216"/>
      <c r="T17" s="1216" t="s">
        <v>495</v>
      </c>
      <c r="U17" s="1216"/>
      <c r="V17" s="1216"/>
      <c r="W17" s="1216"/>
      <c r="X17" s="1216"/>
      <c r="Y17" s="1216" t="s">
        <v>496</v>
      </c>
      <c r="Z17" s="1216"/>
      <c r="AA17" s="1216"/>
      <c r="AB17" s="1216"/>
      <c r="AC17" s="1216"/>
      <c r="AD17" s="1216" t="s">
        <v>497</v>
      </c>
      <c r="AE17" s="1216"/>
      <c r="AF17" s="1216"/>
      <c r="AG17" s="1216"/>
      <c r="AH17" s="1216"/>
      <c r="AI17" s="1216" t="s">
        <v>498</v>
      </c>
      <c r="AJ17" s="1216"/>
      <c r="AK17" s="1216"/>
      <c r="AL17" s="1216"/>
      <c r="AM17" s="1216"/>
      <c r="AN17" s="1216" t="s">
        <v>499</v>
      </c>
      <c r="AO17" s="1216"/>
      <c r="AP17" s="1216"/>
      <c r="AQ17" s="1216"/>
      <c r="AR17" s="1216"/>
      <c r="AS17" s="1216" t="s">
        <v>500</v>
      </c>
      <c r="AT17" s="1216"/>
      <c r="AU17" s="1216"/>
      <c r="AV17" s="1216"/>
      <c r="AW17" s="1216"/>
      <c r="AX17" s="1216" t="s">
        <v>501</v>
      </c>
      <c r="AY17" s="1216"/>
      <c r="AZ17" s="1216"/>
      <c r="BA17" s="1216"/>
      <c r="BB17" s="1216"/>
      <c r="BC17" s="1216" t="s">
        <v>502</v>
      </c>
      <c r="BD17" s="1216"/>
      <c r="BE17" s="1216"/>
      <c r="BF17" s="1216"/>
      <c r="BG17" s="1216"/>
      <c r="BH17" s="1216" t="s">
        <v>503</v>
      </c>
      <c r="BI17" s="1216"/>
      <c r="BJ17" s="1216"/>
      <c r="BK17" s="1216"/>
      <c r="BL17" s="1255"/>
      <c r="BM17" s="80"/>
      <c r="BN17" s="80"/>
      <c r="BO17" s="80"/>
      <c r="BP17" s="80"/>
      <c r="BQ17" s="80"/>
      <c r="BR17" s="80"/>
      <c r="BS17" s="80"/>
      <c r="BT17" s="80"/>
    </row>
    <row r="18" spans="1:74" ht="21.6" customHeight="1" thickBot="1">
      <c r="A18" s="1226"/>
      <c r="B18" s="1226"/>
      <c r="C18" s="1226"/>
      <c r="D18" s="1226"/>
      <c r="E18" s="1226"/>
      <c r="F18" s="1227"/>
      <c r="G18" s="175"/>
      <c r="H18" s="176">
        <v>1</v>
      </c>
      <c r="I18" s="177">
        <v>2</v>
      </c>
      <c r="J18" s="176">
        <v>3</v>
      </c>
      <c r="K18" s="177">
        <v>4</v>
      </c>
      <c r="L18" s="176">
        <v>5</v>
      </c>
      <c r="M18" s="177">
        <v>6</v>
      </c>
      <c r="N18" s="176">
        <v>7</v>
      </c>
      <c r="O18" s="177">
        <v>8</v>
      </c>
      <c r="P18" s="176">
        <v>9</v>
      </c>
      <c r="Q18" s="177">
        <v>10</v>
      </c>
      <c r="R18" s="176">
        <v>11</v>
      </c>
      <c r="S18" s="177">
        <v>12</v>
      </c>
      <c r="T18" s="176">
        <v>13</v>
      </c>
      <c r="U18" s="177">
        <v>14</v>
      </c>
      <c r="V18" s="176">
        <v>15</v>
      </c>
      <c r="W18" s="177">
        <v>16</v>
      </c>
      <c r="X18" s="176">
        <v>17</v>
      </c>
      <c r="Y18" s="177">
        <v>18</v>
      </c>
      <c r="Z18" s="176">
        <v>19</v>
      </c>
      <c r="AA18" s="177">
        <v>20</v>
      </c>
      <c r="AB18" s="176">
        <v>21</v>
      </c>
      <c r="AC18" s="177">
        <v>22</v>
      </c>
      <c r="AD18" s="176">
        <v>23</v>
      </c>
      <c r="AE18" s="177">
        <v>24</v>
      </c>
      <c r="AF18" s="176">
        <v>25</v>
      </c>
      <c r="AG18" s="177">
        <v>26</v>
      </c>
      <c r="AH18" s="176">
        <v>27</v>
      </c>
      <c r="AI18" s="177">
        <v>28</v>
      </c>
      <c r="AJ18" s="176">
        <v>29</v>
      </c>
      <c r="AK18" s="177">
        <v>30</v>
      </c>
      <c r="AL18" s="176">
        <v>31</v>
      </c>
      <c r="AM18" s="177">
        <v>32</v>
      </c>
      <c r="AN18" s="176">
        <v>33</v>
      </c>
      <c r="AO18" s="177">
        <v>34</v>
      </c>
      <c r="AP18" s="176">
        <v>35</v>
      </c>
      <c r="AQ18" s="177">
        <v>36</v>
      </c>
      <c r="AR18" s="176">
        <v>37</v>
      </c>
      <c r="AS18" s="177">
        <v>38</v>
      </c>
      <c r="AT18" s="176">
        <v>39</v>
      </c>
      <c r="AU18" s="177">
        <v>40</v>
      </c>
      <c r="AV18" s="176">
        <v>41</v>
      </c>
      <c r="AW18" s="177">
        <v>42</v>
      </c>
      <c r="AX18" s="176">
        <v>43</v>
      </c>
      <c r="AY18" s="177">
        <v>44</v>
      </c>
      <c r="AZ18" s="176">
        <v>45</v>
      </c>
      <c r="BA18" s="177">
        <v>46</v>
      </c>
      <c r="BB18" s="176">
        <v>47</v>
      </c>
      <c r="BC18" s="176">
        <v>48</v>
      </c>
      <c r="BD18" s="177">
        <v>49</v>
      </c>
      <c r="BE18" s="176">
        <v>50</v>
      </c>
      <c r="BF18" s="177">
        <v>51</v>
      </c>
      <c r="BG18" s="176">
        <v>52</v>
      </c>
      <c r="BH18" s="176">
        <v>53</v>
      </c>
      <c r="BI18" s="177">
        <v>54</v>
      </c>
      <c r="BJ18" s="176">
        <v>55</v>
      </c>
      <c r="BK18" s="177">
        <v>56</v>
      </c>
      <c r="BL18" s="176">
        <v>57</v>
      </c>
      <c r="BM18" s="136"/>
      <c r="BN18" s="136"/>
      <c r="BO18" s="136"/>
      <c r="BP18" s="135"/>
      <c r="BQ18" s="136"/>
      <c r="BR18" s="135"/>
      <c r="BS18" s="135"/>
      <c r="BT18" s="136"/>
      <c r="BU18" s="135"/>
      <c r="BV18" s="136"/>
    </row>
    <row r="19" spans="1:74" s="88" customFormat="1" ht="28.5" customHeight="1" thickBot="1">
      <c r="A19" s="603" t="s">
        <v>277</v>
      </c>
      <c r="B19" s="333" t="s">
        <v>141</v>
      </c>
      <c r="C19" s="333" t="s">
        <v>600</v>
      </c>
      <c r="D19" s="333" t="s">
        <v>16</v>
      </c>
      <c r="E19" s="333" t="s">
        <v>504</v>
      </c>
      <c r="F19" s="333" t="s">
        <v>505</v>
      </c>
      <c r="G19" s="333" t="s">
        <v>506</v>
      </c>
      <c r="H19" s="182">
        <v>2024</v>
      </c>
      <c r="I19" s="182">
        <v>2025</v>
      </c>
      <c r="J19" s="182">
        <v>2026</v>
      </c>
      <c r="K19" s="182">
        <v>2027</v>
      </c>
      <c r="L19" s="182">
        <v>2028</v>
      </c>
      <c r="M19" s="182">
        <v>2029</v>
      </c>
      <c r="N19" s="182">
        <v>2030</v>
      </c>
      <c r="O19" s="182">
        <v>2031</v>
      </c>
      <c r="P19" s="182">
        <v>2032</v>
      </c>
      <c r="Q19" s="182">
        <v>2033</v>
      </c>
      <c r="R19" s="182">
        <v>2034</v>
      </c>
      <c r="S19" s="182">
        <v>2035</v>
      </c>
      <c r="T19" s="182">
        <v>2036</v>
      </c>
      <c r="U19" s="182">
        <v>2037</v>
      </c>
      <c r="V19" s="182">
        <v>2038</v>
      </c>
      <c r="W19" s="182">
        <v>2039</v>
      </c>
      <c r="X19" s="182">
        <v>2040</v>
      </c>
      <c r="Y19" s="182">
        <v>2041</v>
      </c>
      <c r="Z19" s="182">
        <v>2042</v>
      </c>
      <c r="AA19" s="182">
        <v>2043</v>
      </c>
      <c r="AB19" s="182">
        <v>2044</v>
      </c>
      <c r="AC19" s="182">
        <v>2045</v>
      </c>
      <c r="AD19" s="182">
        <v>2046</v>
      </c>
      <c r="AE19" s="182">
        <v>2047</v>
      </c>
      <c r="AF19" s="182">
        <v>2048</v>
      </c>
      <c r="AG19" s="182">
        <v>2049</v>
      </c>
      <c r="AH19" s="182">
        <v>2050</v>
      </c>
      <c r="AI19" s="182">
        <v>2051</v>
      </c>
      <c r="AJ19" s="182">
        <v>2052</v>
      </c>
      <c r="AK19" s="182">
        <v>2053</v>
      </c>
      <c r="AL19" s="182">
        <v>2054</v>
      </c>
      <c r="AM19" s="182">
        <v>2055</v>
      </c>
      <c r="AN19" s="182">
        <v>2056</v>
      </c>
      <c r="AO19" s="182">
        <v>2057</v>
      </c>
      <c r="AP19" s="182">
        <v>2058</v>
      </c>
      <c r="AQ19" s="182">
        <v>2059</v>
      </c>
      <c r="AR19" s="182">
        <v>2060</v>
      </c>
      <c r="AS19" s="182">
        <v>2061</v>
      </c>
      <c r="AT19" s="182">
        <v>2062</v>
      </c>
      <c r="AU19" s="182">
        <v>2063</v>
      </c>
      <c r="AV19" s="182">
        <v>2064</v>
      </c>
      <c r="AW19" s="182">
        <v>2065</v>
      </c>
      <c r="AX19" s="182">
        <v>2066</v>
      </c>
      <c r="AY19" s="182">
        <v>2067</v>
      </c>
      <c r="AZ19" s="182">
        <v>2068</v>
      </c>
      <c r="BA19" s="182">
        <v>2069</v>
      </c>
      <c r="BB19" s="182">
        <v>2070</v>
      </c>
      <c r="BC19" s="182">
        <v>2071</v>
      </c>
      <c r="BD19" s="182">
        <v>2072</v>
      </c>
      <c r="BE19" s="182">
        <v>2073</v>
      </c>
      <c r="BF19" s="182">
        <v>2074</v>
      </c>
      <c r="BG19" s="182">
        <v>2075</v>
      </c>
      <c r="BH19" s="182">
        <v>2076</v>
      </c>
      <c r="BI19" s="182">
        <v>2077</v>
      </c>
      <c r="BJ19" s="182">
        <v>2078</v>
      </c>
      <c r="BK19" s="182">
        <v>2079</v>
      </c>
      <c r="BL19" s="182">
        <v>2080</v>
      </c>
      <c r="BN19" s="1042" t="s">
        <v>507</v>
      </c>
      <c r="BO19" s="1035" t="s">
        <v>508</v>
      </c>
      <c r="BP19" s="1043"/>
      <c r="BQ19" s="1044" t="s">
        <v>601</v>
      </c>
      <c r="BR19" s="1044" t="s">
        <v>602</v>
      </c>
    </row>
    <row r="20" spans="1:74" s="77" customFormat="1" ht="17.45" customHeight="1">
      <c r="A20" s="1296" t="s">
        <v>509</v>
      </c>
      <c r="B20" s="346" t="s">
        <v>603</v>
      </c>
      <c r="C20" s="341" t="s">
        <v>604</v>
      </c>
      <c r="D20" s="321" t="s">
        <v>513</v>
      </c>
      <c r="E20" s="320" t="s">
        <v>605</v>
      </c>
      <c r="F20" s="320" t="s">
        <v>513</v>
      </c>
      <c r="G20" s="428" t="s">
        <v>514</v>
      </c>
      <c r="H20" s="354">
        <f>15/5*-1</f>
        <v>-3</v>
      </c>
      <c r="I20" s="354">
        <f t="shared" ref="I20:L20" si="1">15/5*-1</f>
        <v>-3</v>
      </c>
      <c r="J20" s="354">
        <f t="shared" si="1"/>
        <v>-3</v>
      </c>
      <c r="K20" s="354">
        <f t="shared" si="1"/>
        <v>-3</v>
      </c>
      <c r="L20" s="354">
        <f t="shared" si="1"/>
        <v>-3</v>
      </c>
      <c r="M20" s="354"/>
      <c r="N20" s="354"/>
      <c r="O20" s="354"/>
      <c r="P20" s="354"/>
      <c r="Q20" s="354"/>
      <c r="R20" s="354"/>
      <c r="S20" s="354"/>
      <c r="T20" s="354"/>
      <c r="U20" s="354"/>
      <c r="V20" s="354"/>
      <c r="W20" s="354"/>
      <c r="X20" s="354"/>
      <c r="Y20" s="354"/>
      <c r="Z20" s="354"/>
      <c r="AA20" s="354"/>
      <c r="AB20" s="354"/>
      <c r="AC20" s="354"/>
      <c r="AD20" s="354"/>
      <c r="AE20" s="354"/>
      <c r="AF20" s="354"/>
      <c r="AG20" s="354"/>
      <c r="AH20" s="354"/>
      <c r="AI20" s="354"/>
      <c r="AJ20" s="354"/>
      <c r="AK20" s="354"/>
      <c r="AL20" s="354"/>
      <c r="AM20" s="354"/>
      <c r="AN20" s="354"/>
      <c r="AO20" s="354"/>
      <c r="AP20" s="354"/>
      <c r="AQ20" s="354"/>
      <c r="AR20" s="354"/>
      <c r="AS20" s="354"/>
      <c r="AT20" s="354"/>
      <c r="AU20" s="354"/>
      <c r="AV20" s="354"/>
      <c r="AW20" s="354"/>
      <c r="AX20" s="354"/>
      <c r="AY20" s="354"/>
      <c r="AZ20" s="354"/>
      <c r="BA20" s="354"/>
      <c r="BB20" s="354"/>
      <c r="BC20" s="354"/>
      <c r="BD20" s="354"/>
      <c r="BE20" s="354"/>
      <c r="BF20" s="354"/>
      <c r="BG20" s="354"/>
      <c r="BH20" s="354"/>
      <c r="BI20" s="354"/>
      <c r="BJ20" s="354"/>
      <c r="BK20" s="354"/>
      <c r="BL20" s="354"/>
      <c r="BM20" s="36"/>
      <c r="BN20" s="1036" cm="1">
        <f t="array" ref="BN20">_xlfn.IFNA(LOOKUP(2,1/($H20:$BL20&lt;&gt;""),$H$19:$BL$19),"")</f>
        <v>2028</v>
      </c>
      <c r="BO20" s="1037" cm="1">
        <f t="array" ref="BO20">_xlfn.IFNA(INDEX($H$19:$BL$19,MATCH(TRUE,INDEX($H20:$BL20&lt;&gt;0,),0)),"")</f>
        <v>2024</v>
      </c>
      <c r="BP20" s="183"/>
      <c r="BQ20" s="1045" t="b">
        <f>IF($E20="Please select confidence rating",IF($BN20="",TRUE, FALSE), TRUE)</f>
        <v>1</v>
      </c>
      <c r="BR20" s="1045" t="b">
        <f>IF($C20="Please select cost type",IF($BN20="",TRUE, FALSE), TRUE)</f>
        <v>1</v>
      </c>
      <c r="BS20" s="36"/>
      <c r="BT20" s="36"/>
      <c r="BU20" s="36"/>
      <c r="BV20" s="36"/>
    </row>
    <row r="21" spans="1:74" s="77" customFormat="1" ht="17.45" customHeight="1">
      <c r="A21" s="1296"/>
      <c r="B21" s="346" t="s">
        <v>606</v>
      </c>
      <c r="C21" s="341" t="s">
        <v>604</v>
      </c>
      <c r="D21" s="321" t="s">
        <v>513</v>
      </c>
      <c r="E21" s="321" t="s">
        <v>605</v>
      </c>
      <c r="F21" s="321" t="s">
        <v>513</v>
      </c>
      <c r="G21" s="429" t="s">
        <v>514</v>
      </c>
      <c r="H21" s="354">
        <v>-1.5</v>
      </c>
      <c r="I21" s="354">
        <v>-1.5</v>
      </c>
      <c r="J21" s="354">
        <v>-1.5</v>
      </c>
      <c r="K21" s="354">
        <v>-1.5</v>
      </c>
      <c r="L21" s="354">
        <v>-1.5</v>
      </c>
      <c r="M21" s="354">
        <v>-1.5</v>
      </c>
      <c r="N21" s="354">
        <v>-1.5</v>
      </c>
      <c r="O21" s="354">
        <v>-1.5</v>
      </c>
      <c r="P21" s="354">
        <v>-1.5</v>
      </c>
      <c r="Q21" s="354">
        <v>-1.5</v>
      </c>
      <c r="R21" s="354">
        <v>-1.5</v>
      </c>
      <c r="S21" s="354">
        <v>-1.5</v>
      </c>
      <c r="T21" s="354">
        <v>-1.5</v>
      </c>
      <c r="U21" s="354">
        <v>-1.5</v>
      </c>
      <c r="V21" s="354">
        <v>-1.5</v>
      </c>
      <c r="W21" s="354">
        <v>-1.5</v>
      </c>
      <c r="X21" s="354">
        <v>-1.5</v>
      </c>
      <c r="Y21" s="354">
        <v>-1.5</v>
      </c>
      <c r="Z21" s="354">
        <v>-1.5</v>
      </c>
      <c r="AA21" s="354">
        <v>-1.5</v>
      </c>
      <c r="AB21" s="354">
        <v>-1.5</v>
      </c>
      <c r="AC21" s="354">
        <v>-1.5</v>
      </c>
      <c r="AD21" s="354">
        <v>-1.5</v>
      </c>
      <c r="AE21" s="354">
        <v>-1.5</v>
      </c>
      <c r="AF21" s="354">
        <v>-1.5</v>
      </c>
      <c r="AG21" s="354">
        <v>-1.5</v>
      </c>
      <c r="AH21" s="354">
        <v>-1.5</v>
      </c>
      <c r="AI21" s="354">
        <v>-1.5</v>
      </c>
      <c r="AJ21" s="354">
        <v>-1.5</v>
      </c>
      <c r="AK21" s="354">
        <v>-1.5</v>
      </c>
      <c r="AL21" s="354">
        <v>-1.5</v>
      </c>
      <c r="AM21" s="354">
        <v>-1.5</v>
      </c>
      <c r="AN21" s="354">
        <v>-1.5</v>
      </c>
      <c r="AO21" s="354">
        <v>-1.5</v>
      </c>
      <c r="AP21" s="354">
        <v>-1.5</v>
      </c>
      <c r="AQ21" s="354">
        <v>-1.5</v>
      </c>
      <c r="AR21" s="354">
        <v>-1.5</v>
      </c>
      <c r="AS21" s="354">
        <v>-1.5</v>
      </c>
      <c r="AT21" s="354">
        <v>-1.5</v>
      </c>
      <c r="AU21" s="354">
        <v>-1.5</v>
      </c>
      <c r="AV21" s="354">
        <v>-1.5</v>
      </c>
      <c r="AW21" s="354">
        <v>-1.5</v>
      </c>
      <c r="AX21" s="354">
        <v>-1.5</v>
      </c>
      <c r="AY21" s="354">
        <v>-1.5</v>
      </c>
      <c r="AZ21" s="354">
        <v>-1.5</v>
      </c>
      <c r="BA21" s="354">
        <v>-1.5</v>
      </c>
      <c r="BB21" s="354">
        <v>-1.5</v>
      </c>
      <c r="BC21" s="354">
        <v>-1.5</v>
      </c>
      <c r="BD21" s="354">
        <v>-1.5</v>
      </c>
      <c r="BE21" s="354">
        <v>-1.5</v>
      </c>
      <c r="BF21" s="354">
        <v>-1.5</v>
      </c>
      <c r="BG21" s="354">
        <v>-1.5</v>
      </c>
      <c r="BH21" s="354">
        <v>-1.5</v>
      </c>
      <c r="BI21" s="354">
        <v>-1.5</v>
      </c>
      <c r="BJ21" s="354">
        <v>-1.5</v>
      </c>
      <c r="BK21" s="354">
        <v>-1.5</v>
      </c>
      <c r="BL21" s="354">
        <v>-1.5</v>
      </c>
      <c r="BM21" s="36"/>
      <c r="BN21" s="1046" cm="1">
        <f t="array" ref="BN21">_xlfn.IFNA(LOOKUP(2,1/($H21:$BL21&lt;&gt;""),$H$19:$BL$19),"")</f>
        <v>2080</v>
      </c>
      <c r="BO21" s="1047" cm="1">
        <f t="array" ref="BO21">_xlfn.IFNA(INDEX($H$19:$BL$19,MATCH(TRUE,INDEX($H21:$BL21&lt;&gt;0,),0)),"")</f>
        <v>2024</v>
      </c>
      <c r="BP21" s="183"/>
      <c r="BQ21" s="1048" t="b">
        <f t="shared" ref="BQ21:BQ41" si="2">IF($E21="Please select confidence rating",IF($BN21="",TRUE, FALSE), TRUE)</f>
        <v>1</v>
      </c>
      <c r="BR21" s="1048" t="b">
        <f t="shared" ref="BR21:BR41" si="3">IF($C21="Please select cost type",IF($BN21="",TRUE, FALSE), TRUE)</f>
        <v>1</v>
      </c>
      <c r="BS21" s="36"/>
      <c r="BT21" s="36"/>
      <c r="BU21" s="36"/>
      <c r="BV21" s="36"/>
    </row>
    <row r="22" spans="1:74" s="77" customFormat="1" ht="17.45" customHeight="1">
      <c r="A22" s="1296"/>
      <c r="B22" s="346" t="s">
        <v>515</v>
      </c>
      <c r="C22" s="341" t="s">
        <v>607</v>
      </c>
      <c r="D22" s="321" t="s">
        <v>513</v>
      </c>
      <c r="E22" s="321" t="s">
        <v>516</v>
      </c>
      <c r="F22" s="321" t="s">
        <v>513</v>
      </c>
      <c r="G22" s="429" t="s">
        <v>514</v>
      </c>
      <c r="H22" s="354"/>
      <c r="I22" s="354"/>
      <c r="J22" s="354"/>
      <c r="K22" s="354"/>
      <c r="L22" s="354"/>
      <c r="M22" s="354"/>
      <c r="N22" s="354"/>
      <c r="O22" s="354"/>
      <c r="P22" s="354"/>
      <c r="Q22" s="354"/>
      <c r="R22" s="354"/>
      <c r="S22" s="354"/>
      <c r="T22" s="354"/>
      <c r="U22" s="354"/>
      <c r="V22" s="354"/>
      <c r="W22" s="354"/>
      <c r="X22" s="354"/>
      <c r="Y22" s="354"/>
      <c r="Z22" s="354"/>
      <c r="AA22" s="354"/>
      <c r="AB22" s="354"/>
      <c r="AC22" s="354"/>
      <c r="AD22" s="354"/>
      <c r="AE22" s="354"/>
      <c r="AF22" s="354"/>
      <c r="AG22" s="354"/>
      <c r="AH22" s="354"/>
      <c r="AI22" s="354"/>
      <c r="AJ22" s="354"/>
      <c r="AK22" s="354"/>
      <c r="AL22" s="354"/>
      <c r="AM22" s="354"/>
      <c r="AN22" s="354"/>
      <c r="AO22" s="354"/>
      <c r="AP22" s="354"/>
      <c r="AQ22" s="354"/>
      <c r="AR22" s="354"/>
      <c r="AS22" s="354"/>
      <c r="AT22" s="354"/>
      <c r="AU22" s="354"/>
      <c r="AV22" s="354"/>
      <c r="AW22" s="354"/>
      <c r="AX22" s="354"/>
      <c r="AY22" s="354"/>
      <c r="AZ22" s="354"/>
      <c r="BA22" s="354"/>
      <c r="BB22" s="354"/>
      <c r="BC22" s="354"/>
      <c r="BD22" s="354"/>
      <c r="BE22" s="354"/>
      <c r="BF22" s="354"/>
      <c r="BG22" s="354"/>
      <c r="BH22" s="354"/>
      <c r="BI22" s="354"/>
      <c r="BJ22" s="354"/>
      <c r="BK22" s="354"/>
      <c r="BL22" s="354"/>
      <c r="BM22" s="36"/>
      <c r="BN22" s="1046" t="str" cm="1">
        <f t="array" ref="BN22">_xlfn.IFNA(LOOKUP(2,1/($H22:$BL22&lt;&gt;""),$H$19:$BL$19),"")</f>
        <v/>
      </c>
      <c r="BO22" s="1047" t="str" cm="1">
        <f t="array" ref="BO22">_xlfn.IFNA(INDEX($H$19:$BL$19,MATCH(TRUE,INDEX($H22:$BL22&lt;&gt;0,),0)),"")</f>
        <v/>
      </c>
      <c r="BP22" s="183"/>
      <c r="BQ22" s="1048" t="b">
        <f t="shared" si="2"/>
        <v>1</v>
      </c>
      <c r="BR22" s="1048" t="b">
        <f t="shared" si="3"/>
        <v>1</v>
      </c>
      <c r="BS22" s="36"/>
      <c r="BT22" s="36"/>
      <c r="BU22" s="36"/>
      <c r="BV22" s="36"/>
    </row>
    <row r="23" spans="1:74" s="77" customFormat="1" ht="17.45" customHeight="1">
      <c r="A23" s="1296"/>
      <c r="B23" s="346" t="s">
        <v>515</v>
      </c>
      <c r="C23" s="341" t="s">
        <v>607</v>
      </c>
      <c r="D23" s="321" t="s">
        <v>513</v>
      </c>
      <c r="E23" s="321" t="s">
        <v>516</v>
      </c>
      <c r="F23" s="321" t="s">
        <v>513</v>
      </c>
      <c r="G23" s="429" t="s">
        <v>514</v>
      </c>
      <c r="H23" s="354"/>
      <c r="I23" s="354"/>
      <c r="J23" s="354"/>
      <c r="K23" s="354"/>
      <c r="L23" s="354"/>
      <c r="M23" s="354"/>
      <c r="N23" s="354"/>
      <c r="O23" s="354"/>
      <c r="P23" s="354"/>
      <c r="Q23" s="354"/>
      <c r="R23" s="354"/>
      <c r="S23" s="354"/>
      <c r="T23" s="354"/>
      <c r="U23" s="354"/>
      <c r="V23" s="354"/>
      <c r="W23" s="354"/>
      <c r="X23" s="354"/>
      <c r="Y23" s="354"/>
      <c r="Z23" s="354"/>
      <c r="AA23" s="354"/>
      <c r="AB23" s="354"/>
      <c r="AC23" s="354"/>
      <c r="AD23" s="354"/>
      <c r="AE23" s="354"/>
      <c r="AF23" s="354"/>
      <c r="AG23" s="354"/>
      <c r="AH23" s="354"/>
      <c r="AI23" s="354"/>
      <c r="AJ23" s="354"/>
      <c r="AK23" s="354"/>
      <c r="AL23" s="354"/>
      <c r="AM23" s="354"/>
      <c r="AN23" s="354"/>
      <c r="AO23" s="354"/>
      <c r="AP23" s="354"/>
      <c r="AQ23" s="354"/>
      <c r="AR23" s="354"/>
      <c r="AS23" s="354"/>
      <c r="AT23" s="354"/>
      <c r="AU23" s="354"/>
      <c r="AV23" s="354"/>
      <c r="AW23" s="354"/>
      <c r="AX23" s="354"/>
      <c r="AY23" s="354"/>
      <c r="AZ23" s="354"/>
      <c r="BA23" s="354"/>
      <c r="BB23" s="354"/>
      <c r="BC23" s="354"/>
      <c r="BD23" s="354"/>
      <c r="BE23" s="354"/>
      <c r="BF23" s="354"/>
      <c r="BG23" s="354"/>
      <c r="BH23" s="354"/>
      <c r="BI23" s="354"/>
      <c r="BJ23" s="354"/>
      <c r="BK23" s="354"/>
      <c r="BL23" s="354"/>
      <c r="BM23" s="36"/>
      <c r="BN23" s="1046" t="str" cm="1">
        <f t="array" ref="BN23">_xlfn.IFNA(LOOKUP(2,1/($H23:$BL23&lt;&gt;""),$H$19:$BL$19),"")</f>
        <v/>
      </c>
      <c r="BO23" s="1047" t="str" cm="1">
        <f t="array" ref="BO23">_xlfn.IFNA(INDEX($H$19:$BL$19,MATCH(TRUE,INDEX($H23:$BL23&lt;&gt;0,),0)),"")</f>
        <v/>
      </c>
      <c r="BP23" s="183"/>
      <c r="BQ23" s="1048" t="b">
        <f t="shared" si="2"/>
        <v>1</v>
      </c>
      <c r="BR23" s="1048" t="b">
        <f t="shared" si="3"/>
        <v>1</v>
      </c>
      <c r="BS23" s="36"/>
      <c r="BT23" s="36"/>
      <c r="BU23" s="36"/>
      <c r="BV23" s="36"/>
    </row>
    <row r="24" spans="1:74" s="77" customFormat="1" ht="17.45" customHeight="1">
      <c r="A24" s="1296"/>
      <c r="B24" s="346" t="s">
        <v>515</v>
      </c>
      <c r="C24" s="341" t="s">
        <v>607</v>
      </c>
      <c r="D24" s="321" t="s">
        <v>513</v>
      </c>
      <c r="E24" s="321" t="s">
        <v>516</v>
      </c>
      <c r="F24" s="321" t="s">
        <v>513</v>
      </c>
      <c r="G24" s="429" t="s">
        <v>514</v>
      </c>
      <c r="H24" s="354"/>
      <c r="I24" s="354"/>
      <c r="J24" s="354"/>
      <c r="K24" s="354"/>
      <c r="L24" s="354"/>
      <c r="M24" s="354"/>
      <c r="N24" s="354"/>
      <c r="O24" s="354"/>
      <c r="P24" s="354"/>
      <c r="Q24" s="354"/>
      <c r="R24" s="354"/>
      <c r="S24" s="354"/>
      <c r="T24" s="354"/>
      <c r="U24" s="354"/>
      <c r="V24" s="354"/>
      <c r="W24" s="354"/>
      <c r="X24" s="354"/>
      <c r="Y24" s="354"/>
      <c r="Z24" s="354"/>
      <c r="AA24" s="354"/>
      <c r="AB24" s="354"/>
      <c r="AC24" s="354"/>
      <c r="AD24" s="354"/>
      <c r="AE24" s="354"/>
      <c r="AF24" s="354"/>
      <c r="AG24" s="354"/>
      <c r="AH24" s="354"/>
      <c r="AI24" s="354"/>
      <c r="AJ24" s="354"/>
      <c r="AK24" s="354"/>
      <c r="AL24" s="354"/>
      <c r="AM24" s="354"/>
      <c r="AN24" s="354"/>
      <c r="AO24" s="354"/>
      <c r="AP24" s="354"/>
      <c r="AQ24" s="354"/>
      <c r="AR24" s="354"/>
      <c r="AS24" s="354"/>
      <c r="AT24" s="354"/>
      <c r="AU24" s="354"/>
      <c r="AV24" s="354"/>
      <c r="AW24" s="354"/>
      <c r="AX24" s="354"/>
      <c r="AY24" s="354"/>
      <c r="AZ24" s="354"/>
      <c r="BA24" s="354"/>
      <c r="BB24" s="354"/>
      <c r="BC24" s="354"/>
      <c r="BD24" s="354"/>
      <c r="BE24" s="354"/>
      <c r="BF24" s="354"/>
      <c r="BG24" s="354"/>
      <c r="BH24" s="354"/>
      <c r="BI24" s="354"/>
      <c r="BJ24" s="354"/>
      <c r="BK24" s="354"/>
      <c r="BL24" s="354"/>
      <c r="BM24" s="36"/>
      <c r="BN24" s="1046" t="str" cm="1">
        <f t="array" ref="BN24">_xlfn.IFNA(LOOKUP(2,1/($H24:$BL24&lt;&gt;""),$H$19:$BL$19),"")</f>
        <v/>
      </c>
      <c r="BO24" s="1047" t="str" cm="1">
        <f t="array" ref="BO24">_xlfn.IFNA(INDEX($H$19:$BL$19,MATCH(TRUE,INDEX($H24:$BL24&lt;&gt;0,),0)),"")</f>
        <v/>
      </c>
      <c r="BP24" s="183"/>
      <c r="BQ24" s="1048" t="b">
        <f t="shared" si="2"/>
        <v>1</v>
      </c>
      <c r="BR24" s="1048" t="b">
        <f t="shared" si="3"/>
        <v>1</v>
      </c>
      <c r="BS24" s="36"/>
      <c r="BT24" s="36"/>
      <c r="BU24" s="36"/>
      <c r="BV24" s="36"/>
    </row>
    <row r="25" spans="1:74" s="77" customFormat="1" ht="17.45" customHeight="1">
      <c r="A25" s="1296"/>
      <c r="B25" s="346" t="s">
        <v>515</v>
      </c>
      <c r="C25" s="341" t="s">
        <v>607</v>
      </c>
      <c r="D25" s="321" t="s">
        <v>513</v>
      </c>
      <c r="E25" s="321" t="s">
        <v>516</v>
      </c>
      <c r="F25" s="321" t="s">
        <v>513</v>
      </c>
      <c r="G25" s="429" t="s">
        <v>514</v>
      </c>
      <c r="H25" s="354"/>
      <c r="I25" s="354"/>
      <c r="J25" s="354"/>
      <c r="K25" s="354"/>
      <c r="L25" s="354"/>
      <c r="M25" s="354"/>
      <c r="N25" s="354"/>
      <c r="O25" s="354"/>
      <c r="P25" s="354"/>
      <c r="Q25" s="354"/>
      <c r="R25" s="354"/>
      <c r="S25" s="354"/>
      <c r="T25" s="354"/>
      <c r="U25" s="354"/>
      <c r="V25" s="354"/>
      <c r="W25" s="354"/>
      <c r="X25" s="354"/>
      <c r="Y25" s="354"/>
      <c r="Z25" s="354"/>
      <c r="AA25" s="354"/>
      <c r="AB25" s="354"/>
      <c r="AC25" s="354"/>
      <c r="AD25" s="354"/>
      <c r="AE25" s="354"/>
      <c r="AF25" s="354"/>
      <c r="AG25" s="354"/>
      <c r="AH25" s="354"/>
      <c r="AI25" s="354"/>
      <c r="AJ25" s="354"/>
      <c r="AK25" s="354"/>
      <c r="AL25" s="354"/>
      <c r="AM25" s="354"/>
      <c r="AN25" s="354"/>
      <c r="AO25" s="354"/>
      <c r="AP25" s="354"/>
      <c r="AQ25" s="354"/>
      <c r="AR25" s="354"/>
      <c r="AS25" s="354"/>
      <c r="AT25" s="354"/>
      <c r="AU25" s="354"/>
      <c r="AV25" s="354"/>
      <c r="AW25" s="354"/>
      <c r="AX25" s="354"/>
      <c r="AY25" s="354"/>
      <c r="AZ25" s="354"/>
      <c r="BA25" s="354"/>
      <c r="BB25" s="354"/>
      <c r="BC25" s="354"/>
      <c r="BD25" s="354"/>
      <c r="BE25" s="354"/>
      <c r="BF25" s="354"/>
      <c r="BG25" s="354"/>
      <c r="BH25" s="354"/>
      <c r="BI25" s="354"/>
      <c r="BJ25" s="354"/>
      <c r="BK25" s="354"/>
      <c r="BL25" s="354"/>
      <c r="BM25" s="36"/>
      <c r="BN25" s="1046" t="str" cm="1">
        <f t="array" ref="BN25">_xlfn.IFNA(LOOKUP(2,1/($H25:$BL25&lt;&gt;""),$H$19:$BL$19),"")</f>
        <v/>
      </c>
      <c r="BO25" s="1047" t="str" cm="1">
        <f t="array" ref="BO25">_xlfn.IFNA(INDEX($H$19:$BL$19,MATCH(TRUE,INDEX($H25:$BL25&lt;&gt;0,),0)),"")</f>
        <v/>
      </c>
      <c r="BP25" s="183"/>
      <c r="BQ25" s="1048" t="b">
        <f t="shared" si="2"/>
        <v>1</v>
      </c>
      <c r="BR25" s="1048" t="b">
        <f t="shared" si="3"/>
        <v>1</v>
      </c>
      <c r="BS25" s="36"/>
      <c r="BT25" s="36"/>
      <c r="BU25" s="36"/>
      <c r="BV25" s="36"/>
    </row>
    <row r="26" spans="1:74" s="77" customFormat="1" ht="17.45" customHeight="1">
      <c r="A26" s="1296"/>
      <c r="B26" s="346" t="s">
        <v>515</v>
      </c>
      <c r="C26" s="341" t="s">
        <v>607</v>
      </c>
      <c r="D26" s="321" t="s">
        <v>513</v>
      </c>
      <c r="E26" s="321" t="s">
        <v>516</v>
      </c>
      <c r="F26" s="321" t="s">
        <v>513</v>
      </c>
      <c r="G26" s="429" t="s">
        <v>514</v>
      </c>
      <c r="H26" s="354"/>
      <c r="I26" s="354"/>
      <c r="J26" s="354"/>
      <c r="K26" s="354"/>
      <c r="L26" s="354"/>
      <c r="M26" s="354"/>
      <c r="N26" s="354"/>
      <c r="O26" s="354"/>
      <c r="P26" s="354"/>
      <c r="Q26" s="354"/>
      <c r="R26" s="354"/>
      <c r="S26" s="354"/>
      <c r="T26" s="354"/>
      <c r="U26" s="354"/>
      <c r="V26" s="354"/>
      <c r="W26" s="354"/>
      <c r="X26" s="354"/>
      <c r="Y26" s="354"/>
      <c r="Z26" s="354"/>
      <c r="AA26" s="354"/>
      <c r="AB26" s="354"/>
      <c r="AC26" s="354"/>
      <c r="AD26" s="354"/>
      <c r="AE26" s="354"/>
      <c r="AF26" s="354"/>
      <c r="AG26" s="354"/>
      <c r="AH26" s="354"/>
      <c r="AI26" s="354"/>
      <c r="AJ26" s="354"/>
      <c r="AK26" s="354"/>
      <c r="AL26" s="354"/>
      <c r="AM26" s="354"/>
      <c r="AN26" s="354"/>
      <c r="AO26" s="354"/>
      <c r="AP26" s="354"/>
      <c r="AQ26" s="354"/>
      <c r="AR26" s="354"/>
      <c r="AS26" s="354"/>
      <c r="AT26" s="354"/>
      <c r="AU26" s="354"/>
      <c r="AV26" s="354"/>
      <c r="AW26" s="354"/>
      <c r="AX26" s="354"/>
      <c r="AY26" s="354"/>
      <c r="AZ26" s="354"/>
      <c r="BA26" s="354"/>
      <c r="BB26" s="354"/>
      <c r="BC26" s="354"/>
      <c r="BD26" s="354"/>
      <c r="BE26" s="354"/>
      <c r="BF26" s="354"/>
      <c r="BG26" s="354"/>
      <c r="BH26" s="354"/>
      <c r="BI26" s="354"/>
      <c r="BJ26" s="354"/>
      <c r="BK26" s="354"/>
      <c r="BL26" s="354"/>
      <c r="BM26" s="36"/>
      <c r="BN26" s="1046" t="str" cm="1">
        <f t="array" ref="BN26">_xlfn.IFNA(LOOKUP(2,1/($H26:$BL26&lt;&gt;""),$H$19:$BL$19),"")</f>
        <v/>
      </c>
      <c r="BO26" s="1047" t="str" cm="1">
        <f t="array" ref="BO26">_xlfn.IFNA(INDEX($H$19:$BL$19,MATCH(TRUE,INDEX($H26:$BL26&lt;&gt;0,),0)),"")</f>
        <v/>
      </c>
      <c r="BP26" s="183"/>
      <c r="BQ26" s="1048" t="b">
        <f t="shared" si="2"/>
        <v>1</v>
      </c>
      <c r="BR26" s="1048" t="b">
        <f t="shared" si="3"/>
        <v>1</v>
      </c>
      <c r="BS26" s="36"/>
      <c r="BT26" s="36"/>
      <c r="BU26" s="36"/>
      <c r="BV26" s="36"/>
    </row>
    <row r="27" spans="1:74" s="77" customFormat="1" ht="17.45" customHeight="1">
      <c r="A27" s="1296"/>
      <c r="B27" s="346" t="s">
        <v>515</v>
      </c>
      <c r="C27" s="341" t="s">
        <v>607</v>
      </c>
      <c r="D27" s="321" t="s">
        <v>513</v>
      </c>
      <c r="E27" s="321" t="s">
        <v>516</v>
      </c>
      <c r="F27" s="321" t="s">
        <v>513</v>
      </c>
      <c r="G27" s="429" t="s">
        <v>514</v>
      </c>
      <c r="H27" s="354"/>
      <c r="I27" s="354"/>
      <c r="J27" s="354"/>
      <c r="K27" s="354"/>
      <c r="L27" s="354"/>
      <c r="M27" s="354"/>
      <c r="N27" s="354"/>
      <c r="O27" s="354"/>
      <c r="P27" s="354"/>
      <c r="Q27" s="354"/>
      <c r="R27" s="354"/>
      <c r="S27" s="354"/>
      <c r="T27" s="354"/>
      <c r="U27" s="354"/>
      <c r="V27" s="354"/>
      <c r="W27" s="354"/>
      <c r="X27" s="354"/>
      <c r="Y27" s="354"/>
      <c r="Z27" s="354"/>
      <c r="AA27" s="354"/>
      <c r="AB27" s="354"/>
      <c r="AC27" s="354"/>
      <c r="AD27" s="354"/>
      <c r="AE27" s="354"/>
      <c r="AF27" s="354"/>
      <c r="AG27" s="354"/>
      <c r="AH27" s="354"/>
      <c r="AI27" s="354"/>
      <c r="AJ27" s="354"/>
      <c r="AK27" s="354"/>
      <c r="AL27" s="354"/>
      <c r="AM27" s="354"/>
      <c r="AN27" s="354"/>
      <c r="AO27" s="354"/>
      <c r="AP27" s="354"/>
      <c r="AQ27" s="354"/>
      <c r="AR27" s="354"/>
      <c r="AS27" s="354"/>
      <c r="AT27" s="354"/>
      <c r="AU27" s="354"/>
      <c r="AV27" s="354"/>
      <c r="AW27" s="354"/>
      <c r="AX27" s="354"/>
      <c r="AY27" s="354"/>
      <c r="AZ27" s="354"/>
      <c r="BA27" s="354"/>
      <c r="BB27" s="354"/>
      <c r="BC27" s="354"/>
      <c r="BD27" s="354"/>
      <c r="BE27" s="354"/>
      <c r="BF27" s="354"/>
      <c r="BG27" s="354"/>
      <c r="BH27" s="354"/>
      <c r="BI27" s="354"/>
      <c r="BJ27" s="354"/>
      <c r="BK27" s="354"/>
      <c r="BL27" s="354"/>
      <c r="BM27" s="36"/>
      <c r="BN27" s="1046" t="str" cm="1">
        <f t="array" ref="BN27">_xlfn.IFNA(LOOKUP(2,1/($H27:$BL27&lt;&gt;""),$H$19:$BL$19),"")</f>
        <v/>
      </c>
      <c r="BO27" s="1047" t="str" cm="1">
        <f t="array" ref="BO27">_xlfn.IFNA(INDEX($H$19:$BL$19,MATCH(TRUE,INDEX($H27:$BL27&lt;&gt;0,),0)),"")</f>
        <v/>
      </c>
      <c r="BP27" s="183"/>
      <c r="BQ27" s="1048" t="b">
        <f t="shared" si="2"/>
        <v>1</v>
      </c>
      <c r="BR27" s="1048" t="b">
        <f t="shared" si="3"/>
        <v>1</v>
      </c>
      <c r="BS27" s="36"/>
      <c r="BT27" s="36"/>
      <c r="BU27" s="36"/>
      <c r="BV27" s="36"/>
    </row>
    <row r="28" spans="1:74" s="77" customFormat="1" ht="17.45" customHeight="1">
      <c r="A28" s="1296"/>
      <c r="B28" s="346" t="s">
        <v>515</v>
      </c>
      <c r="C28" s="341" t="s">
        <v>607</v>
      </c>
      <c r="D28" s="321" t="s">
        <v>513</v>
      </c>
      <c r="E28" s="321" t="s">
        <v>516</v>
      </c>
      <c r="F28" s="321" t="s">
        <v>513</v>
      </c>
      <c r="G28" s="429" t="s">
        <v>514</v>
      </c>
      <c r="H28" s="354"/>
      <c r="I28" s="354"/>
      <c r="J28" s="354"/>
      <c r="K28" s="354"/>
      <c r="L28" s="354"/>
      <c r="M28" s="354"/>
      <c r="N28" s="354"/>
      <c r="O28" s="354"/>
      <c r="P28" s="354"/>
      <c r="Q28" s="354"/>
      <c r="R28" s="354"/>
      <c r="S28" s="354"/>
      <c r="T28" s="354"/>
      <c r="U28" s="354"/>
      <c r="V28" s="354"/>
      <c r="W28" s="354"/>
      <c r="X28" s="354"/>
      <c r="Y28" s="354"/>
      <c r="Z28" s="354"/>
      <c r="AA28" s="354"/>
      <c r="AB28" s="354"/>
      <c r="AC28" s="354"/>
      <c r="AD28" s="354"/>
      <c r="AE28" s="354"/>
      <c r="AF28" s="354"/>
      <c r="AG28" s="354"/>
      <c r="AH28" s="354"/>
      <c r="AI28" s="354"/>
      <c r="AJ28" s="354"/>
      <c r="AK28" s="354"/>
      <c r="AL28" s="354"/>
      <c r="AM28" s="354"/>
      <c r="AN28" s="354"/>
      <c r="AO28" s="354"/>
      <c r="AP28" s="354"/>
      <c r="AQ28" s="354"/>
      <c r="AR28" s="354"/>
      <c r="AS28" s="354"/>
      <c r="AT28" s="354"/>
      <c r="AU28" s="354"/>
      <c r="AV28" s="354"/>
      <c r="AW28" s="354"/>
      <c r="AX28" s="354"/>
      <c r="AY28" s="354"/>
      <c r="AZ28" s="354"/>
      <c r="BA28" s="354"/>
      <c r="BB28" s="354"/>
      <c r="BC28" s="354"/>
      <c r="BD28" s="354"/>
      <c r="BE28" s="354"/>
      <c r="BF28" s="354"/>
      <c r="BG28" s="354"/>
      <c r="BH28" s="354"/>
      <c r="BI28" s="354"/>
      <c r="BJ28" s="354"/>
      <c r="BK28" s="354"/>
      <c r="BL28" s="354"/>
      <c r="BM28" s="36"/>
      <c r="BN28" s="1046" t="str" cm="1">
        <f t="array" ref="BN28">_xlfn.IFNA(LOOKUP(2,1/($H28:$BL28&lt;&gt;""),$H$19:$BL$19),"")</f>
        <v/>
      </c>
      <c r="BO28" s="1047" t="str" cm="1">
        <f t="array" ref="BO28">_xlfn.IFNA(INDEX($H$19:$BL$19,MATCH(TRUE,INDEX($H28:$BL28&lt;&gt;0,),0)),"")</f>
        <v/>
      </c>
      <c r="BP28" s="183"/>
      <c r="BQ28" s="1048" t="b">
        <f t="shared" si="2"/>
        <v>1</v>
      </c>
      <c r="BR28" s="1048" t="b">
        <f t="shared" si="3"/>
        <v>1</v>
      </c>
      <c r="BS28" s="36"/>
      <c r="BT28" s="36"/>
      <c r="BU28" s="36"/>
      <c r="BV28" s="36"/>
    </row>
    <row r="29" spans="1:74" s="77" customFormat="1" ht="17.45" customHeight="1">
      <c r="A29" s="1296"/>
      <c r="B29" s="346" t="s">
        <v>515</v>
      </c>
      <c r="C29" s="341" t="s">
        <v>607</v>
      </c>
      <c r="D29" s="321" t="s">
        <v>513</v>
      </c>
      <c r="E29" s="321" t="s">
        <v>516</v>
      </c>
      <c r="F29" s="321" t="s">
        <v>513</v>
      </c>
      <c r="G29" s="429" t="s">
        <v>514</v>
      </c>
      <c r="H29" s="354"/>
      <c r="I29" s="354"/>
      <c r="J29" s="354"/>
      <c r="K29" s="354"/>
      <c r="L29" s="354"/>
      <c r="M29" s="354"/>
      <c r="N29" s="354"/>
      <c r="O29" s="354"/>
      <c r="P29" s="354"/>
      <c r="Q29" s="354"/>
      <c r="R29" s="354"/>
      <c r="S29" s="354"/>
      <c r="T29" s="354"/>
      <c r="U29" s="354"/>
      <c r="V29" s="354"/>
      <c r="W29" s="354"/>
      <c r="X29" s="354"/>
      <c r="Y29" s="354"/>
      <c r="Z29" s="354"/>
      <c r="AA29" s="354"/>
      <c r="AB29" s="354"/>
      <c r="AC29" s="354"/>
      <c r="AD29" s="354"/>
      <c r="AE29" s="354"/>
      <c r="AF29" s="354"/>
      <c r="AG29" s="354"/>
      <c r="AH29" s="354"/>
      <c r="AI29" s="354"/>
      <c r="AJ29" s="354"/>
      <c r="AK29" s="354"/>
      <c r="AL29" s="354"/>
      <c r="AM29" s="354"/>
      <c r="AN29" s="354"/>
      <c r="AO29" s="354"/>
      <c r="AP29" s="354"/>
      <c r="AQ29" s="354"/>
      <c r="AR29" s="354"/>
      <c r="AS29" s="354"/>
      <c r="AT29" s="354"/>
      <c r="AU29" s="354"/>
      <c r="AV29" s="354"/>
      <c r="AW29" s="354"/>
      <c r="AX29" s="354"/>
      <c r="AY29" s="354"/>
      <c r="AZ29" s="354"/>
      <c r="BA29" s="354"/>
      <c r="BB29" s="354"/>
      <c r="BC29" s="354"/>
      <c r="BD29" s="354"/>
      <c r="BE29" s="354"/>
      <c r="BF29" s="354"/>
      <c r="BG29" s="354"/>
      <c r="BH29" s="354"/>
      <c r="BI29" s="354"/>
      <c r="BJ29" s="354"/>
      <c r="BK29" s="354"/>
      <c r="BL29" s="354"/>
      <c r="BM29" s="36"/>
      <c r="BN29" s="1046" t="str" cm="1">
        <f t="array" ref="BN29">_xlfn.IFNA(LOOKUP(2,1/($H29:$BL29&lt;&gt;""),$H$19:$BL$19),"")</f>
        <v/>
      </c>
      <c r="BO29" s="1047" t="str" cm="1">
        <f t="array" ref="BO29">_xlfn.IFNA(INDEX($H$19:$BL$19,MATCH(TRUE,INDEX($H29:$BL29&lt;&gt;0,),0)),"")</f>
        <v/>
      </c>
      <c r="BP29" s="183"/>
      <c r="BQ29" s="1048" t="b">
        <f t="shared" si="2"/>
        <v>1</v>
      </c>
      <c r="BR29" s="1048" t="b">
        <f t="shared" si="3"/>
        <v>1</v>
      </c>
      <c r="BS29" s="36"/>
      <c r="BT29" s="36"/>
      <c r="BU29" s="36"/>
      <c r="BV29" s="36"/>
    </row>
    <row r="30" spans="1:74" s="77" customFormat="1" ht="17.45" customHeight="1">
      <c r="A30" s="1296"/>
      <c r="B30" s="346" t="s">
        <v>515</v>
      </c>
      <c r="C30" s="341" t="s">
        <v>607</v>
      </c>
      <c r="D30" s="321" t="s">
        <v>513</v>
      </c>
      <c r="E30" s="321" t="s">
        <v>516</v>
      </c>
      <c r="F30" s="321" t="s">
        <v>513</v>
      </c>
      <c r="G30" s="429" t="s">
        <v>514</v>
      </c>
      <c r="H30" s="354"/>
      <c r="I30" s="354"/>
      <c r="J30" s="354"/>
      <c r="K30" s="354"/>
      <c r="L30" s="354"/>
      <c r="M30" s="354"/>
      <c r="N30" s="354"/>
      <c r="O30" s="354"/>
      <c r="P30" s="354"/>
      <c r="Q30" s="354"/>
      <c r="R30" s="354"/>
      <c r="S30" s="354"/>
      <c r="T30" s="354"/>
      <c r="U30" s="354"/>
      <c r="V30" s="354"/>
      <c r="W30" s="354"/>
      <c r="X30" s="354"/>
      <c r="Y30" s="354"/>
      <c r="Z30" s="354"/>
      <c r="AA30" s="354"/>
      <c r="AB30" s="354"/>
      <c r="AC30" s="354"/>
      <c r="AD30" s="354"/>
      <c r="AE30" s="354"/>
      <c r="AF30" s="354"/>
      <c r="AG30" s="354"/>
      <c r="AH30" s="354"/>
      <c r="AI30" s="354"/>
      <c r="AJ30" s="354"/>
      <c r="AK30" s="354"/>
      <c r="AL30" s="354"/>
      <c r="AM30" s="354"/>
      <c r="AN30" s="354"/>
      <c r="AO30" s="354"/>
      <c r="AP30" s="354"/>
      <c r="AQ30" s="354"/>
      <c r="AR30" s="354"/>
      <c r="AS30" s="354"/>
      <c r="AT30" s="354"/>
      <c r="AU30" s="354"/>
      <c r="AV30" s="354"/>
      <c r="AW30" s="354"/>
      <c r="AX30" s="354"/>
      <c r="AY30" s="354"/>
      <c r="AZ30" s="354"/>
      <c r="BA30" s="354"/>
      <c r="BB30" s="354"/>
      <c r="BC30" s="354"/>
      <c r="BD30" s="354"/>
      <c r="BE30" s="354"/>
      <c r="BF30" s="354"/>
      <c r="BG30" s="354"/>
      <c r="BH30" s="354"/>
      <c r="BI30" s="354"/>
      <c r="BJ30" s="354"/>
      <c r="BK30" s="354"/>
      <c r="BL30" s="354"/>
      <c r="BM30" s="36"/>
      <c r="BN30" s="1046" t="str" cm="1">
        <f t="array" ref="BN30">_xlfn.IFNA(LOOKUP(2,1/($H30:$BL30&lt;&gt;""),$H$19:$BL$19),"")</f>
        <v/>
      </c>
      <c r="BO30" s="1047" t="str" cm="1">
        <f t="array" ref="BO30">_xlfn.IFNA(INDEX($H$19:$BL$19,MATCH(TRUE,INDEX($H30:$BL30&lt;&gt;0,),0)),"")</f>
        <v/>
      </c>
      <c r="BP30" s="183"/>
      <c r="BQ30" s="1048" t="b">
        <f t="shared" si="2"/>
        <v>1</v>
      </c>
      <c r="BR30" s="1048" t="b">
        <f t="shared" si="3"/>
        <v>1</v>
      </c>
      <c r="BS30" s="36"/>
      <c r="BT30" s="36"/>
      <c r="BU30" s="36"/>
      <c r="BV30" s="36"/>
    </row>
    <row r="31" spans="1:74" s="77" customFormat="1" ht="17.45" customHeight="1">
      <c r="A31" s="1296"/>
      <c r="B31" s="346" t="s">
        <v>515</v>
      </c>
      <c r="C31" s="341" t="s">
        <v>607</v>
      </c>
      <c r="D31" s="321" t="s">
        <v>513</v>
      </c>
      <c r="E31" s="321" t="s">
        <v>516</v>
      </c>
      <c r="F31" s="321" t="s">
        <v>513</v>
      </c>
      <c r="G31" s="429" t="s">
        <v>514</v>
      </c>
      <c r="H31" s="354"/>
      <c r="I31" s="354"/>
      <c r="J31" s="354"/>
      <c r="K31" s="354"/>
      <c r="L31" s="354"/>
      <c r="M31" s="354"/>
      <c r="N31" s="354"/>
      <c r="O31" s="354"/>
      <c r="P31" s="354"/>
      <c r="Q31" s="354"/>
      <c r="R31" s="354"/>
      <c r="S31" s="354"/>
      <c r="T31" s="354"/>
      <c r="U31" s="354"/>
      <c r="V31" s="354"/>
      <c r="W31" s="354"/>
      <c r="X31" s="354"/>
      <c r="Y31" s="354"/>
      <c r="Z31" s="354"/>
      <c r="AA31" s="354"/>
      <c r="AB31" s="354"/>
      <c r="AC31" s="354"/>
      <c r="AD31" s="354"/>
      <c r="AE31" s="354"/>
      <c r="AF31" s="354"/>
      <c r="AG31" s="354"/>
      <c r="AH31" s="354"/>
      <c r="AI31" s="354"/>
      <c r="AJ31" s="354"/>
      <c r="AK31" s="354"/>
      <c r="AL31" s="354"/>
      <c r="AM31" s="354"/>
      <c r="AN31" s="354"/>
      <c r="AO31" s="354"/>
      <c r="AP31" s="354"/>
      <c r="AQ31" s="354"/>
      <c r="AR31" s="354"/>
      <c r="AS31" s="354"/>
      <c r="AT31" s="354"/>
      <c r="AU31" s="354"/>
      <c r="AV31" s="354"/>
      <c r="AW31" s="354"/>
      <c r="AX31" s="354"/>
      <c r="AY31" s="354"/>
      <c r="AZ31" s="354"/>
      <c r="BA31" s="354"/>
      <c r="BB31" s="354"/>
      <c r="BC31" s="354"/>
      <c r="BD31" s="354"/>
      <c r="BE31" s="354"/>
      <c r="BF31" s="354"/>
      <c r="BG31" s="354"/>
      <c r="BH31" s="354"/>
      <c r="BI31" s="354"/>
      <c r="BJ31" s="354"/>
      <c r="BK31" s="354"/>
      <c r="BL31" s="354"/>
      <c r="BM31" s="36"/>
      <c r="BN31" s="1046" t="str" cm="1">
        <f t="array" ref="BN31">_xlfn.IFNA(LOOKUP(2,1/($H31:$BL31&lt;&gt;""),$H$19:$BL$19),"")</f>
        <v/>
      </c>
      <c r="BO31" s="1047" t="str" cm="1">
        <f t="array" ref="BO31">_xlfn.IFNA(INDEX($H$19:$BL$19,MATCH(TRUE,INDEX($H31:$BL31&lt;&gt;0,),0)),"")</f>
        <v/>
      </c>
      <c r="BP31" s="183"/>
      <c r="BQ31" s="1048" t="b">
        <f t="shared" si="2"/>
        <v>1</v>
      </c>
      <c r="BR31" s="1048" t="b">
        <f>IF($C31="Please select cost type",IF($BN31="",TRUE, FALSE), TRUE)</f>
        <v>1</v>
      </c>
      <c r="BS31" s="36"/>
      <c r="BT31" s="36"/>
      <c r="BU31" s="36"/>
      <c r="BV31" s="36"/>
    </row>
    <row r="32" spans="1:74" s="77" customFormat="1" ht="17.45" customHeight="1">
      <c r="A32" s="1296"/>
      <c r="B32" s="346" t="s">
        <v>515</v>
      </c>
      <c r="C32" s="341" t="s">
        <v>607</v>
      </c>
      <c r="D32" s="321" t="s">
        <v>513</v>
      </c>
      <c r="E32" s="321" t="s">
        <v>516</v>
      </c>
      <c r="F32" s="321" t="s">
        <v>513</v>
      </c>
      <c r="G32" s="429" t="s">
        <v>514</v>
      </c>
      <c r="H32" s="354"/>
      <c r="I32" s="354"/>
      <c r="J32" s="354"/>
      <c r="K32" s="354"/>
      <c r="L32" s="354"/>
      <c r="M32" s="354"/>
      <c r="N32" s="354"/>
      <c r="O32" s="354"/>
      <c r="P32" s="354"/>
      <c r="Q32" s="354"/>
      <c r="R32" s="354"/>
      <c r="S32" s="354"/>
      <c r="T32" s="354"/>
      <c r="U32" s="354"/>
      <c r="V32" s="354"/>
      <c r="W32" s="354"/>
      <c r="X32" s="354"/>
      <c r="Y32" s="354"/>
      <c r="Z32" s="354"/>
      <c r="AA32" s="354"/>
      <c r="AB32" s="354"/>
      <c r="AC32" s="354"/>
      <c r="AD32" s="354"/>
      <c r="AE32" s="354"/>
      <c r="AF32" s="354"/>
      <c r="AG32" s="354"/>
      <c r="AH32" s="354"/>
      <c r="AI32" s="354"/>
      <c r="AJ32" s="354"/>
      <c r="AK32" s="354"/>
      <c r="AL32" s="354"/>
      <c r="AM32" s="354"/>
      <c r="AN32" s="354"/>
      <c r="AO32" s="354"/>
      <c r="AP32" s="354"/>
      <c r="AQ32" s="354"/>
      <c r="AR32" s="354"/>
      <c r="AS32" s="354"/>
      <c r="AT32" s="354"/>
      <c r="AU32" s="354"/>
      <c r="AV32" s="354"/>
      <c r="AW32" s="354"/>
      <c r="AX32" s="354"/>
      <c r="AY32" s="354"/>
      <c r="AZ32" s="354"/>
      <c r="BA32" s="354"/>
      <c r="BB32" s="354"/>
      <c r="BC32" s="354"/>
      <c r="BD32" s="354"/>
      <c r="BE32" s="354"/>
      <c r="BF32" s="354"/>
      <c r="BG32" s="354"/>
      <c r="BH32" s="354"/>
      <c r="BI32" s="354"/>
      <c r="BJ32" s="354"/>
      <c r="BK32" s="354"/>
      <c r="BL32" s="354"/>
      <c r="BM32" s="36"/>
      <c r="BN32" s="1046" t="str" cm="1">
        <f t="array" ref="BN32">_xlfn.IFNA(LOOKUP(2,1/($H32:$BL32&lt;&gt;""),$H$19:$BL$19),"")</f>
        <v/>
      </c>
      <c r="BO32" s="1047" t="str" cm="1">
        <f t="array" ref="BO32">_xlfn.IFNA(INDEX($H$19:$BL$19,MATCH(TRUE,INDEX($H32:$BL32&lt;&gt;0,),0)),"")</f>
        <v/>
      </c>
      <c r="BP32" s="183"/>
      <c r="BQ32" s="1048" t="b">
        <f t="shared" si="2"/>
        <v>1</v>
      </c>
      <c r="BR32" s="1048" t="b">
        <f t="shared" si="3"/>
        <v>1</v>
      </c>
      <c r="BS32" s="36"/>
      <c r="BT32" s="36"/>
      <c r="BU32" s="36"/>
      <c r="BV32" s="36"/>
    </row>
    <row r="33" spans="1:74" s="77" customFormat="1" ht="17.45" customHeight="1">
      <c r="A33" s="1296"/>
      <c r="B33" s="346" t="s">
        <v>515</v>
      </c>
      <c r="C33" s="341" t="s">
        <v>607</v>
      </c>
      <c r="D33" s="321" t="s">
        <v>513</v>
      </c>
      <c r="E33" s="321" t="s">
        <v>516</v>
      </c>
      <c r="F33" s="321" t="s">
        <v>513</v>
      </c>
      <c r="G33" s="429" t="s">
        <v>514</v>
      </c>
      <c r="H33" s="354"/>
      <c r="I33" s="354"/>
      <c r="J33" s="354"/>
      <c r="K33" s="354"/>
      <c r="L33" s="354"/>
      <c r="M33" s="354"/>
      <c r="N33" s="354"/>
      <c r="O33" s="354"/>
      <c r="P33" s="354"/>
      <c r="Q33" s="354"/>
      <c r="R33" s="354"/>
      <c r="S33" s="354"/>
      <c r="T33" s="354"/>
      <c r="U33" s="354"/>
      <c r="V33" s="354"/>
      <c r="W33" s="354"/>
      <c r="X33" s="354"/>
      <c r="Y33" s="354"/>
      <c r="Z33" s="354"/>
      <c r="AA33" s="354"/>
      <c r="AB33" s="354"/>
      <c r="AC33" s="354"/>
      <c r="AD33" s="354"/>
      <c r="AE33" s="354"/>
      <c r="AF33" s="354"/>
      <c r="AG33" s="354"/>
      <c r="AH33" s="354"/>
      <c r="AI33" s="354"/>
      <c r="AJ33" s="354"/>
      <c r="AK33" s="354"/>
      <c r="AL33" s="354"/>
      <c r="AM33" s="354"/>
      <c r="AN33" s="354"/>
      <c r="AO33" s="354"/>
      <c r="AP33" s="354"/>
      <c r="AQ33" s="354"/>
      <c r="AR33" s="354"/>
      <c r="AS33" s="354"/>
      <c r="AT33" s="354"/>
      <c r="AU33" s="354"/>
      <c r="AV33" s="354"/>
      <c r="AW33" s="354"/>
      <c r="AX33" s="354"/>
      <c r="AY33" s="354"/>
      <c r="AZ33" s="354"/>
      <c r="BA33" s="354"/>
      <c r="BB33" s="354"/>
      <c r="BC33" s="354"/>
      <c r="BD33" s="354"/>
      <c r="BE33" s="354"/>
      <c r="BF33" s="354"/>
      <c r="BG33" s="354"/>
      <c r="BH33" s="354"/>
      <c r="BI33" s="354"/>
      <c r="BJ33" s="354"/>
      <c r="BK33" s="354"/>
      <c r="BL33" s="354"/>
      <c r="BM33" s="36"/>
      <c r="BN33" s="1046" t="str" cm="1">
        <f t="array" ref="BN33">_xlfn.IFNA(LOOKUP(2,1/($H33:$BL33&lt;&gt;""),$H$19:$BL$19),"")</f>
        <v/>
      </c>
      <c r="BO33" s="1047" t="str" cm="1">
        <f t="array" ref="BO33">_xlfn.IFNA(INDEX($H$19:$BL$19,MATCH(TRUE,INDEX($H33:$BL33&lt;&gt;0,),0)),"")</f>
        <v/>
      </c>
      <c r="BP33" s="183"/>
      <c r="BQ33" s="1048" t="b">
        <f t="shared" si="2"/>
        <v>1</v>
      </c>
      <c r="BR33" s="1048" t="b">
        <f t="shared" si="3"/>
        <v>1</v>
      </c>
      <c r="BS33" s="36"/>
      <c r="BT33" s="36"/>
      <c r="BU33" s="36"/>
      <c r="BV33" s="36"/>
    </row>
    <row r="34" spans="1:74" s="77" customFormat="1" ht="17.45" customHeight="1">
      <c r="A34" s="1296"/>
      <c r="B34" s="346" t="s">
        <v>515</v>
      </c>
      <c r="C34" s="341" t="s">
        <v>607</v>
      </c>
      <c r="D34" s="321" t="s">
        <v>513</v>
      </c>
      <c r="E34" s="321" t="s">
        <v>516</v>
      </c>
      <c r="F34" s="321" t="s">
        <v>513</v>
      </c>
      <c r="G34" s="429" t="s">
        <v>514</v>
      </c>
      <c r="H34" s="354"/>
      <c r="I34" s="354"/>
      <c r="J34" s="354"/>
      <c r="K34" s="354"/>
      <c r="L34" s="354"/>
      <c r="M34" s="354"/>
      <c r="N34" s="354"/>
      <c r="O34" s="354"/>
      <c r="P34" s="354"/>
      <c r="Q34" s="354"/>
      <c r="R34" s="354"/>
      <c r="S34" s="354"/>
      <c r="T34" s="354"/>
      <c r="U34" s="354"/>
      <c r="V34" s="354"/>
      <c r="W34" s="354"/>
      <c r="X34" s="354"/>
      <c r="Y34" s="354"/>
      <c r="Z34" s="354"/>
      <c r="AA34" s="354"/>
      <c r="AB34" s="354"/>
      <c r="AC34" s="354"/>
      <c r="AD34" s="354"/>
      <c r="AE34" s="354"/>
      <c r="AF34" s="354"/>
      <c r="AG34" s="354"/>
      <c r="AH34" s="354"/>
      <c r="AI34" s="354"/>
      <c r="AJ34" s="354"/>
      <c r="AK34" s="354"/>
      <c r="AL34" s="354"/>
      <c r="AM34" s="354"/>
      <c r="AN34" s="354"/>
      <c r="AO34" s="354"/>
      <c r="AP34" s="354"/>
      <c r="AQ34" s="354"/>
      <c r="AR34" s="354"/>
      <c r="AS34" s="354"/>
      <c r="AT34" s="354"/>
      <c r="AU34" s="354"/>
      <c r="AV34" s="354"/>
      <c r="AW34" s="354"/>
      <c r="AX34" s="354"/>
      <c r="AY34" s="354"/>
      <c r="AZ34" s="354"/>
      <c r="BA34" s="354"/>
      <c r="BB34" s="354"/>
      <c r="BC34" s="354"/>
      <c r="BD34" s="354"/>
      <c r="BE34" s="354"/>
      <c r="BF34" s="354"/>
      <c r="BG34" s="354"/>
      <c r="BH34" s="354"/>
      <c r="BI34" s="354"/>
      <c r="BJ34" s="354"/>
      <c r="BK34" s="354"/>
      <c r="BL34" s="354"/>
      <c r="BM34" s="36"/>
      <c r="BN34" s="1046" t="str" cm="1">
        <f t="array" ref="BN34">_xlfn.IFNA(LOOKUP(2,1/($H34:$BL34&lt;&gt;""),$H$19:$BL$19),"")</f>
        <v/>
      </c>
      <c r="BO34" s="1047" t="str" cm="1">
        <f t="array" ref="BO34">_xlfn.IFNA(INDEX($H$19:$BL$19,MATCH(TRUE,INDEX($H34:$BL34&lt;&gt;0,),0)),"")</f>
        <v/>
      </c>
      <c r="BP34" s="183"/>
      <c r="BQ34" s="1048" t="b">
        <f t="shared" si="2"/>
        <v>1</v>
      </c>
      <c r="BR34" s="1048" t="b">
        <f t="shared" si="3"/>
        <v>1</v>
      </c>
      <c r="BS34" s="36"/>
      <c r="BT34" s="36"/>
      <c r="BU34" s="36"/>
      <c r="BV34" s="36"/>
    </row>
    <row r="35" spans="1:74" s="77" customFormat="1" ht="17.45" customHeight="1">
      <c r="A35" s="1296"/>
      <c r="B35" s="346" t="s">
        <v>515</v>
      </c>
      <c r="C35" s="341" t="s">
        <v>607</v>
      </c>
      <c r="D35" s="321" t="s">
        <v>513</v>
      </c>
      <c r="E35" s="321" t="s">
        <v>516</v>
      </c>
      <c r="F35" s="321" t="s">
        <v>513</v>
      </c>
      <c r="G35" s="429" t="s">
        <v>514</v>
      </c>
      <c r="H35" s="354"/>
      <c r="I35" s="354"/>
      <c r="J35" s="354"/>
      <c r="K35" s="354"/>
      <c r="L35" s="354"/>
      <c r="M35" s="354"/>
      <c r="N35" s="354"/>
      <c r="O35" s="354"/>
      <c r="P35" s="354"/>
      <c r="Q35" s="354"/>
      <c r="R35" s="354"/>
      <c r="S35" s="354"/>
      <c r="T35" s="354"/>
      <c r="U35" s="354"/>
      <c r="V35" s="354"/>
      <c r="W35" s="354"/>
      <c r="X35" s="354"/>
      <c r="Y35" s="354"/>
      <c r="Z35" s="354"/>
      <c r="AA35" s="354"/>
      <c r="AB35" s="354"/>
      <c r="AC35" s="354"/>
      <c r="AD35" s="354"/>
      <c r="AE35" s="354"/>
      <c r="AF35" s="354"/>
      <c r="AG35" s="354"/>
      <c r="AH35" s="354"/>
      <c r="AI35" s="354"/>
      <c r="AJ35" s="354"/>
      <c r="AK35" s="354"/>
      <c r="AL35" s="354"/>
      <c r="AM35" s="354"/>
      <c r="AN35" s="354"/>
      <c r="AO35" s="354"/>
      <c r="AP35" s="354"/>
      <c r="AQ35" s="354"/>
      <c r="AR35" s="354"/>
      <c r="AS35" s="354"/>
      <c r="AT35" s="354"/>
      <c r="AU35" s="354"/>
      <c r="AV35" s="354"/>
      <c r="AW35" s="354"/>
      <c r="AX35" s="354"/>
      <c r="AY35" s="354"/>
      <c r="AZ35" s="354"/>
      <c r="BA35" s="354"/>
      <c r="BB35" s="354"/>
      <c r="BC35" s="354"/>
      <c r="BD35" s="354"/>
      <c r="BE35" s="354"/>
      <c r="BF35" s="354"/>
      <c r="BG35" s="354"/>
      <c r="BH35" s="354"/>
      <c r="BI35" s="354"/>
      <c r="BJ35" s="354"/>
      <c r="BK35" s="354"/>
      <c r="BL35" s="354"/>
      <c r="BM35" s="36"/>
      <c r="BN35" s="1046" t="str" cm="1">
        <f t="array" ref="BN35">_xlfn.IFNA(LOOKUP(2,1/($H35:$BL35&lt;&gt;""),$H$19:$BL$19),"")</f>
        <v/>
      </c>
      <c r="BO35" s="1047" t="str" cm="1">
        <f t="array" ref="BO35">_xlfn.IFNA(INDEX($H$19:$BL$19,MATCH(TRUE,INDEX($H35:$BL35&lt;&gt;0,),0)),"")</f>
        <v/>
      </c>
      <c r="BP35" s="183"/>
      <c r="BQ35" s="1048" t="b">
        <f t="shared" si="2"/>
        <v>1</v>
      </c>
      <c r="BR35" s="1048" t="b">
        <f t="shared" si="3"/>
        <v>1</v>
      </c>
      <c r="BS35" s="36"/>
      <c r="BT35" s="36"/>
      <c r="BU35" s="36"/>
      <c r="BV35" s="36"/>
    </row>
    <row r="36" spans="1:74" s="77" customFormat="1" ht="17.45" customHeight="1">
      <c r="A36" s="1296"/>
      <c r="B36" s="346" t="s">
        <v>515</v>
      </c>
      <c r="C36" s="341" t="s">
        <v>607</v>
      </c>
      <c r="D36" s="321" t="s">
        <v>513</v>
      </c>
      <c r="E36" s="321" t="s">
        <v>516</v>
      </c>
      <c r="F36" s="321" t="s">
        <v>513</v>
      </c>
      <c r="G36" s="429" t="s">
        <v>514</v>
      </c>
      <c r="H36" s="354"/>
      <c r="I36" s="354"/>
      <c r="J36" s="354"/>
      <c r="K36" s="354"/>
      <c r="L36" s="354"/>
      <c r="M36" s="354"/>
      <c r="N36" s="354"/>
      <c r="O36" s="354"/>
      <c r="P36" s="354"/>
      <c r="Q36" s="354"/>
      <c r="R36" s="354"/>
      <c r="S36" s="354"/>
      <c r="T36" s="354"/>
      <c r="U36" s="354"/>
      <c r="V36" s="354"/>
      <c r="W36" s="354"/>
      <c r="X36" s="354"/>
      <c r="Y36" s="354"/>
      <c r="Z36" s="354"/>
      <c r="AA36" s="354"/>
      <c r="AB36" s="354"/>
      <c r="AC36" s="354"/>
      <c r="AD36" s="354"/>
      <c r="AE36" s="354"/>
      <c r="AF36" s="354"/>
      <c r="AG36" s="354"/>
      <c r="AH36" s="354"/>
      <c r="AI36" s="354"/>
      <c r="AJ36" s="354"/>
      <c r="AK36" s="354"/>
      <c r="AL36" s="354"/>
      <c r="AM36" s="354"/>
      <c r="AN36" s="354"/>
      <c r="AO36" s="354"/>
      <c r="AP36" s="354"/>
      <c r="AQ36" s="354"/>
      <c r="AR36" s="354"/>
      <c r="AS36" s="354"/>
      <c r="AT36" s="354"/>
      <c r="AU36" s="354"/>
      <c r="AV36" s="354"/>
      <c r="AW36" s="354"/>
      <c r="AX36" s="354"/>
      <c r="AY36" s="354"/>
      <c r="AZ36" s="354"/>
      <c r="BA36" s="354"/>
      <c r="BB36" s="354"/>
      <c r="BC36" s="354"/>
      <c r="BD36" s="354"/>
      <c r="BE36" s="354"/>
      <c r="BF36" s="354"/>
      <c r="BG36" s="354"/>
      <c r="BH36" s="354"/>
      <c r="BI36" s="354"/>
      <c r="BJ36" s="354"/>
      <c r="BK36" s="354"/>
      <c r="BL36" s="354"/>
      <c r="BM36" s="36"/>
      <c r="BN36" s="1046" t="str" cm="1">
        <f t="array" ref="BN36">_xlfn.IFNA(LOOKUP(2,1/($H36:$BL36&lt;&gt;""),$H$19:$BL$19),"")</f>
        <v/>
      </c>
      <c r="BO36" s="1047" t="str" cm="1">
        <f t="array" ref="BO36">_xlfn.IFNA(INDEX($H$19:$BL$19,MATCH(TRUE,INDEX($H36:$BL36&lt;&gt;0,),0)),"")</f>
        <v/>
      </c>
      <c r="BP36" s="183"/>
      <c r="BQ36" s="1048" t="b">
        <f t="shared" si="2"/>
        <v>1</v>
      </c>
      <c r="BR36" s="1048" t="b">
        <f t="shared" si="3"/>
        <v>1</v>
      </c>
      <c r="BS36" s="36"/>
      <c r="BT36" s="36"/>
      <c r="BU36" s="36"/>
      <c r="BV36" s="36"/>
    </row>
    <row r="37" spans="1:74" s="77" customFormat="1" ht="17.45" customHeight="1">
      <c r="A37" s="1296"/>
      <c r="B37" s="346" t="s">
        <v>515</v>
      </c>
      <c r="C37" s="341" t="s">
        <v>607</v>
      </c>
      <c r="D37" s="321" t="s">
        <v>513</v>
      </c>
      <c r="E37" s="321" t="s">
        <v>516</v>
      </c>
      <c r="F37" s="321" t="s">
        <v>513</v>
      </c>
      <c r="G37" s="429" t="s">
        <v>514</v>
      </c>
      <c r="H37" s="354"/>
      <c r="I37" s="354"/>
      <c r="J37" s="354"/>
      <c r="K37" s="354"/>
      <c r="L37" s="354"/>
      <c r="M37" s="354"/>
      <c r="N37" s="354"/>
      <c r="O37" s="354"/>
      <c r="P37" s="354"/>
      <c r="Q37" s="354"/>
      <c r="R37" s="354"/>
      <c r="S37" s="354"/>
      <c r="T37" s="354"/>
      <c r="U37" s="354"/>
      <c r="V37" s="354"/>
      <c r="W37" s="354"/>
      <c r="X37" s="354"/>
      <c r="Y37" s="354"/>
      <c r="Z37" s="354"/>
      <c r="AA37" s="354"/>
      <c r="AB37" s="354"/>
      <c r="AC37" s="354"/>
      <c r="AD37" s="354"/>
      <c r="AE37" s="354"/>
      <c r="AF37" s="354"/>
      <c r="AG37" s="354"/>
      <c r="AH37" s="354"/>
      <c r="AI37" s="354"/>
      <c r="AJ37" s="354"/>
      <c r="AK37" s="354"/>
      <c r="AL37" s="354"/>
      <c r="AM37" s="354"/>
      <c r="AN37" s="354"/>
      <c r="AO37" s="354"/>
      <c r="AP37" s="354"/>
      <c r="AQ37" s="354"/>
      <c r="AR37" s="354"/>
      <c r="AS37" s="354"/>
      <c r="AT37" s="354"/>
      <c r="AU37" s="354"/>
      <c r="AV37" s="354"/>
      <c r="AW37" s="354"/>
      <c r="AX37" s="354"/>
      <c r="AY37" s="354"/>
      <c r="AZ37" s="354"/>
      <c r="BA37" s="354"/>
      <c r="BB37" s="354"/>
      <c r="BC37" s="354"/>
      <c r="BD37" s="354"/>
      <c r="BE37" s="354"/>
      <c r="BF37" s="354"/>
      <c r="BG37" s="354"/>
      <c r="BH37" s="354"/>
      <c r="BI37" s="354"/>
      <c r="BJ37" s="354"/>
      <c r="BK37" s="354"/>
      <c r="BL37" s="354"/>
      <c r="BM37" s="36"/>
      <c r="BN37" s="1046" t="str" cm="1">
        <f t="array" ref="BN37">_xlfn.IFNA(LOOKUP(2,1/($H37:$BL37&lt;&gt;""),$H$19:$BL$19),"")</f>
        <v/>
      </c>
      <c r="BO37" s="1047" t="str" cm="1">
        <f t="array" ref="BO37">_xlfn.IFNA(INDEX($H$19:$BL$19,MATCH(TRUE,INDEX($H37:$BL37&lt;&gt;0,),0)),"")</f>
        <v/>
      </c>
      <c r="BP37" s="183"/>
      <c r="BQ37" s="1048" t="b">
        <f t="shared" si="2"/>
        <v>1</v>
      </c>
      <c r="BR37" s="1048" t="b">
        <f t="shared" si="3"/>
        <v>1</v>
      </c>
      <c r="BS37" s="36"/>
      <c r="BT37" s="36"/>
      <c r="BU37" s="36"/>
      <c r="BV37" s="36"/>
    </row>
    <row r="38" spans="1:74" s="77" customFormat="1" ht="17.45" customHeight="1">
      <c r="A38" s="1296"/>
      <c r="B38" s="346" t="s">
        <v>515</v>
      </c>
      <c r="C38" s="341" t="s">
        <v>607</v>
      </c>
      <c r="D38" s="321" t="s">
        <v>513</v>
      </c>
      <c r="E38" s="321" t="s">
        <v>516</v>
      </c>
      <c r="F38" s="321" t="s">
        <v>513</v>
      </c>
      <c r="G38" s="429" t="s">
        <v>514</v>
      </c>
      <c r="H38" s="354"/>
      <c r="I38" s="354"/>
      <c r="J38" s="354"/>
      <c r="K38" s="354"/>
      <c r="L38" s="354"/>
      <c r="M38" s="354"/>
      <c r="N38" s="354"/>
      <c r="O38" s="354"/>
      <c r="P38" s="354"/>
      <c r="Q38" s="354"/>
      <c r="R38" s="354"/>
      <c r="S38" s="354"/>
      <c r="T38" s="354"/>
      <c r="U38" s="354"/>
      <c r="V38" s="354"/>
      <c r="W38" s="354"/>
      <c r="X38" s="354"/>
      <c r="Y38" s="354"/>
      <c r="Z38" s="354"/>
      <c r="AA38" s="354"/>
      <c r="AB38" s="354"/>
      <c r="AC38" s="354"/>
      <c r="AD38" s="354"/>
      <c r="AE38" s="354"/>
      <c r="AF38" s="354"/>
      <c r="AG38" s="354"/>
      <c r="AH38" s="354"/>
      <c r="AI38" s="354"/>
      <c r="AJ38" s="354"/>
      <c r="AK38" s="354"/>
      <c r="AL38" s="354"/>
      <c r="AM38" s="354"/>
      <c r="AN38" s="354"/>
      <c r="AO38" s="354"/>
      <c r="AP38" s="354"/>
      <c r="AQ38" s="354"/>
      <c r="AR38" s="354"/>
      <c r="AS38" s="354"/>
      <c r="AT38" s="354"/>
      <c r="AU38" s="354"/>
      <c r="AV38" s="354"/>
      <c r="AW38" s="354"/>
      <c r="AX38" s="354"/>
      <c r="AY38" s="354"/>
      <c r="AZ38" s="354"/>
      <c r="BA38" s="354"/>
      <c r="BB38" s="354"/>
      <c r="BC38" s="354"/>
      <c r="BD38" s="354"/>
      <c r="BE38" s="354"/>
      <c r="BF38" s="354"/>
      <c r="BG38" s="354"/>
      <c r="BH38" s="354"/>
      <c r="BI38" s="354"/>
      <c r="BJ38" s="354"/>
      <c r="BK38" s="354"/>
      <c r="BL38" s="354"/>
      <c r="BM38" s="36"/>
      <c r="BN38" s="1046" t="str" cm="1">
        <f t="array" ref="BN38">_xlfn.IFNA(LOOKUP(2,1/($H38:$BL38&lt;&gt;""),$H$19:$BL$19),"")</f>
        <v/>
      </c>
      <c r="BO38" s="1047" t="str" cm="1">
        <f t="array" ref="BO38">_xlfn.IFNA(INDEX($H$19:$BL$19,MATCH(TRUE,INDEX($H38:$BL38&lt;&gt;0,),0)),"")</f>
        <v/>
      </c>
      <c r="BP38" s="183"/>
      <c r="BQ38" s="1048" t="b">
        <f t="shared" si="2"/>
        <v>1</v>
      </c>
      <c r="BR38" s="1048" t="b">
        <f t="shared" si="3"/>
        <v>1</v>
      </c>
      <c r="BS38" s="36"/>
      <c r="BT38" s="36"/>
      <c r="BU38" s="36"/>
      <c r="BV38" s="36"/>
    </row>
    <row r="39" spans="1:74" s="77" customFormat="1" ht="17.45" customHeight="1" thickBot="1">
      <c r="A39" s="1296"/>
      <c r="B39" s="347" t="s">
        <v>515</v>
      </c>
      <c r="C39" s="342" t="s">
        <v>607</v>
      </c>
      <c r="D39" s="322" t="s">
        <v>513</v>
      </c>
      <c r="E39" s="321" t="s">
        <v>516</v>
      </c>
      <c r="F39" s="322" t="s">
        <v>513</v>
      </c>
      <c r="G39" s="429" t="s">
        <v>514</v>
      </c>
      <c r="H39" s="354"/>
      <c r="I39" s="354"/>
      <c r="J39" s="354"/>
      <c r="K39" s="354"/>
      <c r="L39" s="354"/>
      <c r="M39" s="354"/>
      <c r="N39" s="354"/>
      <c r="O39" s="354"/>
      <c r="P39" s="354"/>
      <c r="Q39" s="354"/>
      <c r="R39" s="354"/>
      <c r="S39" s="354"/>
      <c r="T39" s="354"/>
      <c r="U39" s="354"/>
      <c r="V39" s="354"/>
      <c r="W39" s="354"/>
      <c r="X39" s="354"/>
      <c r="Y39" s="354"/>
      <c r="Z39" s="354"/>
      <c r="AA39" s="354"/>
      <c r="AB39" s="354"/>
      <c r="AC39" s="354"/>
      <c r="AD39" s="354"/>
      <c r="AE39" s="354"/>
      <c r="AF39" s="354"/>
      <c r="AG39" s="354"/>
      <c r="AH39" s="354"/>
      <c r="AI39" s="354"/>
      <c r="AJ39" s="354"/>
      <c r="AK39" s="354"/>
      <c r="AL39" s="354"/>
      <c r="AM39" s="354"/>
      <c r="AN39" s="354"/>
      <c r="AO39" s="354"/>
      <c r="AP39" s="354"/>
      <c r="AQ39" s="354"/>
      <c r="AR39" s="354"/>
      <c r="AS39" s="354"/>
      <c r="AT39" s="354"/>
      <c r="AU39" s="354"/>
      <c r="AV39" s="354"/>
      <c r="AW39" s="354"/>
      <c r="AX39" s="354"/>
      <c r="AY39" s="354"/>
      <c r="AZ39" s="354"/>
      <c r="BA39" s="354"/>
      <c r="BB39" s="354"/>
      <c r="BC39" s="354"/>
      <c r="BD39" s="354"/>
      <c r="BE39" s="354"/>
      <c r="BF39" s="354"/>
      <c r="BG39" s="354"/>
      <c r="BH39" s="354"/>
      <c r="BI39" s="354"/>
      <c r="BJ39" s="354"/>
      <c r="BK39" s="354"/>
      <c r="BL39" s="354"/>
      <c r="BM39" s="36"/>
      <c r="BN39" s="1046" t="str" cm="1">
        <f t="array" ref="BN39">_xlfn.IFNA(LOOKUP(2,1/($H39:$BL39&lt;&gt;""),$H$19:$BL$19),"")</f>
        <v/>
      </c>
      <c r="BO39" s="1047" t="str" cm="1">
        <f t="array" ref="BO39">_xlfn.IFNA(INDEX($H$19:$BL$19,MATCH(TRUE,INDEX($H39:$BL39&lt;&gt;0,),0)),"")</f>
        <v/>
      </c>
      <c r="BP39" s="183"/>
      <c r="BQ39" s="1048" t="b">
        <f t="shared" si="2"/>
        <v>1</v>
      </c>
      <c r="BR39" s="1048" t="b">
        <f t="shared" si="3"/>
        <v>1</v>
      </c>
      <c r="BS39" s="36"/>
      <c r="BT39" s="36"/>
      <c r="BU39" s="36"/>
      <c r="BV39" s="36"/>
    </row>
    <row r="40" spans="1:74" s="77" customFormat="1" ht="17.45" customHeight="1" thickBot="1">
      <c r="A40" s="1296"/>
      <c r="B40" s="348" t="s">
        <v>517</v>
      </c>
      <c r="C40" s="343" t="s">
        <v>604</v>
      </c>
      <c r="D40" s="322" t="s">
        <v>513</v>
      </c>
      <c r="E40" s="337" t="s">
        <v>516</v>
      </c>
      <c r="F40" s="322" t="s">
        <v>513</v>
      </c>
      <c r="G40" s="430" t="s">
        <v>514</v>
      </c>
      <c r="H40" s="355"/>
      <c r="I40" s="355"/>
      <c r="J40" s="355"/>
      <c r="K40" s="355"/>
      <c r="L40" s="355"/>
      <c r="M40" s="355"/>
      <c r="N40" s="355"/>
      <c r="O40" s="355"/>
      <c r="P40" s="355"/>
      <c r="Q40" s="355"/>
      <c r="R40" s="355"/>
      <c r="S40" s="355"/>
      <c r="T40" s="355"/>
      <c r="U40" s="355"/>
      <c r="V40" s="355"/>
      <c r="W40" s="355"/>
      <c r="X40" s="355"/>
      <c r="Y40" s="355"/>
      <c r="Z40" s="355"/>
      <c r="AA40" s="355"/>
      <c r="AB40" s="355"/>
      <c r="AC40" s="355"/>
      <c r="AD40" s="355"/>
      <c r="AE40" s="355"/>
      <c r="AF40" s="355"/>
      <c r="AG40" s="355"/>
      <c r="AH40" s="355"/>
      <c r="AI40" s="355"/>
      <c r="AJ40" s="355"/>
      <c r="AK40" s="355"/>
      <c r="AL40" s="355"/>
      <c r="AM40" s="355"/>
      <c r="AN40" s="355"/>
      <c r="AO40" s="355"/>
      <c r="AP40" s="355"/>
      <c r="AQ40" s="355"/>
      <c r="AR40" s="355"/>
      <c r="AS40" s="355"/>
      <c r="AT40" s="355"/>
      <c r="AU40" s="355"/>
      <c r="AV40" s="355"/>
      <c r="AW40" s="355"/>
      <c r="AX40" s="355"/>
      <c r="AY40" s="355"/>
      <c r="AZ40" s="355"/>
      <c r="BA40" s="355"/>
      <c r="BB40" s="355"/>
      <c r="BC40" s="355"/>
      <c r="BD40" s="355"/>
      <c r="BE40" s="355"/>
      <c r="BF40" s="355"/>
      <c r="BG40" s="355"/>
      <c r="BH40" s="355"/>
      <c r="BI40" s="355"/>
      <c r="BJ40" s="355"/>
      <c r="BK40" s="355"/>
      <c r="BL40" s="355"/>
      <c r="BM40" s="36"/>
      <c r="BN40" s="1046" t="str" cm="1">
        <f t="array" ref="BN40">_xlfn.IFNA(LOOKUP(2,1/($H40:$BL40&lt;&gt;""),$H$19:$BL$19),"")</f>
        <v/>
      </c>
      <c r="BO40" s="1047" t="str" cm="1">
        <f t="array" ref="BO40">_xlfn.IFNA(INDEX($H$19:$BL$19,MATCH(TRUE,INDEX($H40:$BL40&lt;&gt;0,),0)),"")</f>
        <v/>
      </c>
      <c r="BP40" s="183"/>
      <c r="BQ40" s="1048" t="b">
        <f t="shared" si="2"/>
        <v>1</v>
      </c>
      <c r="BR40" s="1048" t="b">
        <f t="shared" si="3"/>
        <v>1</v>
      </c>
      <c r="BS40" s="36"/>
      <c r="BT40" s="36"/>
      <c r="BU40" s="36"/>
      <c r="BV40" s="36"/>
    </row>
    <row r="41" spans="1:74" s="77" customFormat="1" ht="17.45" customHeight="1" thickBot="1">
      <c r="A41" s="1296"/>
      <c r="B41" s="339" t="s">
        <v>518</v>
      </c>
      <c r="C41" s="344" t="s">
        <v>604</v>
      </c>
      <c r="D41" s="337" t="s">
        <v>513</v>
      </c>
      <c r="E41" s="322" t="s">
        <v>516</v>
      </c>
      <c r="F41" s="322" t="s">
        <v>513</v>
      </c>
      <c r="G41" s="431" t="s">
        <v>514</v>
      </c>
      <c r="H41" s="354"/>
      <c r="I41" s="354"/>
      <c r="J41" s="354"/>
      <c r="K41" s="354"/>
      <c r="L41" s="354"/>
      <c r="M41" s="354"/>
      <c r="N41" s="354"/>
      <c r="O41" s="354"/>
      <c r="P41" s="354"/>
      <c r="Q41" s="354"/>
      <c r="R41" s="354"/>
      <c r="S41" s="354"/>
      <c r="T41" s="354"/>
      <c r="U41" s="354"/>
      <c r="V41" s="354"/>
      <c r="W41" s="354"/>
      <c r="X41" s="354"/>
      <c r="Y41" s="354"/>
      <c r="Z41" s="354"/>
      <c r="AA41" s="354"/>
      <c r="AB41" s="354"/>
      <c r="AC41" s="354"/>
      <c r="AD41" s="354"/>
      <c r="AE41" s="354"/>
      <c r="AF41" s="354"/>
      <c r="AG41" s="354"/>
      <c r="AH41" s="354"/>
      <c r="AI41" s="354"/>
      <c r="AJ41" s="354"/>
      <c r="AK41" s="354"/>
      <c r="AL41" s="354"/>
      <c r="AM41" s="354"/>
      <c r="AN41" s="354"/>
      <c r="AO41" s="354"/>
      <c r="AP41" s="354"/>
      <c r="AQ41" s="354"/>
      <c r="AR41" s="354"/>
      <c r="AS41" s="354"/>
      <c r="AT41" s="354"/>
      <c r="AU41" s="354"/>
      <c r="AV41" s="354"/>
      <c r="AW41" s="354"/>
      <c r="AX41" s="354"/>
      <c r="AY41" s="354"/>
      <c r="AZ41" s="354"/>
      <c r="BA41" s="354"/>
      <c r="BB41" s="354"/>
      <c r="BC41" s="354"/>
      <c r="BD41" s="354"/>
      <c r="BE41" s="354"/>
      <c r="BF41" s="354"/>
      <c r="BG41" s="354"/>
      <c r="BH41" s="354"/>
      <c r="BI41" s="354"/>
      <c r="BJ41" s="354"/>
      <c r="BK41" s="354"/>
      <c r="BL41" s="354"/>
      <c r="BM41" s="36"/>
      <c r="BN41" s="1046" t="str" cm="1">
        <f t="array" ref="BN41">_xlfn.IFNA(LOOKUP(2,1/($H41:$BL41&lt;&gt;""),$H$19:$BL$19),"")</f>
        <v/>
      </c>
      <c r="BO41" s="1047" t="str" cm="1">
        <f t="array" ref="BO41">_xlfn.IFNA(INDEX($H$19:$BL$19,MATCH(TRUE,INDEX($H41:$BL41&lt;&gt;0,),0)),"")</f>
        <v/>
      </c>
      <c r="BP41" s="183"/>
      <c r="BQ41" s="1048" t="b">
        <f t="shared" si="2"/>
        <v>1</v>
      </c>
      <c r="BR41" s="1048" t="b">
        <f t="shared" si="3"/>
        <v>1</v>
      </c>
      <c r="BS41" s="36"/>
      <c r="BT41" s="36"/>
      <c r="BU41" s="36"/>
      <c r="BV41" s="36"/>
    </row>
    <row r="42" spans="1:74" s="77" customFormat="1" ht="17.45" customHeight="1" thickBot="1">
      <c r="A42" s="1296"/>
      <c r="B42" s="349" t="s">
        <v>608</v>
      </c>
      <c r="C42" s="345" t="s">
        <v>609</v>
      </c>
      <c r="D42" s="287" t="s">
        <v>610</v>
      </c>
      <c r="E42" s="288" t="s">
        <v>609</v>
      </c>
      <c r="F42" s="288" t="s">
        <v>609</v>
      </c>
      <c r="G42" s="352" t="s">
        <v>514</v>
      </c>
      <c r="H42" s="641">
        <f>SUM(H20:H41)</f>
        <v>-4.5</v>
      </c>
      <c r="I42" s="641">
        <f t="shared" ref="I42:AJ42" si="4">SUM(I20:I41)</f>
        <v>-4.5</v>
      </c>
      <c r="J42" s="641">
        <f t="shared" si="4"/>
        <v>-4.5</v>
      </c>
      <c r="K42" s="641">
        <f t="shared" si="4"/>
        <v>-4.5</v>
      </c>
      <c r="L42" s="641">
        <f t="shared" si="4"/>
        <v>-4.5</v>
      </c>
      <c r="M42" s="641">
        <f t="shared" si="4"/>
        <v>-1.5</v>
      </c>
      <c r="N42" s="641">
        <f t="shared" si="4"/>
        <v>-1.5</v>
      </c>
      <c r="O42" s="641">
        <f t="shared" si="4"/>
        <v>-1.5</v>
      </c>
      <c r="P42" s="641">
        <f t="shared" si="4"/>
        <v>-1.5</v>
      </c>
      <c r="Q42" s="641">
        <f t="shared" si="4"/>
        <v>-1.5</v>
      </c>
      <c r="R42" s="641">
        <f t="shared" si="4"/>
        <v>-1.5</v>
      </c>
      <c r="S42" s="641">
        <f t="shared" si="4"/>
        <v>-1.5</v>
      </c>
      <c r="T42" s="641">
        <f t="shared" si="4"/>
        <v>-1.5</v>
      </c>
      <c r="U42" s="641">
        <f t="shared" si="4"/>
        <v>-1.5</v>
      </c>
      <c r="V42" s="641">
        <f t="shared" si="4"/>
        <v>-1.5</v>
      </c>
      <c r="W42" s="641">
        <f t="shared" si="4"/>
        <v>-1.5</v>
      </c>
      <c r="X42" s="641">
        <f t="shared" si="4"/>
        <v>-1.5</v>
      </c>
      <c r="Y42" s="641">
        <f t="shared" si="4"/>
        <v>-1.5</v>
      </c>
      <c r="Z42" s="641">
        <f t="shared" si="4"/>
        <v>-1.5</v>
      </c>
      <c r="AA42" s="641">
        <f t="shared" si="4"/>
        <v>-1.5</v>
      </c>
      <c r="AB42" s="641">
        <f t="shared" si="4"/>
        <v>-1.5</v>
      </c>
      <c r="AC42" s="641">
        <f t="shared" si="4"/>
        <v>-1.5</v>
      </c>
      <c r="AD42" s="641">
        <f t="shared" si="4"/>
        <v>-1.5</v>
      </c>
      <c r="AE42" s="641">
        <f t="shared" si="4"/>
        <v>-1.5</v>
      </c>
      <c r="AF42" s="641">
        <f t="shared" si="4"/>
        <v>-1.5</v>
      </c>
      <c r="AG42" s="641">
        <f t="shared" si="4"/>
        <v>-1.5</v>
      </c>
      <c r="AH42" s="641">
        <f t="shared" si="4"/>
        <v>-1.5</v>
      </c>
      <c r="AI42" s="641">
        <f t="shared" si="4"/>
        <v>-1.5</v>
      </c>
      <c r="AJ42" s="641">
        <f t="shared" si="4"/>
        <v>-1.5</v>
      </c>
      <c r="AK42" s="641">
        <f t="shared" ref="AK42:BB42" si="5">SUM(AK20:AK41)</f>
        <v>-1.5</v>
      </c>
      <c r="AL42" s="641">
        <f t="shared" si="5"/>
        <v>-1.5</v>
      </c>
      <c r="AM42" s="641">
        <f t="shared" si="5"/>
        <v>-1.5</v>
      </c>
      <c r="AN42" s="641">
        <f t="shared" si="5"/>
        <v>-1.5</v>
      </c>
      <c r="AO42" s="641">
        <f t="shared" si="5"/>
        <v>-1.5</v>
      </c>
      <c r="AP42" s="641">
        <f t="shared" si="5"/>
        <v>-1.5</v>
      </c>
      <c r="AQ42" s="641">
        <f t="shared" si="5"/>
        <v>-1.5</v>
      </c>
      <c r="AR42" s="641">
        <f t="shared" si="5"/>
        <v>-1.5</v>
      </c>
      <c r="AS42" s="641">
        <f t="shared" si="5"/>
        <v>-1.5</v>
      </c>
      <c r="AT42" s="641">
        <f t="shared" si="5"/>
        <v>-1.5</v>
      </c>
      <c r="AU42" s="641">
        <f t="shared" si="5"/>
        <v>-1.5</v>
      </c>
      <c r="AV42" s="641">
        <f t="shared" si="5"/>
        <v>-1.5</v>
      </c>
      <c r="AW42" s="641">
        <f t="shared" si="5"/>
        <v>-1.5</v>
      </c>
      <c r="AX42" s="641">
        <f t="shared" si="5"/>
        <v>-1.5</v>
      </c>
      <c r="AY42" s="641">
        <f t="shared" si="5"/>
        <v>-1.5</v>
      </c>
      <c r="AZ42" s="641">
        <f t="shared" si="5"/>
        <v>-1.5</v>
      </c>
      <c r="BA42" s="641">
        <f t="shared" si="5"/>
        <v>-1.5</v>
      </c>
      <c r="BB42" s="641">
        <f t="shared" si="5"/>
        <v>-1.5</v>
      </c>
      <c r="BC42" s="641">
        <f t="shared" ref="BC42:BL42" si="6">SUM(BC20:BC41)</f>
        <v>-1.5</v>
      </c>
      <c r="BD42" s="641">
        <f t="shared" si="6"/>
        <v>-1.5</v>
      </c>
      <c r="BE42" s="641">
        <f t="shared" si="6"/>
        <v>-1.5</v>
      </c>
      <c r="BF42" s="641">
        <f t="shared" si="6"/>
        <v>-1.5</v>
      </c>
      <c r="BG42" s="641">
        <f t="shared" si="6"/>
        <v>-1.5</v>
      </c>
      <c r="BH42" s="641">
        <f t="shared" si="6"/>
        <v>-1.5</v>
      </c>
      <c r="BI42" s="641">
        <f t="shared" si="6"/>
        <v>-1.5</v>
      </c>
      <c r="BJ42" s="641">
        <f t="shared" si="6"/>
        <v>-1.5</v>
      </c>
      <c r="BK42" s="641">
        <f t="shared" si="6"/>
        <v>-1.5</v>
      </c>
      <c r="BL42" s="641">
        <f t="shared" si="6"/>
        <v>-1.5</v>
      </c>
      <c r="BM42" s="44"/>
      <c r="BN42" s="1038" t="s">
        <v>520</v>
      </c>
      <c r="BO42" s="1039" t="s">
        <v>520</v>
      </c>
      <c r="BP42" s="1049"/>
      <c r="BQ42" s="1038" t="s">
        <v>520</v>
      </c>
      <c r="BR42" s="1038" t="s">
        <v>520</v>
      </c>
      <c r="BS42" s="44"/>
      <c r="BT42" s="44"/>
      <c r="BU42" s="44"/>
      <c r="BV42" s="44"/>
    </row>
    <row r="43" spans="1:74" s="77" customFormat="1" ht="17.45" customHeight="1">
      <c r="A43" s="1296"/>
      <c r="B43" s="350" t="s">
        <v>611</v>
      </c>
      <c r="C43" s="335" t="s">
        <v>609</v>
      </c>
      <c r="D43" s="338" t="s">
        <v>612</v>
      </c>
      <c r="E43" s="290" t="s">
        <v>609</v>
      </c>
      <c r="F43" s="334" t="s">
        <v>609</v>
      </c>
      <c r="G43" s="335" t="s">
        <v>613</v>
      </c>
      <c r="H43" s="356">
        <f>IFERROR(SUMIFS(H$20:H$41,$C20:$C41,"Costs to be capitalised")/SUM(H$20:H$41),0)</f>
        <v>0</v>
      </c>
      <c r="I43" s="356">
        <f>IFERROR(SUMIFS(I$20:I$41,$C20:$C41,"Costs to be capitalised")/SUM(I$20:I$41),0)</f>
        <v>0</v>
      </c>
      <c r="J43" s="356">
        <f t="shared" ref="J43:BL43" si="7">IFERROR(SUMIFS(J$20:J$41,$C20:$C41,"Costs to be capitalised")/SUM(J$20:J$41),0)</f>
        <v>0</v>
      </c>
      <c r="K43" s="356">
        <f t="shared" si="7"/>
        <v>0</v>
      </c>
      <c r="L43" s="356">
        <f t="shared" si="7"/>
        <v>0</v>
      </c>
      <c r="M43" s="356">
        <f t="shared" si="7"/>
        <v>0</v>
      </c>
      <c r="N43" s="356">
        <f>IFERROR(SUMIFS(N$20:N$41,$C20:$C41,"Costs to be capitalised")/SUM(N$20:N$41),0)</f>
        <v>0</v>
      </c>
      <c r="O43" s="356">
        <f t="shared" si="7"/>
        <v>0</v>
      </c>
      <c r="P43" s="356">
        <f t="shared" si="7"/>
        <v>0</v>
      </c>
      <c r="Q43" s="356">
        <f t="shared" si="7"/>
        <v>0</v>
      </c>
      <c r="R43" s="356">
        <f t="shared" si="7"/>
        <v>0</v>
      </c>
      <c r="S43" s="356">
        <f t="shared" si="7"/>
        <v>0</v>
      </c>
      <c r="T43" s="356">
        <f t="shared" si="7"/>
        <v>0</v>
      </c>
      <c r="U43" s="356">
        <f t="shared" si="7"/>
        <v>0</v>
      </c>
      <c r="V43" s="356">
        <f t="shared" si="7"/>
        <v>0</v>
      </c>
      <c r="W43" s="356">
        <f t="shared" si="7"/>
        <v>0</v>
      </c>
      <c r="X43" s="356">
        <f t="shared" si="7"/>
        <v>0</v>
      </c>
      <c r="Y43" s="356">
        <f t="shared" si="7"/>
        <v>0</v>
      </c>
      <c r="Z43" s="356">
        <f t="shared" si="7"/>
        <v>0</v>
      </c>
      <c r="AA43" s="356">
        <f t="shared" si="7"/>
        <v>0</v>
      </c>
      <c r="AB43" s="356">
        <f t="shared" si="7"/>
        <v>0</v>
      </c>
      <c r="AC43" s="356">
        <f t="shared" si="7"/>
        <v>0</v>
      </c>
      <c r="AD43" s="356">
        <f t="shared" si="7"/>
        <v>0</v>
      </c>
      <c r="AE43" s="356">
        <f t="shared" si="7"/>
        <v>0</v>
      </c>
      <c r="AF43" s="356">
        <f t="shared" si="7"/>
        <v>0</v>
      </c>
      <c r="AG43" s="356">
        <f t="shared" si="7"/>
        <v>0</v>
      </c>
      <c r="AH43" s="356">
        <f t="shared" si="7"/>
        <v>0</v>
      </c>
      <c r="AI43" s="356">
        <f t="shared" si="7"/>
        <v>0</v>
      </c>
      <c r="AJ43" s="356">
        <f t="shared" si="7"/>
        <v>0</v>
      </c>
      <c r="AK43" s="356">
        <f t="shared" si="7"/>
        <v>0</v>
      </c>
      <c r="AL43" s="356">
        <f t="shared" si="7"/>
        <v>0</v>
      </c>
      <c r="AM43" s="356">
        <f t="shared" si="7"/>
        <v>0</v>
      </c>
      <c r="AN43" s="356">
        <f t="shared" si="7"/>
        <v>0</v>
      </c>
      <c r="AO43" s="356">
        <f t="shared" si="7"/>
        <v>0</v>
      </c>
      <c r="AP43" s="356">
        <f t="shared" si="7"/>
        <v>0</v>
      </c>
      <c r="AQ43" s="356">
        <f t="shared" si="7"/>
        <v>0</v>
      </c>
      <c r="AR43" s="356">
        <f t="shared" si="7"/>
        <v>0</v>
      </c>
      <c r="AS43" s="356">
        <f t="shared" si="7"/>
        <v>0</v>
      </c>
      <c r="AT43" s="356">
        <f t="shared" si="7"/>
        <v>0</v>
      </c>
      <c r="AU43" s="356">
        <f t="shared" si="7"/>
        <v>0</v>
      </c>
      <c r="AV43" s="356">
        <f t="shared" si="7"/>
        <v>0</v>
      </c>
      <c r="AW43" s="356">
        <f t="shared" si="7"/>
        <v>0</v>
      </c>
      <c r="AX43" s="356">
        <f t="shared" si="7"/>
        <v>0</v>
      </c>
      <c r="AY43" s="356">
        <f t="shared" si="7"/>
        <v>0</v>
      </c>
      <c r="AZ43" s="356">
        <f t="shared" si="7"/>
        <v>0</v>
      </c>
      <c r="BA43" s="356">
        <f t="shared" si="7"/>
        <v>0</v>
      </c>
      <c r="BB43" s="356">
        <f t="shared" si="7"/>
        <v>0</v>
      </c>
      <c r="BC43" s="356">
        <f t="shared" si="7"/>
        <v>0</v>
      </c>
      <c r="BD43" s="356">
        <f t="shared" si="7"/>
        <v>0</v>
      </c>
      <c r="BE43" s="356">
        <f t="shared" si="7"/>
        <v>0</v>
      </c>
      <c r="BF43" s="356">
        <f t="shared" si="7"/>
        <v>0</v>
      </c>
      <c r="BG43" s="356">
        <f t="shared" si="7"/>
        <v>0</v>
      </c>
      <c r="BH43" s="356">
        <f t="shared" si="7"/>
        <v>0</v>
      </c>
      <c r="BI43" s="356">
        <f t="shared" si="7"/>
        <v>0</v>
      </c>
      <c r="BJ43" s="356">
        <f t="shared" si="7"/>
        <v>0</v>
      </c>
      <c r="BK43" s="356">
        <f t="shared" si="7"/>
        <v>0</v>
      </c>
      <c r="BL43" s="356">
        <f t="shared" si="7"/>
        <v>0</v>
      </c>
      <c r="BM43" s="137"/>
      <c r="BN43" s="1038" t="s">
        <v>520</v>
      </c>
      <c r="BO43" s="1039" t="s">
        <v>520</v>
      </c>
      <c r="BP43" s="1050"/>
      <c r="BQ43" s="1038" t="s">
        <v>520</v>
      </c>
      <c r="BR43" s="1038" t="s">
        <v>520</v>
      </c>
      <c r="BS43" s="137"/>
      <c r="BT43" s="137"/>
      <c r="BU43" s="137"/>
      <c r="BV43" s="137"/>
    </row>
    <row r="44" spans="1:74" s="77" customFormat="1" ht="17.45" customHeight="1">
      <c r="A44" s="1296"/>
      <c r="B44" s="350" t="s">
        <v>614</v>
      </c>
      <c r="C44" s="335" t="s">
        <v>609</v>
      </c>
      <c r="D44" s="339" t="s">
        <v>615</v>
      </c>
      <c r="E44" s="102" t="s">
        <v>609</v>
      </c>
      <c r="F44" s="335" t="s">
        <v>609</v>
      </c>
      <c r="G44" s="335" t="s">
        <v>514</v>
      </c>
      <c r="H44" s="441">
        <f t="shared" ref="H44:AJ44" si="8">H42*H43</f>
        <v>0</v>
      </c>
      <c r="I44" s="441">
        <f t="shared" si="8"/>
        <v>0</v>
      </c>
      <c r="J44" s="441">
        <f t="shared" si="8"/>
        <v>0</v>
      </c>
      <c r="K44" s="441">
        <f t="shared" si="8"/>
        <v>0</v>
      </c>
      <c r="L44" s="441">
        <f t="shared" si="8"/>
        <v>0</v>
      </c>
      <c r="M44" s="441">
        <f t="shared" si="8"/>
        <v>0</v>
      </c>
      <c r="N44" s="441">
        <f t="shared" si="8"/>
        <v>0</v>
      </c>
      <c r="O44" s="441">
        <f t="shared" si="8"/>
        <v>0</v>
      </c>
      <c r="P44" s="441">
        <f t="shared" si="8"/>
        <v>0</v>
      </c>
      <c r="Q44" s="441">
        <f t="shared" si="8"/>
        <v>0</v>
      </c>
      <c r="R44" s="441">
        <f t="shared" si="8"/>
        <v>0</v>
      </c>
      <c r="S44" s="441">
        <f t="shared" si="8"/>
        <v>0</v>
      </c>
      <c r="T44" s="441">
        <f t="shared" si="8"/>
        <v>0</v>
      </c>
      <c r="U44" s="441">
        <f t="shared" si="8"/>
        <v>0</v>
      </c>
      <c r="V44" s="441">
        <f t="shared" si="8"/>
        <v>0</v>
      </c>
      <c r="W44" s="441">
        <f t="shared" si="8"/>
        <v>0</v>
      </c>
      <c r="X44" s="441">
        <f t="shared" si="8"/>
        <v>0</v>
      </c>
      <c r="Y44" s="441">
        <f t="shared" si="8"/>
        <v>0</v>
      </c>
      <c r="Z44" s="441">
        <f t="shared" si="8"/>
        <v>0</v>
      </c>
      <c r="AA44" s="441">
        <f t="shared" si="8"/>
        <v>0</v>
      </c>
      <c r="AB44" s="441">
        <f t="shared" si="8"/>
        <v>0</v>
      </c>
      <c r="AC44" s="441">
        <f t="shared" si="8"/>
        <v>0</v>
      </c>
      <c r="AD44" s="441">
        <f t="shared" si="8"/>
        <v>0</v>
      </c>
      <c r="AE44" s="441">
        <f t="shared" si="8"/>
        <v>0</v>
      </c>
      <c r="AF44" s="441">
        <f t="shared" si="8"/>
        <v>0</v>
      </c>
      <c r="AG44" s="441">
        <f t="shared" si="8"/>
        <v>0</v>
      </c>
      <c r="AH44" s="441">
        <f t="shared" si="8"/>
        <v>0</v>
      </c>
      <c r="AI44" s="441">
        <f t="shared" si="8"/>
        <v>0</v>
      </c>
      <c r="AJ44" s="441">
        <f t="shared" si="8"/>
        <v>0</v>
      </c>
      <c r="AK44" s="441">
        <f t="shared" ref="AK44:BB44" si="9">AK42*AK43</f>
        <v>0</v>
      </c>
      <c r="AL44" s="441">
        <f t="shared" si="9"/>
        <v>0</v>
      </c>
      <c r="AM44" s="441">
        <f t="shared" si="9"/>
        <v>0</v>
      </c>
      <c r="AN44" s="441">
        <f t="shared" si="9"/>
        <v>0</v>
      </c>
      <c r="AO44" s="441">
        <f t="shared" si="9"/>
        <v>0</v>
      </c>
      <c r="AP44" s="441">
        <f t="shared" si="9"/>
        <v>0</v>
      </c>
      <c r="AQ44" s="441">
        <f t="shared" si="9"/>
        <v>0</v>
      </c>
      <c r="AR44" s="441">
        <f t="shared" si="9"/>
        <v>0</v>
      </c>
      <c r="AS44" s="441">
        <f t="shared" si="9"/>
        <v>0</v>
      </c>
      <c r="AT44" s="441">
        <f t="shared" si="9"/>
        <v>0</v>
      </c>
      <c r="AU44" s="441">
        <f t="shared" si="9"/>
        <v>0</v>
      </c>
      <c r="AV44" s="441">
        <f t="shared" si="9"/>
        <v>0</v>
      </c>
      <c r="AW44" s="441">
        <f t="shared" si="9"/>
        <v>0</v>
      </c>
      <c r="AX44" s="441">
        <f t="shared" si="9"/>
        <v>0</v>
      </c>
      <c r="AY44" s="441">
        <f t="shared" si="9"/>
        <v>0</v>
      </c>
      <c r="AZ44" s="441">
        <f t="shared" si="9"/>
        <v>0</v>
      </c>
      <c r="BA44" s="441">
        <f t="shared" si="9"/>
        <v>0</v>
      </c>
      <c r="BB44" s="441">
        <f t="shared" si="9"/>
        <v>0</v>
      </c>
      <c r="BC44" s="441">
        <f t="shared" ref="BC44:BL44" si="10">BC42*BC43</f>
        <v>0</v>
      </c>
      <c r="BD44" s="441">
        <f t="shared" si="10"/>
        <v>0</v>
      </c>
      <c r="BE44" s="441">
        <f t="shared" si="10"/>
        <v>0</v>
      </c>
      <c r="BF44" s="441">
        <f t="shared" si="10"/>
        <v>0</v>
      </c>
      <c r="BG44" s="441">
        <f t="shared" si="10"/>
        <v>0</v>
      </c>
      <c r="BH44" s="441">
        <f t="shared" si="10"/>
        <v>0</v>
      </c>
      <c r="BI44" s="441">
        <f t="shared" si="10"/>
        <v>0</v>
      </c>
      <c r="BJ44" s="441">
        <f t="shared" si="10"/>
        <v>0</v>
      </c>
      <c r="BK44" s="441">
        <f t="shared" si="10"/>
        <v>0</v>
      </c>
      <c r="BL44" s="441">
        <f t="shared" si="10"/>
        <v>0</v>
      </c>
      <c r="BM44" s="36"/>
      <c r="BN44" s="1038" t="s">
        <v>520</v>
      </c>
      <c r="BO44" s="1039" t="s">
        <v>520</v>
      </c>
      <c r="BP44" s="183"/>
      <c r="BQ44" s="1038" t="s">
        <v>520</v>
      </c>
      <c r="BR44" s="1038" t="s">
        <v>520</v>
      </c>
      <c r="BS44" s="36"/>
      <c r="BT44" s="36"/>
      <c r="BU44" s="36"/>
      <c r="BV44" s="36"/>
    </row>
    <row r="45" spans="1:74" s="77" customFormat="1" ht="17.45" customHeight="1">
      <c r="A45" s="1297"/>
      <c r="B45" s="351" t="s">
        <v>616</v>
      </c>
      <c r="C45" s="336" t="s">
        <v>609</v>
      </c>
      <c r="D45" s="340" t="s">
        <v>617</v>
      </c>
      <c r="E45" s="286" t="s">
        <v>609</v>
      </c>
      <c r="F45" s="336" t="s">
        <v>609</v>
      </c>
      <c r="G45" s="336" t="s">
        <v>514</v>
      </c>
      <c r="H45" s="442">
        <f t="shared" ref="H45:AJ45" si="11">H42-H44</f>
        <v>-4.5</v>
      </c>
      <c r="I45" s="442">
        <f>I42-I44</f>
        <v>-4.5</v>
      </c>
      <c r="J45" s="442">
        <f t="shared" si="11"/>
        <v>-4.5</v>
      </c>
      <c r="K45" s="442">
        <f>K42-K44</f>
        <v>-4.5</v>
      </c>
      <c r="L45" s="442">
        <f t="shared" si="11"/>
        <v>-4.5</v>
      </c>
      <c r="M45" s="442">
        <f t="shared" si="11"/>
        <v>-1.5</v>
      </c>
      <c r="N45" s="442">
        <f t="shared" si="11"/>
        <v>-1.5</v>
      </c>
      <c r="O45" s="442">
        <f t="shared" si="11"/>
        <v>-1.5</v>
      </c>
      <c r="P45" s="442">
        <f t="shared" si="11"/>
        <v>-1.5</v>
      </c>
      <c r="Q45" s="442">
        <f t="shared" si="11"/>
        <v>-1.5</v>
      </c>
      <c r="R45" s="442">
        <f t="shared" si="11"/>
        <v>-1.5</v>
      </c>
      <c r="S45" s="442">
        <f t="shared" si="11"/>
        <v>-1.5</v>
      </c>
      <c r="T45" s="442">
        <f t="shared" si="11"/>
        <v>-1.5</v>
      </c>
      <c r="U45" s="442">
        <f t="shared" si="11"/>
        <v>-1.5</v>
      </c>
      <c r="V45" s="442">
        <f t="shared" si="11"/>
        <v>-1.5</v>
      </c>
      <c r="W45" s="442">
        <f t="shared" si="11"/>
        <v>-1.5</v>
      </c>
      <c r="X45" s="442">
        <f t="shared" si="11"/>
        <v>-1.5</v>
      </c>
      <c r="Y45" s="442">
        <f t="shared" si="11"/>
        <v>-1.5</v>
      </c>
      <c r="Z45" s="442">
        <f t="shared" si="11"/>
        <v>-1.5</v>
      </c>
      <c r="AA45" s="442">
        <f t="shared" si="11"/>
        <v>-1.5</v>
      </c>
      <c r="AB45" s="442">
        <f t="shared" si="11"/>
        <v>-1.5</v>
      </c>
      <c r="AC45" s="442">
        <f t="shared" si="11"/>
        <v>-1.5</v>
      </c>
      <c r="AD45" s="442">
        <f t="shared" si="11"/>
        <v>-1.5</v>
      </c>
      <c r="AE45" s="442">
        <f t="shared" si="11"/>
        <v>-1.5</v>
      </c>
      <c r="AF45" s="442">
        <f t="shared" si="11"/>
        <v>-1.5</v>
      </c>
      <c r="AG45" s="442">
        <f t="shared" si="11"/>
        <v>-1.5</v>
      </c>
      <c r="AH45" s="442">
        <f t="shared" si="11"/>
        <v>-1.5</v>
      </c>
      <c r="AI45" s="442">
        <f t="shared" si="11"/>
        <v>-1.5</v>
      </c>
      <c r="AJ45" s="442">
        <f t="shared" si="11"/>
        <v>-1.5</v>
      </c>
      <c r="AK45" s="442">
        <f t="shared" ref="AK45:BB45" si="12">AK42-AK44</f>
        <v>-1.5</v>
      </c>
      <c r="AL45" s="442">
        <f t="shared" si="12"/>
        <v>-1.5</v>
      </c>
      <c r="AM45" s="442">
        <f t="shared" si="12"/>
        <v>-1.5</v>
      </c>
      <c r="AN45" s="442">
        <f t="shared" si="12"/>
        <v>-1.5</v>
      </c>
      <c r="AO45" s="442">
        <f t="shared" si="12"/>
        <v>-1.5</v>
      </c>
      <c r="AP45" s="442">
        <f t="shared" si="12"/>
        <v>-1.5</v>
      </c>
      <c r="AQ45" s="442">
        <f t="shared" si="12"/>
        <v>-1.5</v>
      </c>
      <c r="AR45" s="442">
        <f t="shared" si="12"/>
        <v>-1.5</v>
      </c>
      <c r="AS45" s="442">
        <f t="shared" si="12"/>
        <v>-1.5</v>
      </c>
      <c r="AT45" s="442">
        <f t="shared" si="12"/>
        <v>-1.5</v>
      </c>
      <c r="AU45" s="442">
        <f t="shared" si="12"/>
        <v>-1.5</v>
      </c>
      <c r="AV45" s="442">
        <f t="shared" si="12"/>
        <v>-1.5</v>
      </c>
      <c r="AW45" s="442">
        <f t="shared" si="12"/>
        <v>-1.5</v>
      </c>
      <c r="AX45" s="442">
        <f t="shared" si="12"/>
        <v>-1.5</v>
      </c>
      <c r="AY45" s="442">
        <f t="shared" si="12"/>
        <v>-1.5</v>
      </c>
      <c r="AZ45" s="442">
        <f t="shared" si="12"/>
        <v>-1.5</v>
      </c>
      <c r="BA45" s="442">
        <f t="shared" si="12"/>
        <v>-1.5</v>
      </c>
      <c r="BB45" s="442">
        <f t="shared" si="12"/>
        <v>-1.5</v>
      </c>
      <c r="BC45" s="442">
        <f t="shared" ref="BC45:BL45" si="13">BC42-BC44</f>
        <v>-1.5</v>
      </c>
      <c r="BD45" s="442">
        <f t="shared" si="13"/>
        <v>-1.5</v>
      </c>
      <c r="BE45" s="442">
        <f t="shared" si="13"/>
        <v>-1.5</v>
      </c>
      <c r="BF45" s="442">
        <f t="shared" si="13"/>
        <v>-1.5</v>
      </c>
      <c r="BG45" s="442">
        <f t="shared" si="13"/>
        <v>-1.5</v>
      </c>
      <c r="BH45" s="442">
        <f t="shared" si="13"/>
        <v>-1.5</v>
      </c>
      <c r="BI45" s="442">
        <f t="shared" si="13"/>
        <v>-1.5</v>
      </c>
      <c r="BJ45" s="442">
        <f t="shared" si="13"/>
        <v>-1.5</v>
      </c>
      <c r="BK45" s="442">
        <f t="shared" si="13"/>
        <v>-1.5</v>
      </c>
      <c r="BL45" s="442">
        <f t="shared" si="13"/>
        <v>-1.5</v>
      </c>
      <c r="BM45" s="36"/>
      <c r="BN45" s="1038" t="s">
        <v>520</v>
      </c>
      <c r="BO45" s="1039" t="s">
        <v>520</v>
      </c>
      <c r="BP45" s="183"/>
      <c r="BQ45" s="1038" t="s">
        <v>520</v>
      </c>
      <c r="BR45" s="1038" t="s">
        <v>520</v>
      </c>
      <c r="BS45" s="36"/>
      <c r="BT45" s="36"/>
      <c r="BU45" s="36"/>
      <c r="BV45" s="36"/>
    </row>
    <row r="46" spans="1:74" ht="17.45" customHeight="1" thickBot="1">
      <c r="A46" s="90"/>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38"/>
      <c r="BB46" s="38"/>
      <c r="BC46" s="38"/>
      <c r="BD46" s="38"/>
      <c r="BE46" s="38"/>
      <c r="BF46" s="38"/>
      <c r="BG46" s="38"/>
      <c r="BH46" s="38"/>
      <c r="BI46" s="38"/>
      <c r="BJ46" s="38"/>
      <c r="BK46" s="38"/>
      <c r="BL46" s="38"/>
      <c r="BM46" s="38"/>
      <c r="BN46" s="1040"/>
      <c r="BO46" s="1041"/>
      <c r="BP46" s="184"/>
      <c r="BQ46" s="1040"/>
      <c r="BR46" s="1040"/>
      <c r="BS46" s="38"/>
      <c r="BT46" s="38"/>
      <c r="BU46" s="38"/>
      <c r="BV46" s="38"/>
    </row>
    <row r="47" spans="1:74" s="77" customFormat="1" ht="21.6" customHeight="1">
      <c r="A47" s="1220" t="s">
        <v>618</v>
      </c>
      <c r="B47" s="1220"/>
      <c r="C47" s="1220"/>
      <c r="D47" s="1220"/>
      <c r="E47" s="1220"/>
      <c r="F47" s="1221"/>
      <c r="G47" s="291"/>
      <c r="H47" s="1218" t="s">
        <v>480</v>
      </c>
      <c r="I47" s="1217"/>
      <c r="J47" s="1217"/>
      <c r="K47" s="1217"/>
      <c r="L47" s="1217"/>
      <c r="M47" s="1217" t="s">
        <v>481</v>
      </c>
      <c r="N47" s="1217"/>
      <c r="O47" s="1217"/>
      <c r="P47" s="1217"/>
      <c r="Q47" s="1217"/>
      <c r="R47" s="1217" t="s">
        <v>482</v>
      </c>
      <c r="S47" s="1217"/>
      <c r="T47" s="1217"/>
      <c r="U47" s="1217"/>
      <c r="V47" s="1217"/>
      <c r="W47" s="1217" t="s">
        <v>483</v>
      </c>
      <c r="X47" s="1217"/>
      <c r="Y47" s="1217"/>
      <c r="Z47" s="1217"/>
      <c r="AA47" s="1217"/>
      <c r="AB47" s="1217" t="s">
        <v>484</v>
      </c>
      <c r="AC47" s="1217"/>
      <c r="AD47" s="1217"/>
      <c r="AE47" s="1217"/>
      <c r="AF47" s="1217"/>
      <c r="AG47" s="1217" t="s">
        <v>485</v>
      </c>
      <c r="AH47" s="1217"/>
      <c r="AI47" s="1217"/>
      <c r="AJ47" s="1217"/>
      <c r="AK47" s="1217"/>
      <c r="AL47" s="1217" t="s">
        <v>486</v>
      </c>
      <c r="AM47" s="1217"/>
      <c r="AN47" s="1217"/>
      <c r="AO47" s="1217"/>
      <c r="AP47" s="1217"/>
      <c r="AQ47" s="1217" t="s">
        <v>487</v>
      </c>
      <c r="AR47" s="1217"/>
      <c r="AS47" s="1217"/>
      <c r="AT47" s="1217"/>
      <c r="AU47" s="1217"/>
      <c r="AV47" s="1217" t="s">
        <v>488</v>
      </c>
      <c r="AW47" s="1217"/>
      <c r="AX47" s="1217"/>
      <c r="AY47" s="1217"/>
      <c r="AZ47" s="1217"/>
      <c r="BA47" s="1217" t="s">
        <v>489</v>
      </c>
      <c r="BB47" s="1217"/>
      <c r="BC47" s="1217"/>
      <c r="BD47" s="1217"/>
      <c r="BE47" s="1217"/>
      <c r="BF47" s="1217" t="s">
        <v>490</v>
      </c>
      <c r="BG47" s="1217"/>
      <c r="BH47" s="1217"/>
      <c r="BI47" s="1217"/>
      <c r="BJ47" s="1217"/>
      <c r="BK47" s="1217" t="s">
        <v>491</v>
      </c>
      <c r="BL47" s="1256"/>
      <c r="BM47" s="36"/>
      <c r="BN47" s="1040"/>
      <c r="BO47" s="1041"/>
      <c r="BP47" s="183"/>
      <c r="BQ47" s="1040"/>
      <c r="BR47" s="1040"/>
      <c r="BS47" s="36"/>
      <c r="BT47" s="36"/>
      <c r="BU47" s="36"/>
      <c r="BV47" s="36"/>
    </row>
    <row r="48" spans="1:74" s="77" customFormat="1" ht="21.6" customHeight="1" thickBot="1">
      <c r="A48" s="1223"/>
      <c r="B48" s="1223"/>
      <c r="C48" s="1223"/>
      <c r="D48" s="1223"/>
      <c r="E48" s="1223"/>
      <c r="F48" s="1224"/>
      <c r="G48" s="175"/>
      <c r="H48" s="1239" t="s">
        <v>492</v>
      </c>
      <c r="I48" s="1216"/>
      <c r="J48" s="1216" t="s">
        <v>493</v>
      </c>
      <c r="K48" s="1216"/>
      <c r="L48" s="1216"/>
      <c r="M48" s="1216"/>
      <c r="N48" s="1216"/>
      <c r="O48" s="1216" t="s">
        <v>494</v>
      </c>
      <c r="P48" s="1216"/>
      <c r="Q48" s="1216"/>
      <c r="R48" s="1216"/>
      <c r="S48" s="1216"/>
      <c r="T48" s="1216" t="s">
        <v>495</v>
      </c>
      <c r="U48" s="1216"/>
      <c r="V48" s="1216"/>
      <c r="W48" s="1216"/>
      <c r="X48" s="1216"/>
      <c r="Y48" s="1216" t="s">
        <v>496</v>
      </c>
      <c r="Z48" s="1216"/>
      <c r="AA48" s="1216"/>
      <c r="AB48" s="1216"/>
      <c r="AC48" s="1216"/>
      <c r="AD48" s="1216" t="s">
        <v>497</v>
      </c>
      <c r="AE48" s="1216"/>
      <c r="AF48" s="1216"/>
      <c r="AG48" s="1216"/>
      <c r="AH48" s="1216"/>
      <c r="AI48" s="1216" t="s">
        <v>498</v>
      </c>
      <c r="AJ48" s="1216"/>
      <c r="AK48" s="1216"/>
      <c r="AL48" s="1216"/>
      <c r="AM48" s="1216"/>
      <c r="AN48" s="1216" t="s">
        <v>499</v>
      </c>
      <c r="AO48" s="1216"/>
      <c r="AP48" s="1216"/>
      <c r="AQ48" s="1216"/>
      <c r="AR48" s="1216"/>
      <c r="AS48" s="1216" t="s">
        <v>500</v>
      </c>
      <c r="AT48" s="1216"/>
      <c r="AU48" s="1216"/>
      <c r="AV48" s="1216"/>
      <c r="AW48" s="1216"/>
      <c r="AX48" s="1216" t="s">
        <v>501</v>
      </c>
      <c r="AY48" s="1216"/>
      <c r="AZ48" s="1216"/>
      <c r="BA48" s="1216"/>
      <c r="BB48" s="1216"/>
      <c r="BC48" s="1216" t="s">
        <v>502</v>
      </c>
      <c r="BD48" s="1216"/>
      <c r="BE48" s="1216"/>
      <c r="BF48" s="1216"/>
      <c r="BG48" s="1216"/>
      <c r="BH48" s="1216" t="s">
        <v>503</v>
      </c>
      <c r="BI48" s="1216"/>
      <c r="BJ48" s="1216"/>
      <c r="BK48" s="1216"/>
      <c r="BL48" s="1255"/>
      <c r="BM48" s="36"/>
      <c r="BN48" s="1051"/>
      <c r="BO48" s="1052"/>
      <c r="BP48" s="183"/>
      <c r="BQ48" s="1051"/>
      <c r="BR48" s="1051"/>
      <c r="BS48" s="36"/>
      <c r="BT48" s="36"/>
      <c r="BU48" s="36"/>
      <c r="BV48" s="36"/>
    </row>
    <row r="49" spans="1:74" ht="21.6" customHeight="1">
      <c r="A49" s="1226"/>
      <c r="B49" s="1226"/>
      <c r="C49" s="1226"/>
      <c r="D49" s="1226"/>
      <c r="E49" s="1226"/>
      <c r="F49" s="1227"/>
      <c r="G49" s="175"/>
      <c r="H49" s="197">
        <v>1</v>
      </c>
      <c r="I49" s="197">
        <v>2</v>
      </c>
      <c r="J49" s="197">
        <v>3</v>
      </c>
      <c r="K49" s="197">
        <v>4</v>
      </c>
      <c r="L49" s="197">
        <v>5</v>
      </c>
      <c r="M49" s="197">
        <v>6</v>
      </c>
      <c r="N49" s="197">
        <v>7</v>
      </c>
      <c r="O49" s="197">
        <v>8</v>
      </c>
      <c r="P49" s="197">
        <v>9</v>
      </c>
      <c r="Q49" s="197">
        <v>10</v>
      </c>
      <c r="R49" s="197">
        <v>11</v>
      </c>
      <c r="S49" s="197">
        <v>12</v>
      </c>
      <c r="T49" s="197">
        <v>13</v>
      </c>
      <c r="U49" s="197">
        <v>14</v>
      </c>
      <c r="V49" s="197">
        <v>15</v>
      </c>
      <c r="W49" s="197">
        <v>16</v>
      </c>
      <c r="X49" s="197">
        <v>17</v>
      </c>
      <c r="Y49" s="197">
        <v>18</v>
      </c>
      <c r="Z49" s="197">
        <v>19</v>
      </c>
      <c r="AA49" s="197">
        <v>20</v>
      </c>
      <c r="AB49" s="197">
        <v>21</v>
      </c>
      <c r="AC49" s="197">
        <v>22</v>
      </c>
      <c r="AD49" s="197">
        <v>23</v>
      </c>
      <c r="AE49" s="197">
        <v>24</v>
      </c>
      <c r="AF49" s="197">
        <v>25</v>
      </c>
      <c r="AG49" s="197">
        <v>26</v>
      </c>
      <c r="AH49" s="197">
        <v>27</v>
      </c>
      <c r="AI49" s="197">
        <v>28</v>
      </c>
      <c r="AJ49" s="197">
        <v>29</v>
      </c>
      <c r="AK49" s="197">
        <v>30</v>
      </c>
      <c r="AL49" s="197">
        <v>31</v>
      </c>
      <c r="AM49" s="197">
        <v>32</v>
      </c>
      <c r="AN49" s="197">
        <v>33</v>
      </c>
      <c r="AO49" s="197">
        <v>34</v>
      </c>
      <c r="AP49" s="197">
        <v>35</v>
      </c>
      <c r="AQ49" s="197">
        <v>36</v>
      </c>
      <c r="AR49" s="197">
        <v>37</v>
      </c>
      <c r="AS49" s="197">
        <v>38</v>
      </c>
      <c r="AT49" s="197">
        <v>39</v>
      </c>
      <c r="AU49" s="197">
        <v>40</v>
      </c>
      <c r="AV49" s="197">
        <v>41</v>
      </c>
      <c r="AW49" s="197">
        <v>42</v>
      </c>
      <c r="AX49" s="197">
        <v>43</v>
      </c>
      <c r="AY49" s="197">
        <v>44</v>
      </c>
      <c r="AZ49" s="197">
        <v>45</v>
      </c>
      <c r="BA49" s="197">
        <v>46</v>
      </c>
      <c r="BB49" s="197">
        <v>47</v>
      </c>
      <c r="BC49" s="197">
        <v>48</v>
      </c>
      <c r="BD49" s="197">
        <v>49</v>
      </c>
      <c r="BE49" s="197">
        <v>50</v>
      </c>
      <c r="BF49" s="197">
        <v>51</v>
      </c>
      <c r="BG49" s="197">
        <v>52</v>
      </c>
      <c r="BH49" s="197">
        <v>53</v>
      </c>
      <c r="BI49" s="197">
        <v>54</v>
      </c>
      <c r="BJ49" s="197">
        <v>55</v>
      </c>
      <c r="BK49" s="197">
        <v>56</v>
      </c>
      <c r="BL49" s="197">
        <v>57</v>
      </c>
      <c r="BM49" s="38"/>
      <c r="BN49" s="1053"/>
      <c r="BO49" s="1054"/>
      <c r="BP49" s="184"/>
      <c r="BQ49" s="1053"/>
      <c r="BR49" s="1053"/>
      <c r="BS49" s="38"/>
      <c r="BT49" s="38"/>
      <c r="BU49" s="38"/>
      <c r="BV49" s="38"/>
    </row>
    <row r="50" spans="1:74" s="88" customFormat="1" ht="24" customHeight="1" thickBot="1">
      <c r="A50" s="182" t="s">
        <v>277</v>
      </c>
      <c r="B50" s="182" t="s">
        <v>141</v>
      </c>
      <c r="C50" s="333" t="s">
        <v>619</v>
      </c>
      <c r="D50" s="333" t="s">
        <v>16</v>
      </c>
      <c r="E50" s="333" t="s">
        <v>504</v>
      </c>
      <c r="F50" s="333" t="s">
        <v>505</v>
      </c>
      <c r="G50" s="333" t="s">
        <v>506</v>
      </c>
      <c r="H50" s="280">
        <v>2024</v>
      </c>
      <c r="I50" s="280">
        <v>2025</v>
      </c>
      <c r="J50" s="280">
        <v>2026</v>
      </c>
      <c r="K50" s="280">
        <v>2027</v>
      </c>
      <c r="L50" s="280">
        <v>2028</v>
      </c>
      <c r="M50" s="280">
        <v>2029</v>
      </c>
      <c r="N50" s="280">
        <v>2030</v>
      </c>
      <c r="O50" s="280">
        <v>2031</v>
      </c>
      <c r="P50" s="280">
        <v>2032</v>
      </c>
      <c r="Q50" s="280">
        <v>2033</v>
      </c>
      <c r="R50" s="280">
        <v>2034</v>
      </c>
      <c r="S50" s="280">
        <v>2035</v>
      </c>
      <c r="T50" s="280">
        <v>2036</v>
      </c>
      <c r="U50" s="280">
        <v>2037</v>
      </c>
      <c r="V50" s="280">
        <v>2038</v>
      </c>
      <c r="W50" s="280">
        <v>2039</v>
      </c>
      <c r="X50" s="280">
        <v>2040</v>
      </c>
      <c r="Y50" s="280">
        <v>2041</v>
      </c>
      <c r="Z50" s="280">
        <v>2042</v>
      </c>
      <c r="AA50" s="280">
        <v>2043</v>
      </c>
      <c r="AB50" s="280">
        <v>2044</v>
      </c>
      <c r="AC50" s="280">
        <v>2045</v>
      </c>
      <c r="AD50" s="280">
        <v>2046</v>
      </c>
      <c r="AE50" s="280">
        <v>2047</v>
      </c>
      <c r="AF50" s="280">
        <v>2048</v>
      </c>
      <c r="AG50" s="280">
        <v>2049</v>
      </c>
      <c r="AH50" s="280">
        <v>2050</v>
      </c>
      <c r="AI50" s="280">
        <v>2051</v>
      </c>
      <c r="AJ50" s="280">
        <v>2052</v>
      </c>
      <c r="AK50" s="280">
        <v>2053</v>
      </c>
      <c r="AL50" s="280">
        <v>2054</v>
      </c>
      <c r="AM50" s="280">
        <v>2055</v>
      </c>
      <c r="AN50" s="280">
        <v>2056</v>
      </c>
      <c r="AO50" s="280">
        <v>2057</v>
      </c>
      <c r="AP50" s="280">
        <v>2058</v>
      </c>
      <c r="AQ50" s="280">
        <v>2059</v>
      </c>
      <c r="AR50" s="280">
        <v>2060</v>
      </c>
      <c r="AS50" s="280">
        <v>2061</v>
      </c>
      <c r="AT50" s="280">
        <v>2062</v>
      </c>
      <c r="AU50" s="280">
        <v>2063</v>
      </c>
      <c r="AV50" s="280">
        <v>2064</v>
      </c>
      <c r="AW50" s="280">
        <v>2065</v>
      </c>
      <c r="AX50" s="280">
        <v>2066</v>
      </c>
      <c r="AY50" s="280">
        <v>2067</v>
      </c>
      <c r="AZ50" s="280">
        <v>2068</v>
      </c>
      <c r="BA50" s="280">
        <v>2069</v>
      </c>
      <c r="BB50" s="280">
        <v>2070</v>
      </c>
      <c r="BC50" s="280">
        <v>2071</v>
      </c>
      <c r="BD50" s="280">
        <v>2072</v>
      </c>
      <c r="BE50" s="280">
        <v>2073</v>
      </c>
      <c r="BF50" s="280">
        <v>2074</v>
      </c>
      <c r="BG50" s="280">
        <v>2075</v>
      </c>
      <c r="BH50" s="280">
        <v>2076</v>
      </c>
      <c r="BI50" s="280">
        <v>2077</v>
      </c>
      <c r="BJ50" s="280">
        <v>2078</v>
      </c>
      <c r="BK50" s="280">
        <v>2079</v>
      </c>
      <c r="BL50" s="280">
        <v>2080</v>
      </c>
      <c r="BM50" s="45"/>
      <c r="BN50" s="1051"/>
      <c r="BO50" s="1052"/>
      <c r="BP50" s="1055"/>
      <c r="BQ50" s="1051"/>
      <c r="BR50" s="1051"/>
      <c r="BS50" s="45"/>
      <c r="BT50" s="45"/>
      <c r="BU50" s="45"/>
      <c r="BV50" s="45"/>
    </row>
    <row r="51" spans="1:74" s="77" customFormat="1" ht="17.45" customHeight="1">
      <c r="A51" s="1295" t="s">
        <v>522</v>
      </c>
      <c r="B51" s="353" t="s">
        <v>523</v>
      </c>
      <c r="C51" s="422" t="s">
        <v>620</v>
      </c>
      <c r="D51" s="91" t="s">
        <v>513</v>
      </c>
      <c r="E51" s="91" t="s">
        <v>516</v>
      </c>
      <c r="F51" s="423" t="s">
        <v>513</v>
      </c>
      <c r="G51" s="428" t="s">
        <v>81</v>
      </c>
      <c r="H51" s="354"/>
      <c r="I51" s="354"/>
      <c r="J51" s="354"/>
      <c r="K51" s="354"/>
      <c r="L51" s="354"/>
      <c r="M51" s="354"/>
      <c r="N51" s="354"/>
      <c r="O51" s="354"/>
      <c r="P51" s="354"/>
      <c r="Q51" s="354"/>
      <c r="R51" s="354"/>
      <c r="S51" s="354"/>
      <c r="T51" s="354"/>
      <c r="U51" s="354"/>
      <c r="V51" s="354"/>
      <c r="W51" s="354"/>
      <c r="X51" s="354"/>
      <c r="Y51" s="354"/>
      <c r="Z51" s="354"/>
      <c r="AA51" s="354"/>
      <c r="AB51" s="354"/>
      <c r="AC51" s="354"/>
      <c r="AD51" s="354"/>
      <c r="AE51" s="354"/>
      <c r="AF51" s="354"/>
      <c r="AG51" s="354"/>
      <c r="AH51" s="354"/>
      <c r="AI51" s="354"/>
      <c r="AJ51" s="354"/>
      <c r="AK51" s="354"/>
      <c r="AL51" s="354"/>
      <c r="AM51" s="354"/>
      <c r="AN51" s="354"/>
      <c r="AO51" s="354"/>
      <c r="AP51" s="354"/>
      <c r="AQ51" s="354"/>
      <c r="AR51" s="354"/>
      <c r="AS51" s="354"/>
      <c r="AT51" s="354"/>
      <c r="AU51" s="354"/>
      <c r="AV51" s="354"/>
      <c r="AW51" s="354"/>
      <c r="AX51" s="354"/>
      <c r="AY51" s="354"/>
      <c r="AZ51" s="354"/>
      <c r="BA51" s="354"/>
      <c r="BB51" s="354"/>
      <c r="BC51" s="354"/>
      <c r="BD51" s="354"/>
      <c r="BE51" s="354"/>
      <c r="BF51" s="354"/>
      <c r="BG51" s="354"/>
      <c r="BH51" s="354"/>
      <c r="BI51" s="354"/>
      <c r="BJ51" s="354"/>
      <c r="BK51" s="354"/>
      <c r="BL51" s="354"/>
      <c r="BN51" s="1046" t="str" cm="1">
        <f t="array" ref="BN51">_xlfn.IFNA(LOOKUP(2,1/($H51:$BL51&lt;&gt;""),$H$19:$BL$19),"")</f>
        <v/>
      </c>
      <c r="BO51" s="1047" t="str" cm="1">
        <f t="array" ref="BO51">_xlfn.IFNA(INDEX($H$19:$BL$19,MATCH(TRUE,INDEX($H51:$BL51&lt;&gt;0,),0)),"")</f>
        <v/>
      </c>
      <c r="BP51" s="174"/>
      <c r="BQ51" s="1048" t="b">
        <f t="shared" ref="BQ51" si="14">IF($E51="Please select confidence rating",IF($BN51="",TRUE, FALSE), TRUE)</f>
        <v>1</v>
      </c>
      <c r="BR51" s="1048" t="b">
        <f>IF($C51="Please select scope",IF($BN51="",TRUE, FALSE), TRUE)</f>
        <v>1</v>
      </c>
    </row>
    <row r="52" spans="1:74" s="77" customFormat="1" ht="17.45" customHeight="1">
      <c r="A52" s="1293"/>
      <c r="B52" s="353" t="s">
        <v>524</v>
      </c>
      <c r="C52" s="642" t="str">
        <f>IF(C51="Please select scope","",C51)</f>
        <v/>
      </c>
      <c r="D52" s="101" t="str">
        <f>IF(D51="[Add notes here]","",D51)</f>
        <v/>
      </c>
      <c r="E52" s="101" t="str">
        <f>IF(E51="Please select confidence rating","",E51)</f>
        <v/>
      </c>
      <c r="F52" s="421" t="str">
        <f>IF(F51="[Add notes here]","",F51)</f>
        <v/>
      </c>
      <c r="G52" s="429" t="s">
        <v>525</v>
      </c>
      <c r="H52" s="537">
        <f t="shared" ref="H52:AM52" si="15">H51*_xlfn.XLOOKUP(H$50,Years_for_prices_and_factors,Electricity_GHG_conversion_factor_tonnes_CO2_per_MWh,,0)</f>
        <v>0</v>
      </c>
      <c r="I52" s="537">
        <f t="shared" si="15"/>
        <v>0</v>
      </c>
      <c r="J52" s="537">
        <f t="shared" si="15"/>
        <v>0</v>
      </c>
      <c r="K52" s="537">
        <f t="shared" si="15"/>
        <v>0</v>
      </c>
      <c r="L52" s="537">
        <f t="shared" si="15"/>
        <v>0</v>
      </c>
      <c r="M52" s="537">
        <f t="shared" si="15"/>
        <v>0</v>
      </c>
      <c r="N52" s="537">
        <f t="shared" si="15"/>
        <v>0</v>
      </c>
      <c r="O52" s="537">
        <f t="shared" si="15"/>
        <v>0</v>
      </c>
      <c r="P52" s="537">
        <f t="shared" si="15"/>
        <v>0</v>
      </c>
      <c r="Q52" s="537">
        <f t="shared" si="15"/>
        <v>0</v>
      </c>
      <c r="R52" s="537">
        <f t="shared" si="15"/>
        <v>0</v>
      </c>
      <c r="S52" s="537">
        <f t="shared" si="15"/>
        <v>0</v>
      </c>
      <c r="T52" s="537">
        <f t="shared" si="15"/>
        <v>0</v>
      </c>
      <c r="U52" s="537">
        <f t="shared" si="15"/>
        <v>0</v>
      </c>
      <c r="V52" s="537">
        <f t="shared" si="15"/>
        <v>0</v>
      </c>
      <c r="W52" s="537">
        <f t="shared" si="15"/>
        <v>0</v>
      </c>
      <c r="X52" s="537">
        <f t="shared" si="15"/>
        <v>0</v>
      </c>
      <c r="Y52" s="537">
        <f t="shared" si="15"/>
        <v>0</v>
      </c>
      <c r="Z52" s="537">
        <f t="shared" si="15"/>
        <v>0</v>
      </c>
      <c r="AA52" s="537">
        <f t="shared" si="15"/>
        <v>0</v>
      </c>
      <c r="AB52" s="537">
        <f t="shared" si="15"/>
        <v>0</v>
      </c>
      <c r="AC52" s="537">
        <f t="shared" si="15"/>
        <v>0</v>
      </c>
      <c r="AD52" s="537">
        <f t="shared" si="15"/>
        <v>0</v>
      </c>
      <c r="AE52" s="537">
        <f t="shared" si="15"/>
        <v>0</v>
      </c>
      <c r="AF52" s="537">
        <f t="shared" si="15"/>
        <v>0</v>
      </c>
      <c r="AG52" s="537">
        <f t="shared" si="15"/>
        <v>0</v>
      </c>
      <c r="AH52" s="537">
        <f t="shared" si="15"/>
        <v>0</v>
      </c>
      <c r="AI52" s="537">
        <f t="shared" si="15"/>
        <v>0</v>
      </c>
      <c r="AJ52" s="537">
        <f t="shared" si="15"/>
        <v>0</v>
      </c>
      <c r="AK52" s="537">
        <f t="shared" si="15"/>
        <v>0</v>
      </c>
      <c r="AL52" s="537">
        <f t="shared" si="15"/>
        <v>0</v>
      </c>
      <c r="AM52" s="537">
        <f t="shared" si="15"/>
        <v>0</v>
      </c>
      <c r="AN52" s="537">
        <f t="shared" ref="AN52:BL52" si="16">AN51*_xlfn.XLOOKUP(AN$50,Years_for_prices_and_factors,Electricity_GHG_conversion_factor_tonnes_CO2_per_MWh,,0)</f>
        <v>0</v>
      </c>
      <c r="AO52" s="537">
        <f t="shared" si="16"/>
        <v>0</v>
      </c>
      <c r="AP52" s="537">
        <f t="shared" si="16"/>
        <v>0</v>
      </c>
      <c r="AQ52" s="537">
        <f t="shared" si="16"/>
        <v>0</v>
      </c>
      <c r="AR52" s="537">
        <f t="shared" si="16"/>
        <v>0</v>
      </c>
      <c r="AS52" s="537">
        <f t="shared" si="16"/>
        <v>0</v>
      </c>
      <c r="AT52" s="537">
        <f t="shared" si="16"/>
        <v>0</v>
      </c>
      <c r="AU52" s="537">
        <f t="shared" si="16"/>
        <v>0</v>
      </c>
      <c r="AV52" s="537">
        <f t="shared" si="16"/>
        <v>0</v>
      </c>
      <c r="AW52" s="537">
        <f t="shared" si="16"/>
        <v>0</v>
      </c>
      <c r="AX52" s="537">
        <f t="shared" si="16"/>
        <v>0</v>
      </c>
      <c r="AY52" s="537">
        <f t="shared" si="16"/>
        <v>0</v>
      </c>
      <c r="AZ52" s="537">
        <f t="shared" si="16"/>
        <v>0</v>
      </c>
      <c r="BA52" s="537">
        <f t="shared" si="16"/>
        <v>0</v>
      </c>
      <c r="BB52" s="537">
        <f t="shared" si="16"/>
        <v>0</v>
      </c>
      <c r="BC52" s="537">
        <f t="shared" si="16"/>
        <v>0</v>
      </c>
      <c r="BD52" s="537">
        <f t="shared" si="16"/>
        <v>0</v>
      </c>
      <c r="BE52" s="537">
        <f t="shared" si="16"/>
        <v>0</v>
      </c>
      <c r="BF52" s="537">
        <f t="shared" si="16"/>
        <v>0</v>
      </c>
      <c r="BG52" s="537">
        <f t="shared" si="16"/>
        <v>0</v>
      </c>
      <c r="BH52" s="537">
        <f t="shared" si="16"/>
        <v>0</v>
      </c>
      <c r="BI52" s="537">
        <f t="shared" si="16"/>
        <v>0</v>
      </c>
      <c r="BJ52" s="537">
        <f t="shared" si="16"/>
        <v>0</v>
      </c>
      <c r="BK52" s="537">
        <f t="shared" si="16"/>
        <v>0</v>
      </c>
      <c r="BL52" s="537">
        <f t="shared" si="16"/>
        <v>0</v>
      </c>
      <c r="BN52" s="1038" t="s">
        <v>520</v>
      </c>
      <c r="BO52" s="1039" t="s">
        <v>520</v>
      </c>
      <c r="BP52" s="174"/>
      <c r="BQ52" s="1038" t="s">
        <v>520</v>
      </c>
      <c r="BR52" s="1038" t="s">
        <v>520</v>
      </c>
    </row>
    <row r="53" spans="1:74" s="77" customFormat="1" ht="17.45" customHeight="1">
      <c r="A53" s="1293"/>
      <c r="B53" s="353" t="s">
        <v>527</v>
      </c>
      <c r="C53" s="643" t="s">
        <v>621</v>
      </c>
      <c r="D53" s="93" t="s">
        <v>513</v>
      </c>
      <c r="E53" s="93" t="s">
        <v>516</v>
      </c>
      <c r="F53" s="424" t="s">
        <v>513</v>
      </c>
      <c r="G53" s="429" t="s">
        <v>525</v>
      </c>
      <c r="H53" s="354"/>
      <c r="I53" s="354"/>
      <c r="J53" s="354"/>
      <c r="K53" s="354"/>
      <c r="L53" s="354"/>
      <c r="M53" s="354"/>
      <c r="N53" s="354"/>
      <c r="O53" s="354"/>
      <c r="P53" s="354"/>
      <c r="Q53" s="354"/>
      <c r="R53" s="354"/>
      <c r="S53" s="354"/>
      <c r="T53" s="354"/>
      <c r="U53" s="354"/>
      <c r="V53" s="354"/>
      <c r="W53" s="354"/>
      <c r="X53" s="354"/>
      <c r="Y53" s="354"/>
      <c r="Z53" s="354"/>
      <c r="AA53" s="354"/>
      <c r="AB53" s="354"/>
      <c r="AC53" s="354"/>
      <c r="AD53" s="354"/>
      <c r="AE53" s="354"/>
      <c r="AF53" s="354"/>
      <c r="AG53" s="354"/>
      <c r="AH53" s="354"/>
      <c r="AI53" s="354"/>
      <c r="AJ53" s="354"/>
      <c r="AK53" s="354"/>
      <c r="AL53" s="354"/>
      <c r="AM53" s="354"/>
      <c r="AN53" s="354"/>
      <c r="AO53" s="354"/>
      <c r="AP53" s="354"/>
      <c r="AQ53" s="354"/>
      <c r="AR53" s="354"/>
      <c r="AS53" s="354"/>
      <c r="AT53" s="354"/>
      <c r="AU53" s="354"/>
      <c r="AV53" s="354"/>
      <c r="AW53" s="354"/>
      <c r="AX53" s="354"/>
      <c r="AY53" s="354"/>
      <c r="AZ53" s="354"/>
      <c r="BA53" s="354"/>
      <c r="BB53" s="354"/>
      <c r="BC53" s="354"/>
      <c r="BD53" s="354"/>
      <c r="BE53" s="354"/>
      <c r="BF53" s="354"/>
      <c r="BG53" s="354"/>
      <c r="BH53" s="354"/>
      <c r="BI53" s="354"/>
      <c r="BJ53" s="354"/>
      <c r="BK53" s="354"/>
      <c r="BL53" s="354"/>
      <c r="BN53" s="1046" t="str" cm="1">
        <f t="array" ref="BN53">_xlfn.IFNA(LOOKUP(2,1/($H53:$BL53&lt;&gt;""),$H$19:$BL$19),"")</f>
        <v/>
      </c>
      <c r="BO53" s="1047" t="str" cm="1">
        <f t="array" ref="BO53">_xlfn.IFNA(INDEX($H$19:$BL$19,MATCH(TRUE,INDEX($H53:$BL53&lt;&gt;0,),0)),"")</f>
        <v/>
      </c>
      <c r="BP53" s="174"/>
      <c r="BQ53" s="1048" t="b">
        <f t="shared" ref="BQ53:BQ83" si="17">IF($E53="Please select confidence rating",IF($BN53="",TRUE, FALSE), TRUE)</f>
        <v>1</v>
      </c>
      <c r="BR53" s="1048" t="b">
        <f t="shared" ref="BR53:BR58" si="18">IF($C53="Please select scope",IF($BN53="",TRUE, FALSE), TRUE)</f>
        <v>1</v>
      </c>
    </row>
    <row r="54" spans="1:74" s="77" customFormat="1" ht="17.45" customHeight="1">
      <c r="A54" s="1293"/>
      <c r="B54" s="353" t="s">
        <v>528</v>
      </c>
      <c r="C54" s="643" t="s">
        <v>622</v>
      </c>
      <c r="D54" s="93" t="s">
        <v>513</v>
      </c>
      <c r="E54" s="93" t="s">
        <v>516</v>
      </c>
      <c r="F54" s="424" t="s">
        <v>513</v>
      </c>
      <c r="G54" s="429" t="s">
        <v>525</v>
      </c>
      <c r="H54" s="354"/>
      <c r="I54" s="354"/>
      <c r="J54" s="354"/>
      <c r="K54" s="354"/>
      <c r="L54" s="354"/>
      <c r="M54" s="354"/>
      <c r="N54" s="354"/>
      <c r="O54" s="354"/>
      <c r="P54" s="354"/>
      <c r="Q54" s="354"/>
      <c r="R54" s="354"/>
      <c r="S54" s="354"/>
      <c r="T54" s="354"/>
      <c r="U54" s="354"/>
      <c r="V54" s="354"/>
      <c r="W54" s="354"/>
      <c r="X54" s="354"/>
      <c r="Y54" s="354"/>
      <c r="Z54" s="354"/>
      <c r="AA54" s="354"/>
      <c r="AB54" s="354"/>
      <c r="AC54" s="354"/>
      <c r="AD54" s="354"/>
      <c r="AE54" s="354"/>
      <c r="AF54" s="354"/>
      <c r="AG54" s="354"/>
      <c r="AH54" s="354"/>
      <c r="AI54" s="354"/>
      <c r="AJ54" s="354"/>
      <c r="AK54" s="354"/>
      <c r="AL54" s="354"/>
      <c r="AM54" s="354"/>
      <c r="AN54" s="354"/>
      <c r="AO54" s="354"/>
      <c r="AP54" s="354"/>
      <c r="AQ54" s="354"/>
      <c r="AR54" s="354"/>
      <c r="AS54" s="354"/>
      <c r="AT54" s="354"/>
      <c r="AU54" s="354"/>
      <c r="AV54" s="354"/>
      <c r="AW54" s="354"/>
      <c r="AX54" s="354"/>
      <c r="AY54" s="354"/>
      <c r="AZ54" s="354"/>
      <c r="BA54" s="354"/>
      <c r="BB54" s="354"/>
      <c r="BC54" s="354"/>
      <c r="BD54" s="354"/>
      <c r="BE54" s="354"/>
      <c r="BF54" s="354"/>
      <c r="BG54" s="354"/>
      <c r="BH54" s="354"/>
      <c r="BI54" s="354"/>
      <c r="BJ54" s="354"/>
      <c r="BK54" s="354"/>
      <c r="BL54" s="354"/>
      <c r="BN54" s="1046" t="str" cm="1">
        <f t="array" ref="BN54">_xlfn.IFNA(LOOKUP(2,1/($H54:$BL54&lt;&gt;""),$H$19:$BL$19),"")</f>
        <v/>
      </c>
      <c r="BO54" s="1047" t="str" cm="1">
        <f t="array" ref="BO54">_xlfn.IFNA(INDEX($H$19:$BL$19,MATCH(TRUE,INDEX($H54:$BL54&lt;&gt;0,),0)),"")</f>
        <v/>
      </c>
      <c r="BP54" s="174"/>
      <c r="BQ54" s="1048" t="b">
        <f t="shared" si="17"/>
        <v>1</v>
      </c>
      <c r="BR54" s="1048" t="b">
        <f t="shared" si="18"/>
        <v>1</v>
      </c>
    </row>
    <row r="55" spans="1:74" s="95" customFormat="1" ht="17.45" customHeight="1">
      <c r="A55" s="1293"/>
      <c r="B55" s="339" t="s">
        <v>529</v>
      </c>
      <c r="C55" s="138" t="s">
        <v>620</v>
      </c>
      <c r="D55" s="92" t="s">
        <v>513</v>
      </c>
      <c r="E55" s="92" t="s">
        <v>516</v>
      </c>
      <c r="F55" s="425" t="s">
        <v>513</v>
      </c>
      <c r="G55" s="429" t="s">
        <v>525</v>
      </c>
      <c r="H55" s="354"/>
      <c r="I55" s="354"/>
      <c r="J55" s="354"/>
      <c r="K55" s="354"/>
      <c r="L55" s="354"/>
      <c r="M55" s="354"/>
      <c r="N55" s="354"/>
      <c r="O55" s="354"/>
      <c r="P55" s="354"/>
      <c r="Q55" s="354"/>
      <c r="R55" s="354"/>
      <c r="S55" s="354"/>
      <c r="T55" s="354"/>
      <c r="U55" s="354"/>
      <c r="V55" s="354"/>
      <c r="W55" s="354"/>
      <c r="X55" s="354"/>
      <c r="Y55" s="354"/>
      <c r="Z55" s="354"/>
      <c r="AA55" s="354"/>
      <c r="AB55" s="354"/>
      <c r="AC55" s="354"/>
      <c r="AD55" s="354"/>
      <c r="AE55" s="354"/>
      <c r="AF55" s="354"/>
      <c r="AG55" s="354"/>
      <c r="AH55" s="354"/>
      <c r="AI55" s="354"/>
      <c r="AJ55" s="354"/>
      <c r="AK55" s="354"/>
      <c r="AL55" s="354"/>
      <c r="AM55" s="354"/>
      <c r="AN55" s="354"/>
      <c r="AO55" s="354"/>
      <c r="AP55" s="354"/>
      <c r="AQ55" s="354"/>
      <c r="AR55" s="354"/>
      <c r="AS55" s="354"/>
      <c r="AT55" s="354"/>
      <c r="AU55" s="354"/>
      <c r="AV55" s="354"/>
      <c r="AW55" s="354"/>
      <c r="AX55" s="354"/>
      <c r="AY55" s="354"/>
      <c r="AZ55" s="354"/>
      <c r="BA55" s="354"/>
      <c r="BB55" s="354"/>
      <c r="BC55" s="354"/>
      <c r="BD55" s="354"/>
      <c r="BE55" s="354"/>
      <c r="BF55" s="354"/>
      <c r="BG55" s="354"/>
      <c r="BH55" s="354"/>
      <c r="BI55" s="354"/>
      <c r="BJ55" s="354"/>
      <c r="BK55" s="354"/>
      <c r="BL55" s="354"/>
      <c r="BN55" s="1046" t="str" cm="1">
        <f t="array" ref="BN55">_xlfn.IFNA(LOOKUP(2,1/($H55:$BL55&lt;&gt;""),$H$19:$BL$19),"")</f>
        <v/>
      </c>
      <c r="BO55" s="1047" t="str" cm="1">
        <f t="array" ref="BO55">_xlfn.IFNA(INDEX($H$19:$BL$19,MATCH(TRUE,INDEX($H55:$BL55&lt;&gt;0,),0)),"")</f>
        <v/>
      </c>
      <c r="BP55" s="198"/>
      <c r="BQ55" s="1048" t="b">
        <f t="shared" si="17"/>
        <v>1</v>
      </c>
      <c r="BR55" s="1048" t="b">
        <f t="shared" si="18"/>
        <v>1</v>
      </c>
    </row>
    <row r="56" spans="1:74" s="95" customFormat="1" ht="17.45" customHeight="1">
      <c r="A56" s="1293"/>
      <c r="B56" s="346" t="s">
        <v>530</v>
      </c>
      <c r="C56" s="138" t="s">
        <v>620</v>
      </c>
      <c r="D56" s="92" t="s">
        <v>513</v>
      </c>
      <c r="E56" s="92" t="s">
        <v>516</v>
      </c>
      <c r="F56" s="425" t="s">
        <v>513</v>
      </c>
      <c r="G56" s="429" t="s">
        <v>525</v>
      </c>
      <c r="H56" s="354"/>
      <c r="I56" s="354"/>
      <c r="J56" s="354"/>
      <c r="K56" s="354"/>
      <c r="L56" s="354"/>
      <c r="M56" s="354"/>
      <c r="N56" s="354"/>
      <c r="O56" s="354"/>
      <c r="P56" s="354"/>
      <c r="Q56" s="354"/>
      <c r="R56" s="354"/>
      <c r="S56" s="354"/>
      <c r="T56" s="354"/>
      <c r="U56" s="354"/>
      <c r="V56" s="354"/>
      <c r="W56" s="354"/>
      <c r="X56" s="354"/>
      <c r="Y56" s="354"/>
      <c r="Z56" s="354"/>
      <c r="AA56" s="354"/>
      <c r="AB56" s="354"/>
      <c r="AC56" s="354"/>
      <c r="AD56" s="354"/>
      <c r="AE56" s="354"/>
      <c r="AF56" s="354"/>
      <c r="AG56" s="354"/>
      <c r="AH56" s="354"/>
      <c r="AI56" s="354"/>
      <c r="AJ56" s="354"/>
      <c r="AK56" s="354"/>
      <c r="AL56" s="354"/>
      <c r="AM56" s="354"/>
      <c r="AN56" s="354"/>
      <c r="AO56" s="354"/>
      <c r="AP56" s="354"/>
      <c r="AQ56" s="354"/>
      <c r="AR56" s="354"/>
      <c r="AS56" s="354"/>
      <c r="AT56" s="354"/>
      <c r="AU56" s="354"/>
      <c r="AV56" s="354"/>
      <c r="AW56" s="354"/>
      <c r="AX56" s="354"/>
      <c r="AY56" s="354"/>
      <c r="AZ56" s="354"/>
      <c r="BA56" s="354"/>
      <c r="BB56" s="354"/>
      <c r="BC56" s="354"/>
      <c r="BD56" s="354"/>
      <c r="BE56" s="354"/>
      <c r="BF56" s="354"/>
      <c r="BG56" s="354"/>
      <c r="BH56" s="354"/>
      <c r="BI56" s="354"/>
      <c r="BJ56" s="354"/>
      <c r="BK56" s="354"/>
      <c r="BL56" s="354"/>
      <c r="BN56" s="1046" t="str" cm="1">
        <f t="array" ref="BN56">_xlfn.IFNA(LOOKUP(2,1/($H56:$BL56&lt;&gt;""),$H$19:$BL$19),"")</f>
        <v/>
      </c>
      <c r="BO56" s="1047" t="str" cm="1">
        <f t="array" ref="BO56">_xlfn.IFNA(INDEX($H$19:$BL$19,MATCH(TRUE,INDEX($H56:$BL56&lt;&gt;0,),0)),"")</f>
        <v/>
      </c>
      <c r="BP56" s="198"/>
      <c r="BQ56" s="1048" t="b">
        <f t="shared" si="17"/>
        <v>1</v>
      </c>
      <c r="BR56" s="1048" t="b">
        <f t="shared" si="18"/>
        <v>1</v>
      </c>
    </row>
    <row r="57" spans="1:74" s="95" customFormat="1" ht="17.45" customHeight="1">
      <c r="A57" s="1293"/>
      <c r="B57" s="346" t="s">
        <v>531</v>
      </c>
      <c r="C57" s="138" t="s">
        <v>620</v>
      </c>
      <c r="D57" s="92" t="s">
        <v>513</v>
      </c>
      <c r="E57" s="92" t="s">
        <v>516</v>
      </c>
      <c r="F57" s="425" t="s">
        <v>513</v>
      </c>
      <c r="G57" s="429" t="s">
        <v>525</v>
      </c>
      <c r="H57" s="354"/>
      <c r="I57" s="354"/>
      <c r="J57" s="354"/>
      <c r="K57" s="354"/>
      <c r="L57" s="354"/>
      <c r="M57" s="354"/>
      <c r="N57" s="354"/>
      <c r="O57" s="354"/>
      <c r="P57" s="354"/>
      <c r="Q57" s="354"/>
      <c r="R57" s="354"/>
      <c r="S57" s="354"/>
      <c r="T57" s="354"/>
      <c r="U57" s="354"/>
      <c r="V57" s="354"/>
      <c r="W57" s="354"/>
      <c r="X57" s="354"/>
      <c r="Y57" s="354"/>
      <c r="Z57" s="354"/>
      <c r="AA57" s="354"/>
      <c r="AB57" s="354"/>
      <c r="AC57" s="354"/>
      <c r="AD57" s="354"/>
      <c r="AE57" s="354"/>
      <c r="AF57" s="354"/>
      <c r="AG57" s="354"/>
      <c r="AH57" s="354"/>
      <c r="AI57" s="354"/>
      <c r="AJ57" s="354"/>
      <c r="AK57" s="354"/>
      <c r="AL57" s="354"/>
      <c r="AM57" s="354"/>
      <c r="AN57" s="354"/>
      <c r="AO57" s="354"/>
      <c r="AP57" s="354"/>
      <c r="AQ57" s="354"/>
      <c r="AR57" s="354"/>
      <c r="AS57" s="354"/>
      <c r="AT57" s="354"/>
      <c r="AU57" s="354"/>
      <c r="AV57" s="354"/>
      <c r="AW57" s="354"/>
      <c r="AX57" s="354"/>
      <c r="AY57" s="354"/>
      <c r="AZ57" s="354"/>
      <c r="BA57" s="354"/>
      <c r="BB57" s="354"/>
      <c r="BC57" s="354"/>
      <c r="BD57" s="354"/>
      <c r="BE57" s="354"/>
      <c r="BF57" s="354"/>
      <c r="BG57" s="354"/>
      <c r="BH57" s="354"/>
      <c r="BI57" s="354"/>
      <c r="BJ57" s="354"/>
      <c r="BK57" s="354"/>
      <c r="BL57" s="354"/>
      <c r="BN57" s="1046" t="str" cm="1">
        <f t="array" ref="BN57">_xlfn.IFNA(LOOKUP(2,1/($H57:$BL57&lt;&gt;""),$H$19:$BL$19),"")</f>
        <v/>
      </c>
      <c r="BO57" s="1047" t="str" cm="1">
        <f t="array" ref="BO57">_xlfn.IFNA(INDEX($H$19:$BL$19,MATCH(TRUE,INDEX($H57:$BL57&lt;&gt;0,),0)),"")</f>
        <v/>
      </c>
      <c r="BP57" s="198"/>
      <c r="BQ57" s="1048" t="b">
        <f t="shared" si="17"/>
        <v>1</v>
      </c>
      <c r="BR57" s="1048" t="b">
        <f t="shared" si="18"/>
        <v>1</v>
      </c>
    </row>
    <row r="58" spans="1:74" s="95" customFormat="1" ht="17.45" customHeight="1">
      <c r="A58" s="1293"/>
      <c r="B58" s="346" t="s">
        <v>532</v>
      </c>
      <c r="C58" s="138" t="s">
        <v>620</v>
      </c>
      <c r="D58" s="92" t="s">
        <v>513</v>
      </c>
      <c r="E58" s="92" t="s">
        <v>516</v>
      </c>
      <c r="F58" s="425" t="s">
        <v>513</v>
      </c>
      <c r="G58" s="429" t="s">
        <v>525</v>
      </c>
      <c r="H58" s="354"/>
      <c r="I58" s="354"/>
      <c r="J58" s="354"/>
      <c r="K58" s="354"/>
      <c r="L58" s="354"/>
      <c r="M58" s="354"/>
      <c r="N58" s="354"/>
      <c r="O58" s="354"/>
      <c r="P58" s="354"/>
      <c r="Q58" s="354"/>
      <c r="R58" s="354"/>
      <c r="S58" s="354"/>
      <c r="T58" s="354"/>
      <c r="U58" s="354"/>
      <c r="V58" s="354"/>
      <c r="W58" s="354"/>
      <c r="X58" s="354"/>
      <c r="Y58" s="354"/>
      <c r="Z58" s="354"/>
      <c r="AA58" s="354"/>
      <c r="AB58" s="354"/>
      <c r="AC58" s="354"/>
      <c r="AD58" s="354"/>
      <c r="AE58" s="354"/>
      <c r="AF58" s="354"/>
      <c r="AG58" s="354"/>
      <c r="AH58" s="354"/>
      <c r="AI58" s="354"/>
      <c r="AJ58" s="354"/>
      <c r="AK58" s="354"/>
      <c r="AL58" s="354"/>
      <c r="AM58" s="354"/>
      <c r="AN58" s="354"/>
      <c r="AO58" s="354"/>
      <c r="AP58" s="354"/>
      <c r="AQ58" s="354"/>
      <c r="AR58" s="354"/>
      <c r="AS58" s="354"/>
      <c r="AT58" s="354"/>
      <c r="AU58" s="354"/>
      <c r="AV58" s="354"/>
      <c r="AW58" s="354"/>
      <c r="AX58" s="354"/>
      <c r="AY58" s="354"/>
      <c r="AZ58" s="354"/>
      <c r="BA58" s="354"/>
      <c r="BB58" s="354"/>
      <c r="BC58" s="354"/>
      <c r="BD58" s="354"/>
      <c r="BE58" s="354"/>
      <c r="BF58" s="354"/>
      <c r="BG58" s="354"/>
      <c r="BH58" s="354"/>
      <c r="BI58" s="354"/>
      <c r="BJ58" s="354"/>
      <c r="BK58" s="354"/>
      <c r="BL58" s="354"/>
      <c r="BN58" s="1046" t="str" cm="1">
        <f t="array" ref="BN58">_xlfn.IFNA(LOOKUP(2,1/($H58:$BL58&lt;&gt;""),$H$19:$BL$19),"")</f>
        <v/>
      </c>
      <c r="BO58" s="1047" t="str" cm="1">
        <f t="array" ref="BO58">_xlfn.IFNA(INDEX($H$19:$BL$19,MATCH(TRUE,INDEX($H58:$BL58&lt;&gt;0,),0)),"")</f>
        <v/>
      </c>
      <c r="BP58" s="198"/>
      <c r="BQ58" s="1048" t="b">
        <f t="shared" si="17"/>
        <v>1</v>
      </c>
      <c r="BR58" s="1048" t="b">
        <f t="shared" si="18"/>
        <v>1</v>
      </c>
    </row>
    <row r="59" spans="1:74" s="77" customFormat="1" ht="17.45" customHeight="1">
      <c r="A59" s="1293"/>
      <c r="B59" s="339" t="s">
        <v>533</v>
      </c>
      <c r="C59" s="102" t="s">
        <v>623</v>
      </c>
      <c r="D59" s="92" t="s">
        <v>513</v>
      </c>
      <c r="E59" s="92" t="s">
        <v>516</v>
      </c>
      <c r="F59" s="424" t="s">
        <v>513</v>
      </c>
      <c r="G59" s="429" t="s">
        <v>534</v>
      </c>
      <c r="H59" s="354"/>
      <c r="I59" s="354"/>
      <c r="J59" s="354"/>
      <c r="K59" s="354"/>
      <c r="L59" s="354"/>
      <c r="M59" s="354"/>
      <c r="N59" s="354"/>
      <c r="O59" s="354"/>
      <c r="P59" s="354"/>
      <c r="Q59" s="354"/>
      <c r="R59" s="354"/>
      <c r="S59" s="354"/>
      <c r="T59" s="354"/>
      <c r="U59" s="354"/>
      <c r="V59" s="354"/>
      <c r="W59" s="354"/>
      <c r="X59" s="354"/>
      <c r="Y59" s="354"/>
      <c r="Z59" s="354"/>
      <c r="AA59" s="354"/>
      <c r="AB59" s="354"/>
      <c r="AC59" s="354"/>
      <c r="AD59" s="354"/>
      <c r="AE59" s="354"/>
      <c r="AF59" s="354"/>
      <c r="AG59" s="354"/>
      <c r="AH59" s="354"/>
      <c r="AI59" s="354"/>
      <c r="AJ59" s="354"/>
      <c r="AK59" s="354"/>
      <c r="AL59" s="354"/>
      <c r="AM59" s="354"/>
      <c r="AN59" s="354"/>
      <c r="AO59" s="354"/>
      <c r="AP59" s="354"/>
      <c r="AQ59" s="354"/>
      <c r="AR59" s="354"/>
      <c r="AS59" s="354"/>
      <c r="AT59" s="354"/>
      <c r="AU59" s="354"/>
      <c r="AV59" s="354"/>
      <c r="AW59" s="354"/>
      <c r="AX59" s="354"/>
      <c r="AY59" s="354"/>
      <c r="AZ59" s="354"/>
      <c r="BA59" s="354"/>
      <c r="BB59" s="354"/>
      <c r="BC59" s="354"/>
      <c r="BD59" s="354"/>
      <c r="BE59" s="354"/>
      <c r="BF59" s="354"/>
      <c r="BG59" s="354"/>
      <c r="BH59" s="354"/>
      <c r="BI59" s="354"/>
      <c r="BJ59" s="354"/>
      <c r="BK59" s="354"/>
      <c r="BL59" s="354"/>
      <c r="BM59" s="94"/>
      <c r="BN59" s="1046" t="str" cm="1">
        <f t="array" ref="BN59">_xlfn.IFNA(LOOKUP(2,1/($H59:$BL59&lt;&gt;""),$H$19:$BL$19),"")</f>
        <v/>
      </c>
      <c r="BO59" s="1047" t="str" cm="1">
        <f t="array" ref="BO59">_xlfn.IFNA(INDEX($H$19:$BL$19,MATCH(TRUE,INDEX($H59:$BL59&lt;&gt;0,),0)),"")</f>
        <v/>
      </c>
      <c r="BP59" s="1056"/>
      <c r="BQ59" s="1048" t="b">
        <f t="shared" si="17"/>
        <v>1</v>
      </c>
      <c r="BR59" s="1057"/>
      <c r="BS59" s="94"/>
      <c r="BT59" s="94"/>
    </row>
    <row r="60" spans="1:74" s="77" customFormat="1" ht="17.45" customHeight="1">
      <c r="A60" s="1293"/>
      <c r="B60" s="346" t="s">
        <v>624</v>
      </c>
      <c r="C60" s="102" t="s">
        <v>623</v>
      </c>
      <c r="D60" s="92" t="s">
        <v>513</v>
      </c>
      <c r="E60" s="92" t="s">
        <v>512</v>
      </c>
      <c r="F60" s="424" t="s">
        <v>513</v>
      </c>
      <c r="G60" s="429" t="s">
        <v>514</v>
      </c>
      <c r="H60" s="354"/>
      <c r="I60" s="354"/>
      <c r="J60" s="354"/>
      <c r="K60" s="354"/>
      <c r="L60" s="354"/>
      <c r="M60" s="354">
        <v>273</v>
      </c>
      <c r="N60" s="354">
        <v>273</v>
      </c>
      <c r="O60" s="354">
        <v>273</v>
      </c>
      <c r="P60" s="354">
        <v>273</v>
      </c>
      <c r="Q60" s="354">
        <v>273</v>
      </c>
      <c r="R60" s="354">
        <v>273</v>
      </c>
      <c r="S60" s="354">
        <v>273</v>
      </c>
      <c r="T60" s="354">
        <v>273</v>
      </c>
      <c r="U60" s="354">
        <v>273</v>
      </c>
      <c r="V60" s="354">
        <v>273</v>
      </c>
      <c r="W60" s="354">
        <v>273</v>
      </c>
      <c r="X60" s="354">
        <v>273</v>
      </c>
      <c r="Y60" s="354">
        <v>273</v>
      </c>
      <c r="Z60" s="354">
        <v>273</v>
      </c>
      <c r="AA60" s="354">
        <v>273</v>
      </c>
      <c r="AB60" s="354">
        <v>273</v>
      </c>
      <c r="AC60" s="354">
        <v>273</v>
      </c>
      <c r="AD60" s="354">
        <v>273</v>
      </c>
      <c r="AE60" s="354">
        <v>273</v>
      </c>
      <c r="AF60" s="354">
        <v>273</v>
      </c>
      <c r="AG60" s="354">
        <v>273</v>
      </c>
      <c r="AH60" s="354">
        <v>273</v>
      </c>
      <c r="AI60" s="354">
        <v>273</v>
      </c>
      <c r="AJ60" s="354">
        <v>273</v>
      </c>
      <c r="AK60" s="354">
        <v>273</v>
      </c>
      <c r="AL60" s="354">
        <v>273</v>
      </c>
      <c r="AM60" s="354">
        <v>273</v>
      </c>
      <c r="AN60" s="354">
        <v>273</v>
      </c>
      <c r="AO60" s="354">
        <v>273</v>
      </c>
      <c r="AP60" s="354">
        <v>273</v>
      </c>
      <c r="AQ60" s="354">
        <v>273</v>
      </c>
      <c r="AR60" s="354">
        <v>273</v>
      </c>
      <c r="AS60" s="354">
        <v>273</v>
      </c>
      <c r="AT60" s="354">
        <v>273</v>
      </c>
      <c r="AU60" s="354">
        <v>273</v>
      </c>
      <c r="AV60" s="354">
        <v>273</v>
      </c>
      <c r="AW60" s="354">
        <v>273</v>
      </c>
      <c r="AX60" s="354">
        <v>273</v>
      </c>
      <c r="AY60" s="354">
        <v>273</v>
      </c>
      <c r="AZ60" s="354">
        <v>273</v>
      </c>
      <c r="BA60" s="354">
        <v>273</v>
      </c>
      <c r="BB60" s="354">
        <v>273</v>
      </c>
      <c r="BC60" s="354">
        <v>273</v>
      </c>
      <c r="BD60" s="354">
        <v>273</v>
      </c>
      <c r="BE60" s="354">
        <v>273</v>
      </c>
      <c r="BF60" s="354">
        <v>273</v>
      </c>
      <c r="BG60" s="354">
        <v>273</v>
      </c>
      <c r="BH60" s="354">
        <v>273</v>
      </c>
      <c r="BI60" s="354">
        <v>273</v>
      </c>
      <c r="BJ60" s="354">
        <v>273</v>
      </c>
      <c r="BK60" s="354">
        <v>273</v>
      </c>
      <c r="BL60" s="354">
        <v>273</v>
      </c>
      <c r="BN60" s="1046" cm="1">
        <f t="array" ref="BN60">_xlfn.IFNA(LOOKUP(2,1/($H60:$BL60&lt;&gt;""),$H$19:$BL$19),"")</f>
        <v>2080</v>
      </c>
      <c r="BO60" s="1047" cm="1">
        <f t="array" ref="BO60">_xlfn.IFNA(INDEX($H$19:$BL$19,MATCH(TRUE,INDEX($H60:$BL60&lt;&gt;0,),0)),"")</f>
        <v>2029</v>
      </c>
      <c r="BP60" s="174"/>
      <c r="BQ60" s="1048" t="b">
        <f t="shared" si="17"/>
        <v>1</v>
      </c>
      <c r="BR60" s="1057"/>
    </row>
    <row r="61" spans="1:74" s="77" customFormat="1" ht="17.45" customHeight="1">
      <c r="A61" s="1293"/>
      <c r="B61" s="346"/>
      <c r="C61" s="102" t="s">
        <v>623</v>
      </c>
      <c r="D61" s="92" t="s">
        <v>513</v>
      </c>
      <c r="E61" s="92" t="s">
        <v>516</v>
      </c>
      <c r="F61" s="424" t="s">
        <v>513</v>
      </c>
      <c r="G61" s="429" t="s">
        <v>514</v>
      </c>
      <c r="H61" s="354"/>
      <c r="I61" s="354"/>
      <c r="J61" s="354"/>
      <c r="K61" s="354"/>
      <c r="L61" s="354"/>
      <c r="M61" s="354"/>
      <c r="N61" s="354"/>
      <c r="O61" s="354"/>
      <c r="P61" s="354"/>
      <c r="Q61" s="354"/>
      <c r="R61" s="354"/>
      <c r="S61" s="354"/>
      <c r="T61" s="354"/>
      <c r="U61" s="354"/>
      <c r="V61" s="354"/>
      <c r="W61" s="354"/>
      <c r="X61" s="354"/>
      <c r="Y61" s="354"/>
      <c r="Z61" s="354"/>
      <c r="AA61" s="354"/>
      <c r="AB61" s="354"/>
      <c r="AC61" s="354"/>
      <c r="AD61" s="354"/>
      <c r="AE61" s="354"/>
      <c r="AF61" s="354"/>
      <c r="AG61" s="354"/>
      <c r="AH61" s="354"/>
      <c r="AI61" s="354"/>
      <c r="AJ61" s="354"/>
      <c r="AK61" s="354"/>
      <c r="AL61" s="354"/>
      <c r="AM61" s="354"/>
      <c r="AN61" s="354"/>
      <c r="AO61" s="354"/>
      <c r="AP61" s="354"/>
      <c r="AQ61" s="354"/>
      <c r="AR61" s="354"/>
      <c r="AS61" s="354"/>
      <c r="AT61" s="354"/>
      <c r="AU61" s="354"/>
      <c r="AV61" s="354"/>
      <c r="AW61" s="354"/>
      <c r="AX61" s="354"/>
      <c r="AY61" s="354"/>
      <c r="AZ61" s="354"/>
      <c r="BA61" s="354"/>
      <c r="BB61" s="354"/>
      <c r="BC61" s="354"/>
      <c r="BD61" s="354"/>
      <c r="BE61" s="354"/>
      <c r="BF61" s="354"/>
      <c r="BG61" s="354"/>
      <c r="BH61" s="354"/>
      <c r="BI61" s="354"/>
      <c r="BJ61" s="354"/>
      <c r="BK61" s="354"/>
      <c r="BL61" s="354"/>
      <c r="BN61" s="1046" t="str" cm="1">
        <f t="array" ref="BN61">_xlfn.IFNA(LOOKUP(2,1/($H61:$BL61&lt;&gt;""),$H$19:$BL$19),"")</f>
        <v/>
      </c>
      <c r="BO61" s="1047" t="str" cm="1">
        <f t="array" ref="BO61">_xlfn.IFNA(INDEX($H$19:$BL$19,MATCH(TRUE,INDEX($H61:$BL61&lt;&gt;0,),0)),"")</f>
        <v/>
      </c>
      <c r="BP61" s="174"/>
      <c r="BQ61" s="1048" t="b">
        <f t="shared" si="17"/>
        <v>1</v>
      </c>
      <c r="BR61" s="1057"/>
    </row>
    <row r="62" spans="1:74" s="77" customFormat="1" ht="17.45" customHeight="1">
      <c r="A62" s="1293"/>
      <c r="B62" s="346"/>
      <c r="C62" s="102" t="s">
        <v>623</v>
      </c>
      <c r="D62" s="92" t="s">
        <v>513</v>
      </c>
      <c r="E62" s="92" t="s">
        <v>516</v>
      </c>
      <c r="F62" s="424" t="s">
        <v>513</v>
      </c>
      <c r="G62" s="429" t="s">
        <v>514</v>
      </c>
      <c r="H62" s="354"/>
      <c r="I62" s="354"/>
      <c r="J62" s="354"/>
      <c r="K62" s="354"/>
      <c r="L62" s="354"/>
      <c r="M62" s="354"/>
      <c r="N62" s="354"/>
      <c r="O62" s="354"/>
      <c r="P62" s="354"/>
      <c r="Q62" s="354"/>
      <c r="R62" s="354"/>
      <c r="S62" s="354"/>
      <c r="T62" s="354"/>
      <c r="U62" s="354"/>
      <c r="V62" s="354"/>
      <c r="W62" s="354"/>
      <c r="X62" s="354"/>
      <c r="Y62" s="354"/>
      <c r="Z62" s="354"/>
      <c r="AA62" s="354"/>
      <c r="AB62" s="354"/>
      <c r="AC62" s="354"/>
      <c r="AD62" s="354"/>
      <c r="AE62" s="354"/>
      <c r="AF62" s="354"/>
      <c r="AG62" s="354"/>
      <c r="AH62" s="354"/>
      <c r="AI62" s="354"/>
      <c r="AJ62" s="354"/>
      <c r="AK62" s="354"/>
      <c r="AL62" s="354"/>
      <c r="AM62" s="354"/>
      <c r="AN62" s="354"/>
      <c r="AO62" s="354"/>
      <c r="AP62" s="354"/>
      <c r="AQ62" s="354"/>
      <c r="AR62" s="354"/>
      <c r="AS62" s="354"/>
      <c r="AT62" s="354"/>
      <c r="AU62" s="354"/>
      <c r="AV62" s="354"/>
      <c r="AW62" s="354"/>
      <c r="AX62" s="354"/>
      <c r="AY62" s="354"/>
      <c r="AZ62" s="354"/>
      <c r="BA62" s="354"/>
      <c r="BB62" s="354"/>
      <c r="BC62" s="354"/>
      <c r="BD62" s="354"/>
      <c r="BE62" s="354"/>
      <c r="BF62" s="354"/>
      <c r="BG62" s="354"/>
      <c r="BH62" s="354"/>
      <c r="BI62" s="354"/>
      <c r="BJ62" s="354"/>
      <c r="BK62" s="354"/>
      <c r="BL62" s="354"/>
      <c r="BN62" s="1046" t="str" cm="1">
        <f t="array" ref="BN62">_xlfn.IFNA(LOOKUP(2,1/($H62:$BL62&lt;&gt;""),$H$19:$BL$19),"")</f>
        <v/>
      </c>
      <c r="BO62" s="1047" t="str" cm="1">
        <f t="array" ref="BO62">_xlfn.IFNA(INDEX($H$19:$BL$19,MATCH(TRUE,INDEX($H62:$BL62&lt;&gt;0,),0)),"")</f>
        <v/>
      </c>
      <c r="BP62" s="174"/>
      <c r="BQ62" s="1048" t="b">
        <f t="shared" si="17"/>
        <v>1</v>
      </c>
      <c r="BR62" s="1057"/>
    </row>
    <row r="63" spans="1:74" s="77" customFormat="1" ht="17.45" customHeight="1">
      <c r="A63" s="1293"/>
      <c r="B63" s="346" t="s">
        <v>538</v>
      </c>
      <c r="C63" s="102" t="s">
        <v>623</v>
      </c>
      <c r="D63" s="92" t="s">
        <v>513</v>
      </c>
      <c r="E63" s="92" t="s">
        <v>516</v>
      </c>
      <c r="F63" s="424" t="s">
        <v>513</v>
      </c>
      <c r="G63" s="429" t="s">
        <v>514</v>
      </c>
      <c r="H63" s="354"/>
      <c r="I63" s="354"/>
      <c r="J63" s="354"/>
      <c r="K63" s="354"/>
      <c r="L63" s="354"/>
      <c r="M63" s="354"/>
      <c r="N63" s="354"/>
      <c r="O63" s="354"/>
      <c r="P63" s="354"/>
      <c r="Q63" s="354"/>
      <c r="R63" s="354"/>
      <c r="S63" s="354"/>
      <c r="T63" s="354"/>
      <c r="U63" s="354"/>
      <c r="V63" s="354"/>
      <c r="W63" s="354"/>
      <c r="X63" s="354"/>
      <c r="Y63" s="354"/>
      <c r="Z63" s="354"/>
      <c r="AA63" s="354"/>
      <c r="AB63" s="354"/>
      <c r="AC63" s="354"/>
      <c r="AD63" s="354"/>
      <c r="AE63" s="354"/>
      <c r="AF63" s="354"/>
      <c r="AG63" s="354"/>
      <c r="AH63" s="354"/>
      <c r="AI63" s="354"/>
      <c r="AJ63" s="354"/>
      <c r="AK63" s="354"/>
      <c r="AL63" s="354"/>
      <c r="AM63" s="354"/>
      <c r="AN63" s="354"/>
      <c r="AO63" s="354"/>
      <c r="AP63" s="354"/>
      <c r="AQ63" s="354"/>
      <c r="AR63" s="354"/>
      <c r="AS63" s="354"/>
      <c r="AT63" s="354"/>
      <c r="AU63" s="354"/>
      <c r="AV63" s="354"/>
      <c r="AW63" s="354"/>
      <c r="AX63" s="354"/>
      <c r="AY63" s="354"/>
      <c r="AZ63" s="354"/>
      <c r="BA63" s="354"/>
      <c r="BB63" s="354"/>
      <c r="BC63" s="354"/>
      <c r="BD63" s="354"/>
      <c r="BE63" s="354"/>
      <c r="BF63" s="354"/>
      <c r="BG63" s="354"/>
      <c r="BH63" s="354"/>
      <c r="BI63" s="354"/>
      <c r="BJ63" s="354"/>
      <c r="BK63" s="354"/>
      <c r="BL63" s="354"/>
      <c r="BN63" s="1046" t="str" cm="1">
        <f t="array" ref="BN63">_xlfn.IFNA(LOOKUP(2,1/($H63:$BL63&lt;&gt;""),$H$19:$BL$19),"")</f>
        <v/>
      </c>
      <c r="BO63" s="1047" t="str" cm="1">
        <f t="array" ref="BO63">_xlfn.IFNA(INDEX($H$19:$BL$19,MATCH(TRUE,INDEX($H63:$BL63&lt;&gt;0,),0)),"")</f>
        <v/>
      </c>
      <c r="BP63" s="174"/>
      <c r="BQ63" s="1048" t="b">
        <f t="shared" si="17"/>
        <v>1</v>
      </c>
      <c r="BR63" s="1057"/>
    </row>
    <row r="64" spans="1:74" s="77" customFormat="1" ht="17.45" customHeight="1">
      <c r="A64" s="1293"/>
      <c r="B64" s="346" t="s">
        <v>539</v>
      </c>
      <c r="C64" s="102" t="s">
        <v>623</v>
      </c>
      <c r="D64" s="92" t="s">
        <v>513</v>
      </c>
      <c r="E64" s="92" t="s">
        <v>516</v>
      </c>
      <c r="F64" s="424" t="s">
        <v>513</v>
      </c>
      <c r="G64" s="429" t="s">
        <v>514</v>
      </c>
      <c r="H64" s="354"/>
      <c r="I64" s="354"/>
      <c r="J64" s="354"/>
      <c r="K64" s="354"/>
      <c r="L64" s="354"/>
      <c r="M64" s="354"/>
      <c r="N64" s="354"/>
      <c r="O64" s="354"/>
      <c r="P64" s="354"/>
      <c r="Q64" s="354"/>
      <c r="R64" s="354"/>
      <c r="S64" s="354"/>
      <c r="T64" s="354"/>
      <c r="U64" s="354"/>
      <c r="V64" s="354"/>
      <c r="W64" s="354"/>
      <c r="X64" s="354"/>
      <c r="Y64" s="354"/>
      <c r="Z64" s="354"/>
      <c r="AA64" s="354"/>
      <c r="AB64" s="354"/>
      <c r="AC64" s="354"/>
      <c r="AD64" s="354"/>
      <c r="AE64" s="354"/>
      <c r="AF64" s="354"/>
      <c r="AG64" s="354"/>
      <c r="AH64" s="354"/>
      <c r="AI64" s="354"/>
      <c r="AJ64" s="354"/>
      <c r="AK64" s="354"/>
      <c r="AL64" s="354"/>
      <c r="AM64" s="354"/>
      <c r="AN64" s="354"/>
      <c r="AO64" s="354"/>
      <c r="AP64" s="354"/>
      <c r="AQ64" s="354"/>
      <c r="AR64" s="354"/>
      <c r="AS64" s="354"/>
      <c r="AT64" s="354"/>
      <c r="AU64" s="354"/>
      <c r="AV64" s="354"/>
      <c r="AW64" s="354"/>
      <c r="AX64" s="354"/>
      <c r="AY64" s="354"/>
      <c r="AZ64" s="354"/>
      <c r="BA64" s="354"/>
      <c r="BB64" s="354"/>
      <c r="BC64" s="354"/>
      <c r="BD64" s="354"/>
      <c r="BE64" s="354"/>
      <c r="BF64" s="354"/>
      <c r="BG64" s="354"/>
      <c r="BH64" s="354"/>
      <c r="BI64" s="354"/>
      <c r="BJ64" s="354"/>
      <c r="BK64" s="354"/>
      <c r="BL64" s="354"/>
      <c r="BN64" s="1046" t="str" cm="1">
        <f t="array" ref="BN64">_xlfn.IFNA(LOOKUP(2,1/($H64:$BL64&lt;&gt;""),$H$19:$BL$19),"")</f>
        <v/>
      </c>
      <c r="BO64" s="1047" t="str" cm="1">
        <f t="array" ref="BO64">_xlfn.IFNA(INDEX($H$19:$BL$19,MATCH(TRUE,INDEX($H64:$BL64&lt;&gt;0,),0)),"")</f>
        <v/>
      </c>
      <c r="BP64" s="174"/>
      <c r="BQ64" s="1048" t="b">
        <f t="shared" si="17"/>
        <v>1</v>
      </c>
      <c r="BR64" s="1057"/>
    </row>
    <row r="65" spans="1:72" s="77" customFormat="1" ht="17.45" customHeight="1">
      <c r="A65" s="1293"/>
      <c r="B65" s="346" t="s">
        <v>540</v>
      </c>
      <c r="C65" s="102" t="s">
        <v>623</v>
      </c>
      <c r="D65" s="92" t="s">
        <v>513</v>
      </c>
      <c r="E65" s="92" t="s">
        <v>516</v>
      </c>
      <c r="F65" s="424" t="s">
        <v>513</v>
      </c>
      <c r="G65" s="429" t="s">
        <v>514</v>
      </c>
      <c r="H65" s="354"/>
      <c r="I65" s="354"/>
      <c r="J65" s="354"/>
      <c r="K65" s="354"/>
      <c r="L65" s="354"/>
      <c r="M65" s="354"/>
      <c r="N65" s="354"/>
      <c r="O65" s="354"/>
      <c r="P65" s="354"/>
      <c r="Q65" s="354"/>
      <c r="R65" s="354"/>
      <c r="S65" s="354"/>
      <c r="T65" s="354"/>
      <c r="U65" s="354"/>
      <c r="V65" s="354"/>
      <c r="W65" s="354"/>
      <c r="X65" s="354"/>
      <c r="Y65" s="354"/>
      <c r="Z65" s="354"/>
      <c r="AA65" s="354"/>
      <c r="AB65" s="354"/>
      <c r="AC65" s="354"/>
      <c r="AD65" s="354"/>
      <c r="AE65" s="354"/>
      <c r="AF65" s="354"/>
      <c r="AG65" s="354"/>
      <c r="AH65" s="354"/>
      <c r="AI65" s="354"/>
      <c r="AJ65" s="354"/>
      <c r="AK65" s="354"/>
      <c r="AL65" s="354"/>
      <c r="AM65" s="354"/>
      <c r="AN65" s="354"/>
      <c r="AO65" s="354"/>
      <c r="AP65" s="354"/>
      <c r="AQ65" s="354"/>
      <c r="AR65" s="354"/>
      <c r="AS65" s="354"/>
      <c r="AT65" s="354"/>
      <c r="AU65" s="354"/>
      <c r="AV65" s="354"/>
      <c r="AW65" s="354"/>
      <c r="AX65" s="354"/>
      <c r="AY65" s="354"/>
      <c r="AZ65" s="354"/>
      <c r="BA65" s="354"/>
      <c r="BB65" s="354"/>
      <c r="BC65" s="354"/>
      <c r="BD65" s="354"/>
      <c r="BE65" s="354"/>
      <c r="BF65" s="354"/>
      <c r="BG65" s="354"/>
      <c r="BH65" s="354"/>
      <c r="BI65" s="354"/>
      <c r="BJ65" s="354"/>
      <c r="BK65" s="354"/>
      <c r="BL65" s="354"/>
      <c r="BN65" s="1046" t="str" cm="1">
        <f t="array" ref="BN65">_xlfn.IFNA(LOOKUP(2,1/($H65:$BL65&lt;&gt;""),$H$19:$BL$19),"")</f>
        <v/>
      </c>
      <c r="BO65" s="1047" t="str" cm="1">
        <f t="array" ref="BO65">_xlfn.IFNA(INDEX($H$19:$BL$19,MATCH(TRUE,INDEX($H65:$BL65&lt;&gt;0,),0)),"")</f>
        <v/>
      </c>
      <c r="BP65" s="174"/>
      <c r="BQ65" s="1048" t="b">
        <f t="shared" si="17"/>
        <v>1</v>
      </c>
      <c r="BR65" s="1057"/>
    </row>
    <row r="66" spans="1:72" s="77" customFormat="1" ht="17.45" customHeight="1">
      <c r="A66" s="1293"/>
      <c r="B66" s="346" t="s">
        <v>541</v>
      </c>
      <c r="C66" s="102" t="s">
        <v>623</v>
      </c>
      <c r="D66" s="92" t="s">
        <v>513</v>
      </c>
      <c r="E66" s="92" t="s">
        <v>516</v>
      </c>
      <c r="F66" s="424" t="s">
        <v>513</v>
      </c>
      <c r="G66" s="429" t="s">
        <v>514</v>
      </c>
      <c r="H66" s="354"/>
      <c r="I66" s="354"/>
      <c r="J66" s="354"/>
      <c r="K66" s="354"/>
      <c r="L66" s="354"/>
      <c r="M66" s="354"/>
      <c r="N66" s="354"/>
      <c r="O66" s="354"/>
      <c r="P66" s="354"/>
      <c r="Q66" s="354"/>
      <c r="R66" s="354"/>
      <c r="S66" s="354"/>
      <c r="T66" s="354"/>
      <c r="U66" s="354"/>
      <c r="V66" s="354"/>
      <c r="W66" s="354"/>
      <c r="X66" s="354"/>
      <c r="Y66" s="354"/>
      <c r="Z66" s="354"/>
      <c r="AA66" s="354"/>
      <c r="AB66" s="354"/>
      <c r="AC66" s="354"/>
      <c r="AD66" s="354"/>
      <c r="AE66" s="354"/>
      <c r="AF66" s="354"/>
      <c r="AG66" s="354"/>
      <c r="AH66" s="354"/>
      <c r="AI66" s="354"/>
      <c r="AJ66" s="354"/>
      <c r="AK66" s="354"/>
      <c r="AL66" s="354"/>
      <c r="AM66" s="354"/>
      <c r="AN66" s="354"/>
      <c r="AO66" s="354"/>
      <c r="AP66" s="354"/>
      <c r="AQ66" s="354"/>
      <c r="AR66" s="354"/>
      <c r="AS66" s="354"/>
      <c r="AT66" s="354"/>
      <c r="AU66" s="354"/>
      <c r="AV66" s="354"/>
      <c r="AW66" s="354"/>
      <c r="AX66" s="354"/>
      <c r="AY66" s="354"/>
      <c r="AZ66" s="354"/>
      <c r="BA66" s="354"/>
      <c r="BB66" s="354"/>
      <c r="BC66" s="354"/>
      <c r="BD66" s="354"/>
      <c r="BE66" s="354"/>
      <c r="BF66" s="354"/>
      <c r="BG66" s="354"/>
      <c r="BH66" s="354"/>
      <c r="BI66" s="354"/>
      <c r="BJ66" s="354"/>
      <c r="BK66" s="354"/>
      <c r="BL66" s="354"/>
      <c r="BN66" s="1046" t="str" cm="1">
        <f t="array" ref="BN66">_xlfn.IFNA(LOOKUP(2,1/($H66:$BL66&lt;&gt;""),$H$19:$BL$19),"")</f>
        <v/>
      </c>
      <c r="BO66" s="1047" t="str" cm="1">
        <f t="array" ref="BO66">_xlfn.IFNA(INDEX($H$19:$BL$19,MATCH(TRUE,INDEX($H66:$BL66&lt;&gt;0,),0)),"")</f>
        <v/>
      </c>
      <c r="BP66" s="174"/>
      <c r="BQ66" s="1048" t="b">
        <f t="shared" si="17"/>
        <v>1</v>
      </c>
      <c r="BR66" s="1057"/>
    </row>
    <row r="67" spans="1:72" s="77" customFormat="1" ht="17.45" customHeight="1">
      <c r="A67" s="1293"/>
      <c r="B67" s="346" t="s">
        <v>542</v>
      </c>
      <c r="C67" s="102" t="s">
        <v>623</v>
      </c>
      <c r="D67" s="92" t="s">
        <v>513</v>
      </c>
      <c r="E67" s="92" t="s">
        <v>516</v>
      </c>
      <c r="F67" s="424" t="s">
        <v>513</v>
      </c>
      <c r="G67" s="429" t="s">
        <v>514</v>
      </c>
      <c r="H67" s="354"/>
      <c r="I67" s="354"/>
      <c r="J67" s="354"/>
      <c r="K67" s="354"/>
      <c r="L67" s="354"/>
      <c r="M67" s="354"/>
      <c r="N67" s="354"/>
      <c r="O67" s="354"/>
      <c r="P67" s="354"/>
      <c r="Q67" s="354"/>
      <c r="R67" s="354"/>
      <c r="S67" s="354"/>
      <c r="T67" s="354"/>
      <c r="U67" s="354"/>
      <c r="V67" s="354"/>
      <c r="W67" s="354"/>
      <c r="X67" s="354"/>
      <c r="Y67" s="354"/>
      <c r="Z67" s="354"/>
      <c r="AA67" s="354"/>
      <c r="AB67" s="354"/>
      <c r="AC67" s="354"/>
      <c r="AD67" s="354"/>
      <c r="AE67" s="354"/>
      <c r="AF67" s="354"/>
      <c r="AG67" s="354"/>
      <c r="AH67" s="354"/>
      <c r="AI67" s="354"/>
      <c r="AJ67" s="354"/>
      <c r="AK67" s="354"/>
      <c r="AL67" s="354"/>
      <c r="AM67" s="354"/>
      <c r="AN67" s="354"/>
      <c r="AO67" s="354"/>
      <c r="AP67" s="354"/>
      <c r="AQ67" s="354"/>
      <c r="AR67" s="354"/>
      <c r="AS67" s="354"/>
      <c r="AT67" s="354"/>
      <c r="AU67" s="354"/>
      <c r="AV67" s="354"/>
      <c r="AW67" s="354"/>
      <c r="AX67" s="354"/>
      <c r="AY67" s="354"/>
      <c r="AZ67" s="354"/>
      <c r="BA67" s="354"/>
      <c r="BB67" s="354"/>
      <c r="BC67" s="354"/>
      <c r="BD67" s="354"/>
      <c r="BE67" s="354"/>
      <c r="BF67" s="354"/>
      <c r="BG67" s="354"/>
      <c r="BH67" s="354"/>
      <c r="BI67" s="354"/>
      <c r="BJ67" s="354"/>
      <c r="BK67" s="354"/>
      <c r="BL67" s="354"/>
      <c r="BN67" s="1046" t="str" cm="1">
        <f t="array" ref="BN67">_xlfn.IFNA(LOOKUP(2,1/($H67:$BL67&lt;&gt;""),$H$19:$BL$19),"")</f>
        <v/>
      </c>
      <c r="BO67" s="1047" t="str" cm="1">
        <f t="array" ref="BO67">_xlfn.IFNA(INDEX($H$19:$BL$19,MATCH(TRUE,INDEX($H67:$BL67&lt;&gt;0,),0)),"")</f>
        <v/>
      </c>
      <c r="BP67" s="174"/>
      <c r="BQ67" s="1048" t="b">
        <f t="shared" si="17"/>
        <v>1</v>
      </c>
      <c r="BR67" s="1057"/>
    </row>
    <row r="68" spans="1:72" s="77" customFormat="1" ht="17.45" customHeight="1">
      <c r="A68" s="1293"/>
      <c r="B68" s="346" t="s">
        <v>543</v>
      </c>
      <c r="C68" s="102" t="s">
        <v>623</v>
      </c>
      <c r="D68" s="92" t="s">
        <v>513</v>
      </c>
      <c r="E68" s="92" t="s">
        <v>516</v>
      </c>
      <c r="F68" s="424" t="s">
        <v>513</v>
      </c>
      <c r="G68" s="429" t="s">
        <v>514</v>
      </c>
      <c r="H68" s="354"/>
      <c r="I68" s="354"/>
      <c r="J68" s="354"/>
      <c r="K68" s="354"/>
      <c r="L68" s="354"/>
      <c r="M68" s="354"/>
      <c r="N68" s="354"/>
      <c r="O68" s="354"/>
      <c r="P68" s="354"/>
      <c r="Q68" s="354"/>
      <c r="R68" s="354"/>
      <c r="S68" s="354"/>
      <c r="T68" s="354"/>
      <c r="U68" s="354"/>
      <c r="V68" s="354"/>
      <c r="W68" s="354"/>
      <c r="X68" s="354"/>
      <c r="Y68" s="354"/>
      <c r="Z68" s="354"/>
      <c r="AA68" s="354"/>
      <c r="AB68" s="354"/>
      <c r="AC68" s="354"/>
      <c r="AD68" s="354"/>
      <c r="AE68" s="354"/>
      <c r="AF68" s="354"/>
      <c r="AG68" s="354"/>
      <c r="AH68" s="354"/>
      <c r="AI68" s="354"/>
      <c r="AJ68" s="354"/>
      <c r="AK68" s="354"/>
      <c r="AL68" s="354"/>
      <c r="AM68" s="354"/>
      <c r="AN68" s="354"/>
      <c r="AO68" s="354"/>
      <c r="AP68" s="354"/>
      <c r="AQ68" s="354"/>
      <c r="AR68" s="354"/>
      <c r="AS68" s="354"/>
      <c r="AT68" s="354"/>
      <c r="AU68" s="354"/>
      <c r="AV68" s="354"/>
      <c r="AW68" s="354"/>
      <c r="AX68" s="354"/>
      <c r="AY68" s="354"/>
      <c r="AZ68" s="354"/>
      <c r="BA68" s="354"/>
      <c r="BB68" s="354"/>
      <c r="BC68" s="354"/>
      <c r="BD68" s="354"/>
      <c r="BE68" s="354"/>
      <c r="BF68" s="354"/>
      <c r="BG68" s="354"/>
      <c r="BH68" s="354"/>
      <c r="BI68" s="354"/>
      <c r="BJ68" s="354"/>
      <c r="BK68" s="354"/>
      <c r="BL68" s="354"/>
      <c r="BN68" s="1046" t="str" cm="1">
        <f t="array" ref="BN68">_xlfn.IFNA(LOOKUP(2,1/($H68:$BL68&lt;&gt;""),$H$19:$BL$19),"")</f>
        <v/>
      </c>
      <c r="BO68" s="1047" t="str" cm="1">
        <f t="array" ref="BO68">_xlfn.IFNA(INDEX($H$19:$BL$19,MATCH(TRUE,INDEX($H68:$BL68&lt;&gt;0,),0)),"")</f>
        <v/>
      </c>
      <c r="BP68" s="174"/>
      <c r="BQ68" s="1048" t="b">
        <f t="shared" si="17"/>
        <v>1</v>
      </c>
      <c r="BR68" s="1057"/>
    </row>
    <row r="69" spans="1:72" s="77" customFormat="1" ht="17.45" customHeight="1" thickBot="1">
      <c r="A69" s="1294"/>
      <c r="B69" s="347" t="s">
        <v>544</v>
      </c>
      <c r="C69" s="187" t="s">
        <v>623</v>
      </c>
      <c r="D69" s="96" t="s">
        <v>513</v>
      </c>
      <c r="E69" s="96" t="s">
        <v>516</v>
      </c>
      <c r="F69" s="427" t="s">
        <v>513</v>
      </c>
      <c r="G69" s="431" t="s">
        <v>514</v>
      </c>
      <c r="H69" s="1066"/>
      <c r="I69" s="1066"/>
      <c r="J69" s="1066"/>
      <c r="K69" s="1066"/>
      <c r="L69" s="1066"/>
      <c r="M69" s="1066"/>
      <c r="N69" s="1066"/>
      <c r="O69" s="1066"/>
      <c r="P69" s="1066"/>
      <c r="Q69" s="1066"/>
      <c r="R69" s="1066"/>
      <c r="S69" s="1066"/>
      <c r="T69" s="1066"/>
      <c r="U69" s="1066"/>
      <c r="V69" s="1066"/>
      <c r="W69" s="1066"/>
      <c r="X69" s="1066"/>
      <c r="Y69" s="1066"/>
      <c r="Z69" s="1066"/>
      <c r="AA69" s="1066"/>
      <c r="AB69" s="1066"/>
      <c r="AC69" s="1066"/>
      <c r="AD69" s="1066"/>
      <c r="AE69" s="1066"/>
      <c r="AF69" s="1066"/>
      <c r="AG69" s="1066"/>
      <c r="AH69" s="1066"/>
      <c r="AI69" s="1066"/>
      <c r="AJ69" s="1066"/>
      <c r="AK69" s="1066"/>
      <c r="AL69" s="1066"/>
      <c r="AM69" s="1066"/>
      <c r="AN69" s="1066"/>
      <c r="AO69" s="1066"/>
      <c r="AP69" s="1066"/>
      <c r="AQ69" s="1066"/>
      <c r="AR69" s="1066"/>
      <c r="AS69" s="1066"/>
      <c r="AT69" s="1066"/>
      <c r="AU69" s="1066"/>
      <c r="AV69" s="1066"/>
      <c r="AW69" s="1066"/>
      <c r="AX69" s="1066"/>
      <c r="AY69" s="1066"/>
      <c r="AZ69" s="1066"/>
      <c r="BA69" s="1066"/>
      <c r="BB69" s="1066"/>
      <c r="BC69" s="1066"/>
      <c r="BD69" s="1066"/>
      <c r="BE69" s="1066"/>
      <c r="BF69" s="1066"/>
      <c r="BG69" s="1066"/>
      <c r="BH69" s="1066"/>
      <c r="BI69" s="1066"/>
      <c r="BJ69" s="1066"/>
      <c r="BK69" s="1066"/>
      <c r="BL69" s="1066"/>
      <c r="BN69" s="1046" t="str" cm="1">
        <f t="array" ref="BN69">_xlfn.IFNA(LOOKUP(2,1/($H69:$BL69&lt;&gt;""),$H$19:$BL$19),"")</f>
        <v/>
      </c>
      <c r="BO69" s="1047" t="str" cm="1">
        <f t="array" ref="BO69">_xlfn.IFNA(INDEX($H$19:$BL$19,MATCH(TRUE,INDEX($H69:$BL69&lt;&gt;0,),0)),"")</f>
        <v/>
      </c>
      <c r="BP69" s="174"/>
      <c r="BQ69" s="1048" t="b">
        <f t="shared" si="17"/>
        <v>1</v>
      </c>
      <c r="BR69" s="1057"/>
    </row>
    <row r="70" spans="1:72" s="77" customFormat="1" ht="17.45" customHeight="1">
      <c r="A70" s="1293" t="s">
        <v>545</v>
      </c>
      <c r="B70" s="339" t="s">
        <v>546</v>
      </c>
      <c r="C70" s="102" t="s">
        <v>623</v>
      </c>
      <c r="D70" s="92" t="s">
        <v>513</v>
      </c>
      <c r="E70" s="92" t="s">
        <v>516</v>
      </c>
      <c r="F70" s="424" t="s">
        <v>513</v>
      </c>
      <c r="G70" s="429" t="s">
        <v>547</v>
      </c>
      <c r="H70" s="354"/>
      <c r="I70" s="354"/>
      <c r="J70" s="354"/>
      <c r="K70" s="354"/>
      <c r="L70" s="354"/>
      <c r="M70" s="354"/>
      <c r="N70" s="354"/>
      <c r="O70" s="354"/>
      <c r="P70" s="354"/>
      <c r="Q70" s="354"/>
      <c r="R70" s="354"/>
      <c r="S70" s="354"/>
      <c r="T70" s="354"/>
      <c r="U70" s="354"/>
      <c r="V70" s="354"/>
      <c r="W70" s="354"/>
      <c r="X70" s="354"/>
      <c r="Y70" s="354"/>
      <c r="Z70" s="354"/>
      <c r="AA70" s="354"/>
      <c r="AB70" s="354"/>
      <c r="AC70" s="354"/>
      <c r="AD70" s="354"/>
      <c r="AE70" s="354"/>
      <c r="AF70" s="354"/>
      <c r="AG70" s="354"/>
      <c r="AH70" s="354"/>
      <c r="AI70" s="354"/>
      <c r="AJ70" s="354"/>
      <c r="AK70" s="354"/>
      <c r="AL70" s="354"/>
      <c r="AM70" s="354"/>
      <c r="AN70" s="354"/>
      <c r="AO70" s="354"/>
      <c r="AP70" s="354"/>
      <c r="AQ70" s="354"/>
      <c r="AR70" s="354"/>
      <c r="AS70" s="354"/>
      <c r="AT70" s="354"/>
      <c r="AU70" s="354"/>
      <c r="AV70" s="354"/>
      <c r="AW70" s="354"/>
      <c r="AX70" s="354"/>
      <c r="AY70" s="354"/>
      <c r="AZ70" s="354"/>
      <c r="BA70" s="354"/>
      <c r="BB70" s="354"/>
      <c r="BC70" s="354"/>
      <c r="BD70" s="354"/>
      <c r="BE70" s="354"/>
      <c r="BF70" s="354"/>
      <c r="BG70" s="354"/>
      <c r="BH70" s="354"/>
      <c r="BI70" s="354"/>
      <c r="BJ70" s="354"/>
      <c r="BK70" s="354"/>
      <c r="BL70" s="354"/>
      <c r="BM70" s="39"/>
      <c r="BN70" s="1046" t="str" cm="1">
        <f t="array" ref="BN70">_xlfn.IFNA(LOOKUP(2,1/($H70:$BL70&lt;&gt;""),$H$19:$BL$19),"")</f>
        <v/>
      </c>
      <c r="BO70" s="1047" t="str" cm="1">
        <f t="array" ref="BO70">_xlfn.IFNA(INDEX($H$19:$BL$19,MATCH(TRUE,INDEX($H70:$BL70&lt;&gt;0,),0)),"")</f>
        <v/>
      </c>
      <c r="BP70" s="1058"/>
      <c r="BQ70" s="1048" t="b">
        <f t="shared" si="17"/>
        <v>1</v>
      </c>
      <c r="BR70" s="1057"/>
      <c r="BS70" s="39"/>
      <c r="BT70" s="39"/>
    </row>
    <row r="71" spans="1:72" s="77" customFormat="1" ht="17.45" customHeight="1">
      <c r="A71" s="1293"/>
      <c r="B71" s="339" t="s">
        <v>548</v>
      </c>
      <c r="C71" s="102" t="s">
        <v>623</v>
      </c>
      <c r="D71" s="92" t="s">
        <v>513</v>
      </c>
      <c r="E71" s="92" t="s">
        <v>516</v>
      </c>
      <c r="F71" s="424" t="s">
        <v>513</v>
      </c>
      <c r="G71" s="429" t="s">
        <v>549</v>
      </c>
      <c r="H71" s="354"/>
      <c r="I71" s="354"/>
      <c r="J71" s="354"/>
      <c r="K71" s="354"/>
      <c r="L71" s="354"/>
      <c r="M71" s="354"/>
      <c r="N71" s="354"/>
      <c r="O71" s="354"/>
      <c r="P71" s="354"/>
      <c r="Q71" s="354"/>
      <c r="R71" s="354"/>
      <c r="S71" s="354"/>
      <c r="T71" s="354"/>
      <c r="U71" s="354"/>
      <c r="V71" s="354"/>
      <c r="W71" s="354"/>
      <c r="X71" s="354"/>
      <c r="Y71" s="354"/>
      <c r="Z71" s="354"/>
      <c r="AA71" s="354"/>
      <c r="AB71" s="354"/>
      <c r="AC71" s="354"/>
      <c r="AD71" s="354"/>
      <c r="AE71" s="354"/>
      <c r="AF71" s="354"/>
      <c r="AG71" s="354"/>
      <c r="AH71" s="354"/>
      <c r="AI71" s="354"/>
      <c r="AJ71" s="354"/>
      <c r="AK71" s="354"/>
      <c r="AL71" s="354"/>
      <c r="AM71" s="354"/>
      <c r="AN71" s="354"/>
      <c r="AO71" s="354"/>
      <c r="AP71" s="354"/>
      <c r="AQ71" s="354"/>
      <c r="AR71" s="354"/>
      <c r="AS71" s="354"/>
      <c r="AT71" s="354"/>
      <c r="AU71" s="354"/>
      <c r="AV71" s="354"/>
      <c r="AW71" s="354"/>
      <c r="AX71" s="354"/>
      <c r="AY71" s="354"/>
      <c r="AZ71" s="354"/>
      <c r="BA71" s="354"/>
      <c r="BB71" s="354"/>
      <c r="BC71" s="354"/>
      <c r="BD71" s="354"/>
      <c r="BE71" s="354"/>
      <c r="BF71" s="354"/>
      <c r="BG71" s="354"/>
      <c r="BH71" s="354"/>
      <c r="BI71" s="354"/>
      <c r="BJ71" s="354"/>
      <c r="BK71" s="354"/>
      <c r="BL71" s="354"/>
      <c r="BM71" s="39"/>
      <c r="BN71" s="1046" t="str" cm="1">
        <f t="array" ref="BN71">_xlfn.IFNA(LOOKUP(2,1/($H71:$BL71&lt;&gt;""),$H$19:$BL$19),"")</f>
        <v/>
      </c>
      <c r="BO71" s="1047" t="str" cm="1">
        <f t="array" ref="BO71">_xlfn.IFNA(INDEX($H$19:$BL$19,MATCH(TRUE,INDEX($H71:$BL71&lt;&gt;0,),0)),"")</f>
        <v/>
      </c>
      <c r="BP71" s="1058"/>
      <c r="BQ71" s="1048" t="b">
        <f t="shared" si="17"/>
        <v>1</v>
      </c>
      <c r="BR71" s="1057"/>
      <c r="BS71" s="39"/>
      <c r="BT71" s="39"/>
    </row>
    <row r="72" spans="1:72" s="77" customFormat="1" ht="17.45" customHeight="1">
      <c r="A72" s="1293"/>
      <c r="B72" s="339" t="s">
        <v>550</v>
      </c>
      <c r="C72" s="102" t="s">
        <v>623</v>
      </c>
      <c r="D72" s="92" t="s">
        <v>513</v>
      </c>
      <c r="E72" s="92" t="s">
        <v>516</v>
      </c>
      <c r="F72" s="424" t="s">
        <v>513</v>
      </c>
      <c r="G72" s="429" t="s">
        <v>547</v>
      </c>
      <c r="H72" s="1067"/>
      <c r="I72" s="1067"/>
      <c r="J72" s="1067"/>
      <c r="K72" s="1067"/>
      <c r="L72" s="1067"/>
      <c r="M72" s="1067"/>
      <c r="N72" s="1067"/>
      <c r="O72" s="1067"/>
      <c r="P72" s="1067"/>
      <c r="Q72" s="1067"/>
      <c r="R72" s="1067"/>
      <c r="S72" s="1067"/>
      <c r="T72" s="1067"/>
      <c r="U72" s="1067"/>
      <c r="V72" s="1067"/>
      <c r="W72" s="1067"/>
      <c r="X72" s="1067"/>
      <c r="Y72" s="1067"/>
      <c r="Z72" s="1067"/>
      <c r="AA72" s="1067"/>
      <c r="AB72" s="1067"/>
      <c r="AC72" s="1067"/>
      <c r="AD72" s="1067"/>
      <c r="AE72" s="1067"/>
      <c r="AF72" s="1067"/>
      <c r="AG72" s="1067"/>
      <c r="AH72" s="1067"/>
      <c r="AI72" s="1067"/>
      <c r="AJ72" s="1067"/>
      <c r="AK72" s="1067"/>
      <c r="AL72" s="1067"/>
      <c r="AM72" s="1067"/>
      <c r="AN72" s="1067"/>
      <c r="AO72" s="1067"/>
      <c r="AP72" s="1067"/>
      <c r="AQ72" s="1067"/>
      <c r="AR72" s="1067"/>
      <c r="AS72" s="1067"/>
      <c r="AT72" s="1067"/>
      <c r="AU72" s="1067"/>
      <c r="AV72" s="1067"/>
      <c r="AW72" s="1067"/>
      <c r="AX72" s="1067"/>
      <c r="AY72" s="1067"/>
      <c r="AZ72" s="1067"/>
      <c r="BA72" s="1067"/>
      <c r="BB72" s="1067"/>
      <c r="BC72" s="1067"/>
      <c r="BD72" s="1067"/>
      <c r="BE72" s="1067"/>
      <c r="BF72" s="1067"/>
      <c r="BG72" s="1067"/>
      <c r="BH72" s="1067"/>
      <c r="BI72" s="1067"/>
      <c r="BJ72" s="1067"/>
      <c r="BK72" s="1067"/>
      <c r="BL72" s="1067"/>
      <c r="BM72" s="40"/>
      <c r="BN72" s="1046" t="str" cm="1">
        <f t="array" ref="BN72">_xlfn.IFNA(LOOKUP(2,1/($H72:$BL72&lt;&gt;""),$H$19:$BL$19),"")</f>
        <v/>
      </c>
      <c r="BO72" s="1047" t="str" cm="1">
        <f t="array" ref="BO72">_xlfn.IFNA(INDEX($H$19:$BL$19,MATCH(TRUE,INDEX($H72:$BL72&lt;&gt;0,),0)),"")</f>
        <v/>
      </c>
      <c r="BP72" s="1059"/>
      <c r="BQ72" s="1048" t="b">
        <f t="shared" si="17"/>
        <v>1</v>
      </c>
      <c r="BR72" s="1057"/>
      <c r="BS72" s="40"/>
      <c r="BT72" s="40"/>
    </row>
    <row r="73" spans="1:72" s="77" customFormat="1" ht="17.45" customHeight="1">
      <c r="A73" s="1293"/>
      <c r="B73" s="339" t="s">
        <v>551</v>
      </c>
      <c r="C73" s="102" t="s">
        <v>623</v>
      </c>
      <c r="D73" s="92" t="s">
        <v>513</v>
      </c>
      <c r="E73" s="92" t="s">
        <v>516</v>
      </c>
      <c r="F73" s="424" t="s">
        <v>513</v>
      </c>
      <c r="G73" s="429" t="s">
        <v>547</v>
      </c>
      <c r="H73" s="1067"/>
      <c r="I73" s="1067"/>
      <c r="J73" s="1067"/>
      <c r="K73" s="1067"/>
      <c r="L73" s="1067"/>
      <c r="M73" s="1067"/>
      <c r="N73" s="1067"/>
      <c r="O73" s="1067"/>
      <c r="P73" s="1067"/>
      <c r="Q73" s="1067"/>
      <c r="R73" s="1067"/>
      <c r="S73" s="1067"/>
      <c r="T73" s="1067"/>
      <c r="U73" s="1067"/>
      <c r="V73" s="1067"/>
      <c r="W73" s="1067"/>
      <c r="X73" s="1067"/>
      <c r="Y73" s="1067"/>
      <c r="Z73" s="1067"/>
      <c r="AA73" s="1067"/>
      <c r="AB73" s="1067"/>
      <c r="AC73" s="1067"/>
      <c r="AD73" s="1067"/>
      <c r="AE73" s="1067"/>
      <c r="AF73" s="1067"/>
      <c r="AG73" s="1067"/>
      <c r="AH73" s="1067"/>
      <c r="AI73" s="1067"/>
      <c r="AJ73" s="1067"/>
      <c r="AK73" s="1067"/>
      <c r="AL73" s="1067"/>
      <c r="AM73" s="1067"/>
      <c r="AN73" s="1067"/>
      <c r="AO73" s="1067"/>
      <c r="AP73" s="1067"/>
      <c r="AQ73" s="1067"/>
      <c r="AR73" s="1067"/>
      <c r="AS73" s="1067"/>
      <c r="AT73" s="1067"/>
      <c r="AU73" s="1067"/>
      <c r="AV73" s="1067"/>
      <c r="AW73" s="1067"/>
      <c r="AX73" s="1067"/>
      <c r="AY73" s="1067"/>
      <c r="AZ73" s="1067"/>
      <c r="BA73" s="1067"/>
      <c r="BB73" s="1067"/>
      <c r="BC73" s="1067"/>
      <c r="BD73" s="1067"/>
      <c r="BE73" s="1067"/>
      <c r="BF73" s="1067"/>
      <c r="BG73" s="1067"/>
      <c r="BH73" s="1067"/>
      <c r="BI73" s="1067"/>
      <c r="BJ73" s="1067"/>
      <c r="BK73" s="1067"/>
      <c r="BL73" s="1067"/>
      <c r="BM73" s="40"/>
      <c r="BN73" s="1046" t="str" cm="1">
        <f t="array" ref="BN73">_xlfn.IFNA(LOOKUP(2,1/($H73:$BL73&lt;&gt;""),$H$19:$BL$19),"")</f>
        <v/>
      </c>
      <c r="BO73" s="1047" t="str" cm="1">
        <f t="array" ref="BO73">_xlfn.IFNA(INDEX($H$19:$BL$19,MATCH(TRUE,INDEX($H73:$BL73&lt;&gt;0,),0)),"")</f>
        <v/>
      </c>
      <c r="BP73" s="1059"/>
      <c r="BQ73" s="1048" t="b">
        <f t="shared" si="17"/>
        <v>1</v>
      </c>
      <c r="BR73" s="1057"/>
      <c r="BS73" s="40"/>
      <c r="BT73" s="40"/>
    </row>
    <row r="74" spans="1:72" s="77" customFormat="1" ht="17.45" customHeight="1">
      <c r="A74" s="1293"/>
      <c r="B74" s="346" t="s">
        <v>625</v>
      </c>
      <c r="C74" s="102" t="s">
        <v>623</v>
      </c>
      <c r="D74" s="92" t="s">
        <v>513</v>
      </c>
      <c r="E74" s="92" t="s">
        <v>516</v>
      </c>
      <c r="F74" s="424" t="s">
        <v>513</v>
      </c>
      <c r="G74" s="429" t="s">
        <v>514</v>
      </c>
      <c r="H74" s="1067"/>
      <c r="I74" s="1067"/>
      <c r="J74" s="1067"/>
      <c r="K74" s="1067"/>
      <c r="L74" s="1067"/>
      <c r="M74" s="1067"/>
      <c r="N74" s="1067"/>
      <c r="O74" s="1067"/>
      <c r="P74" s="1067"/>
      <c r="Q74" s="1067"/>
      <c r="R74" s="1067"/>
      <c r="S74" s="1067"/>
      <c r="T74" s="1067"/>
      <c r="U74" s="1067"/>
      <c r="V74" s="1067"/>
      <c r="W74" s="1067"/>
      <c r="X74" s="1067"/>
      <c r="Y74" s="1067"/>
      <c r="Z74" s="1067"/>
      <c r="AA74" s="1067"/>
      <c r="AB74" s="1067"/>
      <c r="AC74" s="1067"/>
      <c r="AD74" s="1067"/>
      <c r="AE74" s="1067"/>
      <c r="AF74" s="1067"/>
      <c r="AG74" s="1067"/>
      <c r="AH74" s="1067"/>
      <c r="AI74" s="1067"/>
      <c r="AJ74" s="1067"/>
      <c r="AK74" s="1067"/>
      <c r="AL74" s="1067"/>
      <c r="AM74" s="1067"/>
      <c r="AN74" s="1067"/>
      <c r="AO74" s="1067"/>
      <c r="AP74" s="1067"/>
      <c r="AQ74" s="1067"/>
      <c r="AR74" s="1067"/>
      <c r="AS74" s="1067"/>
      <c r="AT74" s="1067"/>
      <c r="AU74" s="1067"/>
      <c r="AV74" s="1067"/>
      <c r="AW74" s="1067"/>
      <c r="AX74" s="1067"/>
      <c r="AY74" s="1067"/>
      <c r="AZ74" s="1067"/>
      <c r="BA74" s="1067"/>
      <c r="BB74" s="1067"/>
      <c r="BC74" s="1067"/>
      <c r="BD74" s="1067"/>
      <c r="BE74" s="1067"/>
      <c r="BF74" s="1067"/>
      <c r="BG74" s="1067"/>
      <c r="BH74" s="1067"/>
      <c r="BI74" s="1067"/>
      <c r="BJ74" s="1067"/>
      <c r="BK74" s="1067"/>
      <c r="BL74" s="1067"/>
      <c r="BM74" s="40"/>
      <c r="BN74" s="1046" t="str" cm="1">
        <f t="array" ref="BN74">_xlfn.IFNA(LOOKUP(2,1/($H74:$BL74&lt;&gt;""),$H$19:$BL$19),"")</f>
        <v/>
      </c>
      <c r="BO74" s="1047" t="str" cm="1">
        <f t="array" ref="BO74">_xlfn.IFNA(INDEX($H$19:$BL$19,MATCH(TRUE,INDEX($H74:$BL74&lt;&gt;0,),0)),"")</f>
        <v/>
      </c>
      <c r="BP74" s="1059"/>
      <c r="BQ74" s="1048" t="b">
        <f t="shared" si="17"/>
        <v>1</v>
      </c>
      <c r="BR74" s="1057"/>
      <c r="BS74" s="40"/>
      <c r="BT74" s="40"/>
    </row>
    <row r="75" spans="1:72" s="77" customFormat="1" ht="17.45" customHeight="1">
      <c r="A75" s="1293"/>
      <c r="B75" s="346" t="s">
        <v>626</v>
      </c>
      <c r="C75" s="102" t="s">
        <v>623</v>
      </c>
      <c r="D75" s="92" t="s">
        <v>513</v>
      </c>
      <c r="E75" s="92" t="s">
        <v>605</v>
      </c>
      <c r="F75" s="424" t="s">
        <v>513</v>
      </c>
      <c r="G75" s="429" t="s">
        <v>514</v>
      </c>
      <c r="H75" s="1067"/>
      <c r="I75" s="1067"/>
      <c r="J75" s="1067"/>
      <c r="K75" s="1067"/>
      <c r="L75" s="1067"/>
      <c r="M75" s="1067">
        <f>'CBA Workings 1'!$T$17</f>
        <v>283</v>
      </c>
      <c r="N75" s="1067">
        <f>'CBA Workings 1'!$T$17</f>
        <v>283</v>
      </c>
      <c r="O75" s="1067">
        <f>'CBA Workings 1'!$T$17</f>
        <v>283</v>
      </c>
      <c r="P75" s="1067">
        <f>'CBA Workings 1'!$T$17</f>
        <v>283</v>
      </c>
      <c r="Q75" s="1067">
        <f>'CBA Workings 1'!$T$17</f>
        <v>283</v>
      </c>
      <c r="R75" s="1067">
        <f>'CBA Workings 1'!$T$17</f>
        <v>283</v>
      </c>
      <c r="S75" s="1067">
        <f>'CBA Workings 1'!$T$17</f>
        <v>283</v>
      </c>
      <c r="T75" s="1067">
        <f>'CBA Workings 1'!$T$17</f>
        <v>283</v>
      </c>
      <c r="U75" s="1067">
        <f>'CBA Workings 1'!$T$17</f>
        <v>283</v>
      </c>
      <c r="V75" s="1067">
        <f>'CBA Workings 1'!$T$17</f>
        <v>283</v>
      </c>
      <c r="W75" s="1067">
        <f>'CBA Workings 1'!$T$17</f>
        <v>283</v>
      </c>
      <c r="X75" s="1067">
        <f>'CBA Workings 1'!$T$17</f>
        <v>283</v>
      </c>
      <c r="Y75" s="1067">
        <f>'CBA Workings 1'!$T$17</f>
        <v>283</v>
      </c>
      <c r="Z75" s="1067">
        <f>'CBA Workings 1'!$T$17</f>
        <v>283</v>
      </c>
      <c r="AA75" s="1067">
        <f>'CBA Workings 1'!$T$17</f>
        <v>283</v>
      </c>
      <c r="AB75" s="1067">
        <f>'CBA Workings 1'!$T$17</f>
        <v>283</v>
      </c>
      <c r="AC75" s="1067">
        <f>'CBA Workings 1'!$T$17</f>
        <v>283</v>
      </c>
      <c r="AD75" s="1067">
        <f>'CBA Workings 1'!$T$17</f>
        <v>283</v>
      </c>
      <c r="AE75" s="1067">
        <f>'CBA Workings 1'!$T$17</f>
        <v>283</v>
      </c>
      <c r="AF75" s="1067">
        <f>'CBA Workings 1'!$T$17</f>
        <v>283</v>
      </c>
      <c r="AG75" s="1067">
        <f>'CBA Workings 1'!$T$17</f>
        <v>283</v>
      </c>
      <c r="AH75" s="1067">
        <f>'CBA Workings 1'!$T$17</f>
        <v>283</v>
      </c>
      <c r="AI75" s="1067">
        <f>'CBA Workings 1'!$T$17</f>
        <v>283</v>
      </c>
      <c r="AJ75" s="1067">
        <f>'CBA Workings 1'!$T$17</f>
        <v>283</v>
      </c>
      <c r="AK75" s="1067">
        <f>'CBA Workings 1'!$T$17</f>
        <v>283</v>
      </c>
      <c r="AL75" s="1067">
        <f>'CBA Workings 1'!$T$17</f>
        <v>283</v>
      </c>
      <c r="AM75" s="1067">
        <f>'CBA Workings 1'!$T$17</f>
        <v>283</v>
      </c>
      <c r="AN75" s="1067">
        <f>'CBA Workings 1'!$T$17</f>
        <v>283</v>
      </c>
      <c r="AO75" s="1067">
        <f>'CBA Workings 1'!$T$17</f>
        <v>283</v>
      </c>
      <c r="AP75" s="1067">
        <f>'CBA Workings 1'!$T$17</f>
        <v>283</v>
      </c>
      <c r="AQ75" s="1067">
        <f>'CBA Workings 1'!$T$17</f>
        <v>283</v>
      </c>
      <c r="AR75" s="1067">
        <f>'CBA Workings 1'!$T$17</f>
        <v>283</v>
      </c>
      <c r="AS75" s="1067">
        <f>'CBA Workings 1'!$T$17</f>
        <v>283</v>
      </c>
      <c r="AT75" s="1067">
        <f>'CBA Workings 1'!$T$17</f>
        <v>283</v>
      </c>
      <c r="AU75" s="1067">
        <f>'CBA Workings 1'!$T$17</f>
        <v>283</v>
      </c>
      <c r="AV75" s="1067">
        <f>'CBA Workings 1'!$T$17</f>
        <v>283</v>
      </c>
      <c r="AW75" s="1067">
        <f>'CBA Workings 1'!$T$17</f>
        <v>283</v>
      </c>
      <c r="AX75" s="1067">
        <f>'CBA Workings 1'!$T$17</f>
        <v>283</v>
      </c>
      <c r="AY75" s="1067">
        <f>'CBA Workings 1'!$T$17</f>
        <v>283</v>
      </c>
      <c r="AZ75" s="1067">
        <f>'CBA Workings 1'!$T$17</f>
        <v>283</v>
      </c>
      <c r="BA75" s="1067">
        <f>'CBA Workings 1'!$T$17</f>
        <v>283</v>
      </c>
      <c r="BB75" s="1067">
        <f>'CBA Workings 1'!$T$17</f>
        <v>283</v>
      </c>
      <c r="BC75" s="1067">
        <f>'CBA Workings 1'!$T$17</f>
        <v>283</v>
      </c>
      <c r="BD75" s="1067">
        <f>'CBA Workings 1'!$T$17</f>
        <v>283</v>
      </c>
      <c r="BE75" s="1067">
        <f>'CBA Workings 1'!$T$17</f>
        <v>283</v>
      </c>
      <c r="BF75" s="1067">
        <f>'CBA Workings 1'!$T$17</f>
        <v>283</v>
      </c>
      <c r="BG75" s="1067">
        <f>'CBA Workings 1'!$T$17</f>
        <v>283</v>
      </c>
      <c r="BH75" s="1067">
        <f>'CBA Workings 1'!$T$17</f>
        <v>283</v>
      </c>
      <c r="BI75" s="1067">
        <f>'CBA Workings 1'!$T$17</f>
        <v>283</v>
      </c>
      <c r="BJ75" s="1067">
        <f>'CBA Workings 1'!$T$17</f>
        <v>283</v>
      </c>
      <c r="BK75" s="1067">
        <f>'CBA Workings 1'!$T$17</f>
        <v>283</v>
      </c>
      <c r="BL75" s="1067">
        <f>'CBA Workings 1'!$T$17</f>
        <v>283</v>
      </c>
      <c r="BM75" s="40"/>
      <c r="BN75" s="1046" cm="1">
        <f t="array" ref="BN75">_xlfn.IFNA(LOOKUP(2,1/($H75:$BL75&lt;&gt;""),$H$19:$BL$19),"")</f>
        <v>2080</v>
      </c>
      <c r="BO75" s="1047" cm="1">
        <f t="array" ref="BO75">_xlfn.IFNA(INDEX($H$19:$BL$19,MATCH(TRUE,INDEX($H75:$BL75&lt;&gt;0,),0)),"")</f>
        <v>2029</v>
      </c>
      <c r="BP75" s="1059"/>
      <c r="BQ75" s="1048" t="b">
        <f t="shared" si="17"/>
        <v>1</v>
      </c>
      <c r="BR75" s="1057"/>
      <c r="BS75" s="40"/>
      <c r="BT75" s="40"/>
    </row>
    <row r="76" spans="1:72" s="77" customFormat="1" ht="17.45" customHeight="1">
      <c r="A76" s="1293"/>
      <c r="B76" s="346" t="s">
        <v>537</v>
      </c>
      <c r="C76" s="102" t="s">
        <v>623</v>
      </c>
      <c r="D76" s="92" t="s">
        <v>513</v>
      </c>
      <c r="E76" s="92" t="s">
        <v>516</v>
      </c>
      <c r="F76" s="424" t="s">
        <v>513</v>
      </c>
      <c r="G76" s="429" t="s">
        <v>514</v>
      </c>
      <c r="H76" s="1067"/>
      <c r="I76" s="1067"/>
      <c r="J76" s="1067"/>
      <c r="K76" s="1067"/>
      <c r="L76" s="1067"/>
      <c r="M76" s="1067"/>
      <c r="N76" s="1067"/>
      <c r="O76" s="1067"/>
      <c r="P76" s="1067"/>
      <c r="Q76" s="1067"/>
      <c r="R76" s="1067"/>
      <c r="S76" s="1067"/>
      <c r="T76" s="1067"/>
      <c r="U76" s="1067"/>
      <c r="V76" s="1067"/>
      <c r="W76" s="1067"/>
      <c r="X76" s="1067"/>
      <c r="Y76" s="1067"/>
      <c r="Z76" s="1067"/>
      <c r="AA76" s="1067"/>
      <c r="AB76" s="1067"/>
      <c r="AC76" s="1067"/>
      <c r="AD76" s="1067"/>
      <c r="AE76" s="1067"/>
      <c r="AF76" s="1067"/>
      <c r="AG76" s="1067"/>
      <c r="AH76" s="1067"/>
      <c r="AI76" s="1067"/>
      <c r="AJ76" s="1067"/>
      <c r="AK76" s="1067"/>
      <c r="AL76" s="1067"/>
      <c r="AM76" s="1067"/>
      <c r="AN76" s="1067"/>
      <c r="AO76" s="1067"/>
      <c r="AP76" s="1067"/>
      <c r="AQ76" s="1067"/>
      <c r="AR76" s="1067"/>
      <c r="AS76" s="1067"/>
      <c r="AT76" s="1067"/>
      <c r="AU76" s="1067"/>
      <c r="AV76" s="1067"/>
      <c r="AW76" s="1067"/>
      <c r="AX76" s="1067"/>
      <c r="AY76" s="1067"/>
      <c r="AZ76" s="1067"/>
      <c r="BA76" s="1067"/>
      <c r="BB76" s="1067"/>
      <c r="BC76" s="1067"/>
      <c r="BD76" s="1067"/>
      <c r="BE76" s="1067"/>
      <c r="BF76" s="1067"/>
      <c r="BG76" s="1067"/>
      <c r="BH76" s="1067"/>
      <c r="BI76" s="1067"/>
      <c r="BJ76" s="1067"/>
      <c r="BK76" s="1067"/>
      <c r="BL76" s="1067"/>
      <c r="BM76" s="40"/>
      <c r="BN76" s="1060" t="str" cm="1">
        <f t="array" ref="BN76">_xlfn.IFNA(LOOKUP(2,1/($H76:$BL76&lt;&gt;""),$H$19:$BL$19),"")</f>
        <v/>
      </c>
      <c r="BO76" s="1061" t="str" cm="1">
        <f t="array" ref="BO76">_xlfn.IFNA(INDEX($H$19:$BL$19,MATCH(TRUE,INDEX($H76:$BL76&lt;&gt;0,),0)),"")</f>
        <v/>
      </c>
      <c r="BP76" s="1059"/>
      <c r="BQ76" s="1048" t="b">
        <f t="shared" si="17"/>
        <v>1</v>
      </c>
      <c r="BR76" s="1057"/>
      <c r="BS76" s="40"/>
      <c r="BT76" s="40"/>
    </row>
    <row r="77" spans="1:72" s="77" customFormat="1" ht="17.45" customHeight="1">
      <c r="A77" s="1293"/>
      <c r="B77" s="346" t="s">
        <v>538</v>
      </c>
      <c r="C77" s="102" t="s">
        <v>623</v>
      </c>
      <c r="D77" s="92" t="s">
        <v>513</v>
      </c>
      <c r="E77" s="92" t="s">
        <v>516</v>
      </c>
      <c r="F77" s="424" t="s">
        <v>513</v>
      </c>
      <c r="G77" s="429" t="s">
        <v>514</v>
      </c>
      <c r="H77" s="1067"/>
      <c r="I77" s="1067"/>
      <c r="J77" s="1067"/>
      <c r="K77" s="1067"/>
      <c r="L77" s="1067"/>
      <c r="M77" s="1067"/>
      <c r="N77" s="1067"/>
      <c r="O77" s="1067"/>
      <c r="P77" s="1067"/>
      <c r="Q77" s="1067"/>
      <c r="R77" s="1067"/>
      <c r="S77" s="1067"/>
      <c r="T77" s="1067"/>
      <c r="U77" s="1067"/>
      <c r="V77" s="1067"/>
      <c r="W77" s="1067"/>
      <c r="X77" s="1067"/>
      <c r="Y77" s="1067"/>
      <c r="Z77" s="1067"/>
      <c r="AA77" s="1067"/>
      <c r="AB77" s="1067"/>
      <c r="AC77" s="1067"/>
      <c r="AD77" s="1067"/>
      <c r="AE77" s="1067"/>
      <c r="AF77" s="1067"/>
      <c r="AG77" s="1067"/>
      <c r="AH77" s="1067"/>
      <c r="AI77" s="1067"/>
      <c r="AJ77" s="1067"/>
      <c r="AK77" s="1067"/>
      <c r="AL77" s="1067"/>
      <c r="AM77" s="1067"/>
      <c r="AN77" s="1067"/>
      <c r="AO77" s="1067"/>
      <c r="AP77" s="1067"/>
      <c r="AQ77" s="1067"/>
      <c r="AR77" s="1067"/>
      <c r="AS77" s="1067"/>
      <c r="AT77" s="1067"/>
      <c r="AU77" s="1067"/>
      <c r="AV77" s="1067"/>
      <c r="AW77" s="1067"/>
      <c r="AX77" s="1067"/>
      <c r="AY77" s="1067"/>
      <c r="AZ77" s="1067"/>
      <c r="BA77" s="1067"/>
      <c r="BB77" s="1067"/>
      <c r="BC77" s="1067"/>
      <c r="BD77" s="1067"/>
      <c r="BE77" s="1067"/>
      <c r="BF77" s="1067"/>
      <c r="BG77" s="1067"/>
      <c r="BH77" s="1067"/>
      <c r="BI77" s="1067"/>
      <c r="BJ77" s="1067"/>
      <c r="BK77" s="1067"/>
      <c r="BL77" s="1067"/>
      <c r="BM77" s="40"/>
      <c r="BN77" s="1060" t="str" cm="1">
        <f t="array" ref="BN77">_xlfn.IFNA(LOOKUP(2,1/($H77:$BL77&lt;&gt;""),$H$19:$BL$19),"")</f>
        <v/>
      </c>
      <c r="BO77" s="1061" t="str" cm="1">
        <f t="array" ref="BO77">_xlfn.IFNA(INDEX($H$19:$BL$19,MATCH(TRUE,INDEX($H77:$BL77&lt;&gt;0,),0)),"")</f>
        <v/>
      </c>
      <c r="BP77" s="1059"/>
      <c r="BQ77" s="1048" t="b">
        <f t="shared" si="17"/>
        <v>1</v>
      </c>
      <c r="BR77" s="1057"/>
      <c r="BS77" s="40"/>
      <c r="BT77" s="40"/>
    </row>
    <row r="78" spans="1:72" s="77" customFormat="1" ht="17.45" customHeight="1">
      <c r="A78" s="1293"/>
      <c r="B78" s="346" t="s">
        <v>539</v>
      </c>
      <c r="C78" s="102" t="s">
        <v>623</v>
      </c>
      <c r="D78" s="92" t="s">
        <v>513</v>
      </c>
      <c r="E78" s="92" t="s">
        <v>516</v>
      </c>
      <c r="F78" s="424" t="s">
        <v>513</v>
      </c>
      <c r="G78" s="429" t="s">
        <v>514</v>
      </c>
      <c r="H78" s="1067"/>
      <c r="I78" s="1067"/>
      <c r="J78" s="1067"/>
      <c r="K78" s="1067"/>
      <c r="L78" s="1067"/>
      <c r="M78" s="1067"/>
      <c r="N78" s="1067"/>
      <c r="O78" s="1067"/>
      <c r="P78" s="1067"/>
      <c r="Q78" s="1067"/>
      <c r="R78" s="1067"/>
      <c r="S78" s="1067"/>
      <c r="T78" s="1067"/>
      <c r="U78" s="1067"/>
      <c r="V78" s="1067"/>
      <c r="W78" s="1067"/>
      <c r="X78" s="1067"/>
      <c r="Y78" s="1067"/>
      <c r="Z78" s="1067"/>
      <c r="AA78" s="1067"/>
      <c r="AB78" s="1067"/>
      <c r="AC78" s="1067"/>
      <c r="AD78" s="1067"/>
      <c r="AE78" s="1067"/>
      <c r="AF78" s="1067"/>
      <c r="AG78" s="1067"/>
      <c r="AH78" s="1067"/>
      <c r="AI78" s="1067"/>
      <c r="AJ78" s="1067"/>
      <c r="AK78" s="1067"/>
      <c r="AL78" s="1067"/>
      <c r="AM78" s="1067"/>
      <c r="AN78" s="1067"/>
      <c r="AO78" s="1067"/>
      <c r="AP78" s="1067"/>
      <c r="AQ78" s="1067"/>
      <c r="AR78" s="1067"/>
      <c r="AS78" s="1067"/>
      <c r="AT78" s="1067"/>
      <c r="AU78" s="1067"/>
      <c r="AV78" s="1067"/>
      <c r="AW78" s="1067"/>
      <c r="AX78" s="1067"/>
      <c r="AY78" s="1067"/>
      <c r="AZ78" s="1067"/>
      <c r="BA78" s="1067"/>
      <c r="BB78" s="1067"/>
      <c r="BC78" s="1067"/>
      <c r="BD78" s="1067"/>
      <c r="BE78" s="1067"/>
      <c r="BF78" s="1067"/>
      <c r="BG78" s="1067"/>
      <c r="BH78" s="1067"/>
      <c r="BI78" s="1067"/>
      <c r="BJ78" s="1067"/>
      <c r="BK78" s="1067"/>
      <c r="BL78" s="1067"/>
      <c r="BM78" s="40"/>
      <c r="BN78" s="1060" t="str" cm="1">
        <f t="array" ref="BN78">_xlfn.IFNA(LOOKUP(2,1/($H78:$BL78&lt;&gt;""),$H$19:$BL$19),"")</f>
        <v/>
      </c>
      <c r="BO78" s="1061" t="str" cm="1">
        <f t="array" ref="BO78">_xlfn.IFNA(INDEX($H$19:$BL$19,MATCH(TRUE,INDEX($H78:$BL78&lt;&gt;0,),0)),"")</f>
        <v/>
      </c>
      <c r="BP78" s="1059"/>
      <c r="BQ78" s="1048" t="b">
        <f t="shared" si="17"/>
        <v>1</v>
      </c>
      <c r="BR78" s="1057"/>
      <c r="BS78" s="40"/>
      <c r="BT78" s="40"/>
    </row>
    <row r="79" spans="1:72" s="77" customFormat="1" ht="17.45" customHeight="1">
      <c r="A79" s="1293"/>
      <c r="B79" s="346" t="s">
        <v>540</v>
      </c>
      <c r="C79" s="102" t="s">
        <v>623</v>
      </c>
      <c r="D79" s="92" t="s">
        <v>513</v>
      </c>
      <c r="E79" s="92" t="s">
        <v>516</v>
      </c>
      <c r="F79" s="424" t="s">
        <v>513</v>
      </c>
      <c r="G79" s="429" t="s">
        <v>514</v>
      </c>
      <c r="H79" s="1067"/>
      <c r="I79" s="1067"/>
      <c r="J79" s="1067"/>
      <c r="K79" s="1067"/>
      <c r="L79" s="1067"/>
      <c r="M79" s="1067"/>
      <c r="N79" s="1067"/>
      <c r="O79" s="1067"/>
      <c r="P79" s="1067"/>
      <c r="Q79" s="1067"/>
      <c r="R79" s="1067"/>
      <c r="S79" s="1067"/>
      <c r="T79" s="1067"/>
      <c r="U79" s="1067"/>
      <c r="V79" s="1067"/>
      <c r="W79" s="1067"/>
      <c r="X79" s="1067"/>
      <c r="Y79" s="1067"/>
      <c r="Z79" s="1067"/>
      <c r="AA79" s="1067"/>
      <c r="AB79" s="1067"/>
      <c r="AC79" s="1067"/>
      <c r="AD79" s="1067"/>
      <c r="AE79" s="1067"/>
      <c r="AF79" s="1067"/>
      <c r="AG79" s="1067"/>
      <c r="AH79" s="1067"/>
      <c r="AI79" s="1067"/>
      <c r="AJ79" s="1067"/>
      <c r="AK79" s="1067"/>
      <c r="AL79" s="1067"/>
      <c r="AM79" s="1067"/>
      <c r="AN79" s="1067"/>
      <c r="AO79" s="1067"/>
      <c r="AP79" s="1067"/>
      <c r="AQ79" s="1067"/>
      <c r="AR79" s="1067"/>
      <c r="AS79" s="1067"/>
      <c r="AT79" s="1067"/>
      <c r="AU79" s="1067"/>
      <c r="AV79" s="1067"/>
      <c r="AW79" s="1067"/>
      <c r="AX79" s="1067"/>
      <c r="AY79" s="1067"/>
      <c r="AZ79" s="1067"/>
      <c r="BA79" s="1067"/>
      <c r="BB79" s="1067"/>
      <c r="BC79" s="1067"/>
      <c r="BD79" s="1067"/>
      <c r="BE79" s="1067"/>
      <c r="BF79" s="1067"/>
      <c r="BG79" s="1067"/>
      <c r="BH79" s="1067"/>
      <c r="BI79" s="1067"/>
      <c r="BJ79" s="1067"/>
      <c r="BK79" s="1067"/>
      <c r="BL79" s="1067"/>
      <c r="BM79" s="40"/>
      <c r="BN79" s="1060" t="str" cm="1">
        <f t="array" ref="BN79">_xlfn.IFNA(LOOKUP(2,1/($H79:$BL79&lt;&gt;""),$H$19:$BL$19),"")</f>
        <v/>
      </c>
      <c r="BO79" s="1061" t="str" cm="1">
        <f t="array" ref="BO79">_xlfn.IFNA(INDEX($H$19:$BL$19,MATCH(TRUE,INDEX($H79:$BL79&lt;&gt;0,),0)),"")</f>
        <v/>
      </c>
      <c r="BP79" s="1059"/>
      <c r="BQ79" s="1048" t="b">
        <f t="shared" si="17"/>
        <v>1</v>
      </c>
      <c r="BR79" s="1057"/>
      <c r="BS79" s="40"/>
      <c r="BT79" s="40"/>
    </row>
    <row r="80" spans="1:72" s="77" customFormat="1" ht="17.45" customHeight="1">
      <c r="A80" s="1293"/>
      <c r="B80" s="346" t="s">
        <v>541</v>
      </c>
      <c r="C80" s="102" t="s">
        <v>623</v>
      </c>
      <c r="D80" s="92" t="s">
        <v>513</v>
      </c>
      <c r="E80" s="92" t="s">
        <v>516</v>
      </c>
      <c r="F80" s="424" t="s">
        <v>513</v>
      </c>
      <c r="G80" s="429" t="s">
        <v>514</v>
      </c>
      <c r="H80" s="1067"/>
      <c r="I80" s="1067"/>
      <c r="J80" s="1067"/>
      <c r="K80" s="1067"/>
      <c r="L80" s="1067"/>
      <c r="M80" s="1067"/>
      <c r="N80" s="1067"/>
      <c r="O80" s="1067"/>
      <c r="P80" s="1067"/>
      <c r="Q80" s="1067"/>
      <c r="R80" s="1067"/>
      <c r="S80" s="1067"/>
      <c r="T80" s="1067"/>
      <c r="U80" s="1067"/>
      <c r="V80" s="1067"/>
      <c r="W80" s="1067"/>
      <c r="X80" s="1067"/>
      <c r="Y80" s="1067"/>
      <c r="Z80" s="1067"/>
      <c r="AA80" s="1067"/>
      <c r="AB80" s="1067"/>
      <c r="AC80" s="1067"/>
      <c r="AD80" s="1067"/>
      <c r="AE80" s="1067"/>
      <c r="AF80" s="1067"/>
      <c r="AG80" s="1067"/>
      <c r="AH80" s="1067"/>
      <c r="AI80" s="1067"/>
      <c r="AJ80" s="1067"/>
      <c r="AK80" s="1067"/>
      <c r="AL80" s="1067"/>
      <c r="AM80" s="1067"/>
      <c r="AN80" s="1067"/>
      <c r="AO80" s="1067"/>
      <c r="AP80" s="1067"/>
      <c r="AQ80" s="1067"/>
      <c r="AR80" s="1067"/>
      <c r="AS80" s="1067"/>
      <c r="AT80" s="1067"/>
      <c r="AU80" s="1067"/>
      <c r="AV80" s="1067"/>
      <c r="AW80" s="1067"/>
      <c r="AX80" s="1067"/>
      <c r="AY80" s="1067"/>
      <c r="AZ80" s="1067"/>
      <c r="BA80" s="1067"/>
      <c r="BB80" s="1067"/>
      <c r="BC80" s="1067"/>
      <c r="BD80" s="1067"/>
      <c r="BE80" s="1067"/>
      <c r="BF80" s="1067"/>
      <c r="BG80" s="1067"/>
      <c r="BH80" s="1067"/>
      <c r="BI80" s="1067"/>
      <c r="BJ80" s="1067"/>
      <c r="BK80" s="1067"/>
      <c r="BL80" s="1067"/>
      <c r="BM80" s="40"/>
      <c r="BN80" s="1060" t="str" cm="1">
        <f t="array" ref="BN80">_xlfn.IFNA(LOOKUP(2,1/($H80:$BL80&lt;&gt;""),$H$19:$BL$19),"")</f>
        <v/>
      </c>
      <c r="BO80" s="1061" t="str" cm="1">
        <f t="array" ref="BO80">_xlfn.IFNA(INDEX($H$19:$BL$19,MATCH(TRUE,INDEX($H80:$BL80&lt;&gt;0,),0)),"")</f>
        <v/>
      </c>
      <c r="BP80" s="1059"/>
      <c r="BQ80" s="1048" t="b">
        <f t="shared" si="17"/>
        <v>1</v>
      </c>
      <c r="BR80" s="1057"/>
      <c r="BS80" s="40"/>
      <c r="BT80" s="40"/>
    </row>
    <row r="81" spans="1:72" s="77" customFormat="1" ht="17.45" customHeight="1">
      <c r="A81" s="1293"/>
      <c r="B81" s="346" t="s">
        <v>542</v>
      </c>
      <c r="C81" s="102" t="s">
        <v>623</v>
      </c>
      <c r="D81" s="92" t="s">
        <v>513</v>
      </c>
      <c r="E81" s="92" t="s">
        <v>516</v>
      </c>
      <c r="F81" s="424" t="s">
        <v>513</v>
      </c>
      <c r="G81" s="429" t="s">
        <v>514</v>
      </c>
      <c r="H81" s="1067"/>
      <c r="I81" s="1067"/>
      <c r="J81" s="1067"/>
      <c r="K81" s="1067"/>
      <c r="L81" s="1067"/>
      <c r="M81" s="1067"/>
      <c r="N81" s="1067"/>
      <c r="O81" s="1067"/>
      <c r="P81" s="1067"/>
      <c r="Q81" s="1067"/>
      <c r="R81" s="1067"/>
      <c r="S81" s="1067"/>
      <c r="T81" s="1067"/>
      <c r="U81" s="1067"/>
      <c r="V81" s="1067"/>
      <c r="W81" s="1067"/>
      <c r="X81" s="1067"/>
      <c r="Y81" s="1067"/>
      <c r="Z81" s="1067"/>
      <c r="AA81" s="1067"/>
      <c r="AB81" s="1067"/>
      <c r="AC81" s="1067"/>
      <c r="AD81" s="1067"/>
      <c r="AE81" s="1067"/>
      <c r="AF81" s="1067"/>
      <c r="AG81" s="1067"/>
      <c r="AH81" s="1067"/>
      <c r="AI81" s="1067"/>
      <c r="AJ81" s="1067"/>
      <c r="AK81" s="1067"/>
      <c r="AL81" s="1067"/>
      <c r="AM81" s="1067"/>
      <c r="AN81" s="1067"/>
      <c r="AO81" s="1067"/>
      <c r="AP81" s="1067"/>
      <c r="AQ81" s="1067"/>
      <c r="AR81" s="1067"/>
      <c r="AS81" s="1067"/>
      <c r="AT81" s="1067"/>
      <c r="AU81" s="1067"/>
      <c r="AV81" s="1067"/>
      <c r="AW81" s="1067"/>
      <c r="AX81" s="1067"/>
      <c r="AY81" s="1067"/>
      <c r="AZ81" s="1067"/>
      <c r="BA81" s="1067"/>
      <c r="BB81" s="1067"/>
      <c r="BC81" s="1067"/>
      <c r="BD81" s="1067"/>
      <c r="BE81" s="1067"/>
      <c r="BF81" s="1067"/>
      <c r="BG81" s="1067"/>
      <c r="BH81" s="1067"/>
      <c r="BI81" s="1067"/>
      <c r="BJ81" s="1067"/>
      <c r="BK81" s="1067"/>
      <c r="BL81" s="1067"/>
      <c r="BM81" s="40"/>
      <c r="BN81" s="1060" t="str" cm="1">
        <f t="array" ref="BN81">_xlfn.IFNA(LOOKUP(2,1/($H81:$BL81&lt;&gt;""),$H$19:$BL$19),"")</f>
        <v/>
      </c>
      <c r="BO81" s="1061" t="str" cm="1">
        <f t="array" ref="BO81">_xlfn.IFNA(INDEX($H$19:$BL$19,MATCH(TRUE,INDEX($H81:$BL81&lt;&gt;0,),0)),"")</f>
        <v/>
      </c>
      <c r="BP81" s="1059"/>
      <c r="BQ81" s="1048" t="b">
        <f t="shared" si="17"/>
        <v>1</v>
      </c>
      <c r="BR81" s="1057"/>
      <c r="BS81" s="40"/>
      <c r="BT81" s="40"/>
    </row>
    <row r="82" spans="1:72" s="77" customFormat="1" ht="17.45" customHeight="1">
      <c r="A82" s="1293"/>
      <c r="B82" s="346" t="s">
        <v>543</v>
      </c>
      <c r="C82" s="102" t="s">
        <v>623</v>
      </c>
      <c r="D82" s="92" t="s">
        <v>513</v>
      </c>
      <c r="E82" s="92" t="s">
        <v>516</v>
      </c>
      <c r="F82" s="424" t="s">
        <v>513</v>
      </c>
      <c r="G82" s="429" t="s">
        <v>514</v>
      </c>
      <c r="H82" s="1067"/>
      <c r="I82" s="1067"/>
      <c r="J82" s="1067"/>
      <c r="K82" s="1067"/>
      <c r="L82" s="1067"/>
      <c r="M82" s="1067"/>
      <c r="N82" s="1067"/>
      <c r="O82" s="1067"/>
      <c r="P82" s="1067"/>
      <c r="Q82" s="1067"/>
      <c r="R82" s="1067"/>
      <c r="S82" s="1067"/>
      <c r="T82" s="1067"/>
      <c r="U82" s="1067"/>
      <c r="V82" s="1067"/>
      <c r="W82" s="1067"/>
      <c r="X82" s="1067"/>
      <c r="Y82" s="1067"/>
      <c r="Z82" s="1067"/>
      <c r="AA82" s="1067"/>
      <c r="AB82" s="1067"/>
      <c r="AC82" s="1067"/>
      <c r="AD82" s="1067"/>
      <c r="AE82" s="1067"/>
      <c r="AF82" s="1067"/>
      <c r="AG82" s="1067"/>
      <c r="AH82" s="1067"/>
      <c r="AI82" s="1067"/>
      <c r="AJ82" s="1067"/>
      <c r="AK82" s="1067"/>
      <c r="AL82" s="1067"/>
      <c r="AM82" s="1067"/>
      <c r="AN82" s="1067"/>
      <c r="AO82" s="1067"/>
      <c r="AP82" s="1067"/>
      <c r="AQ82" s="1067"/>
      <c r="AR82" s="1067"/>
      <c r="AS82" s="1067"/>
      <c r="AT82" s="1067"/>
      <c r="AU82" s="1067"/>
      <c r="AV82" s="1067"/>
      <c r="AW82" s="1067"/>
      <c r="AX82" s="1067"/>
      <c r="AY82" s="1067"/>
      <c r="AZ82" s="1067"/>
      <c r="BA82" s="1067"/>
      <c r="BB82" s="1067"/>
      <c r="BC82" s="1067"/>
      <c r="BD82" s="1067"/>
      <c r="BE82" s="1067"/>
      <c r="BF82" s="1067"/>
      <c r="BG82" s="1067"/>
      <c r="BH82" s="1067"/>
      <c r="BI82" s="1067"/>
      <c r="BJ82" s="1067"/>
      <c r="BK82" s="1067"/>
      <c r="BL82" s="1067"/>
      <c r="BM82" s="40"/>
      <c r="BN82" s="1060" t="str" cm="1">
        <f t="array" ref="BN82">_xlfn.IFNA(LOOKUP(2,1/($H82:$BL82&lt;&gt;""),$H$19:$BL$19),"")</f>
        <v/>
      </c>
      <c r="BO82" s="1061" t="str" cm="1">
        <f t="array" ref="BO82">_xlfn.IFNA(INDEX($H$19:$BL$19,MATCH(TRUE,INDEX($H82:$BL82&lt;&gt;0,),0)),"")</f>
        <v/>
      </c>
      <c r="BP82" s="1059"/>
      <c r="BQ82" s="1048" t="b">
        <f t="shared" si="17"/>
        <v>1</v>
      </c>
      <c r="BR82" s="1057"/>
      <c r="BS82" s="40"/>
      <c r="BT82" s="40"/>
    </row>
    <row r="83" spans="1:72" s="77" customFormat="1" ht="17.45" customHeight="1" thickBot="1">
      <c r="A83" s="1294"/>
      <c r="B83" s="347" t="s">
        <v>544</v>
      </c>
      <c r="C83" s="187" t="s">
        <v>623</v>
      </c>
      <c r="D83" s="96" t="s">
        <v>513</v>
      </c>
      <c r="E83" s="96" t="s">
        <v>516</v>
      </c>
      <c r="F83" s="427" t="s">
        <v>513</v>
      </c>
      <c r="G83" s="431" t="s">
        <v>514</v>
      </c>
      <c r="H83" s="1068"/>
      <c r="I83" s="1068"/>
      <c r="J83" s="1068"/>
      <c r="K83" s="1068"/>
      <c r="L83" s="1068"/>
      <c r="M83" s="1068"/>
      <c r="N83" s="1068"/>
      <c r="O83" s="1068"/>
      <c r="P83" s="1068"/>
      <c r="Q83" s="1068"/>
      <c r="R83" s="1068"/>
      <c r="S83" s="1068"/>
      <c r="T83" s="1068"/>
      <c r="U83" s="1068"/>
      <c r="V83" s="1068"/>
      <c r="W83" s="1068"/>
      <c r="X83" s="1068"/>
      <c r="Y83" s="1068"/>
      <c r="Z83" s="1068"/>
      <c r="AA83" s="1068"/>
      <c r="AB83" s="1068"/>
      <c r="AC83" s="1068"/>
      <c r="AD83" s="1068"/>
      <c r="AE83" s="1068"/>
      <c r="AF83" s="1068"/>
      <c r="AG83" s="1068"/>
      <c r="AH83" s="1068"/>
      <c r="AI83" s="1068"/>
      <c r="AJ83" s="1068"/>
      <c r="AK83" s="1068"/>
      <c r="AL83" s="1068"/>
      <c r="AM83" s="1068"/>
      <c r="AN83" s="1068"/>
      <c r="AO83" s="1068"/>
      <c r="AP83" s="1068"/>
      <c r="AQ83" s="1068"/>
      <c r="AR83" s="1068"/>
      <c r="AS83" s="1068"/>
      <c r="AT83" s="1068"/>
      <c r="AU83" s="1068"/>
      <c r="AV83" s="1068"/>
      <c r="AW83" s="1068"/>
      <c r="AX83" s="1068"/>
      <c r="AY83" s="1068"/>
      <c r="AZ83" s="1068"/>
      <c r="BA83" s="1068"/>
      <c r="BB83" s="1068"/>
      <c r="BC83" s="1068"/>
      <c r="BD83" s="1068"/>
      <c r="BE83" s="1068"/>
      <c r="BF83" s="1068"/>
      <c r="BG83" s="1068"/>
      <c r="BH83" s="1068"/>
      <c r="BI83" s="1068"/>
      <c r="BJ83" s="1068"/>
      <c r="BK83" s="1068"/>
      <c r="BL83" s="1068"/>
      <c r="BM83" s="40"/>
      <c r="BN83" s="1062" t="str" cm="1">
        <f t="array" ref="BN83">_xlfn.IFNA(LOOKUP(2,1/($H83:$BL83&lt;&gt;""),$H$19:$BL$19),"")</f>
        <v/>
      </c>
      <c r="BO83" s="1063" t="str" cm="1">
        <f t="array" ref="BO83">_xlfn.IFNA(INDEX($H$19:$BL$19,MATCH(TRUE,INDEX($H83:$BL83&lt;&gt;0,),0)),"")</f>
        <v/>
      </c>
      <c r="BP83" s="1059"/>
      <c r="BQ83" s="1064" t="b">
        <f t="shared" si="17"/>
        <v>1</v>
      </c>
      <c r="BR83" s="1065"/>
      <c r="BS83" s="40"/>
      <c r="BT83" s="40"/>
    </row>
    <row r="84" spans="1:72">
      <c r="A84" s="97"/>
      <c r="H84" s="41"/>
      <c r="I84" s="41"/>
      <c r="J84" s="41"/>
      <c r="K84" s="41"/>
      <c r="L84" s="41"/>
      <c r="M84" s="41"/>
      <c r="N84" s="41"/>
      <c r="O84" s="41"/>
      <c r="P84" s="41"/>
      <c r="Q84" s="41"/>
      <c r="R84" s="41"/>
      <c r="S84" s="41"/>
      <c r="T84" s="41"/>
      <c r="U84" s="41"/>
      <c r="V84" s="41"/>
      <c r="W84" s="41"/>
      <c r="X84" s="41"/>
      <c r="Y84" s="41"/>
      <c r="Z84" s="41"/>
      <c r="AA84" s="41"/>
      <c r="AB84" s="41"/>
      <c r="AC84" s="41"/>
      <c r="AD84" s="41"/>
      <c r="AE84" s="41"/>
      <c r="AF84" s="41"/>
      <c r="AG84" s="41"/>
      <c r="AH84" s="41"/>
      <c r="AI84" s="41"/>
      <c r="AJ84" s="41"/>
      <c r="AK84" s="41"/>
      <c r="AL84" s="41"/>
      <c r="AM84" s="41"/>
      <c r="AN84" s="41"/>
      <c r="AO84" s="41"/>
      <c r="AP84" s="41"/>
      <c r="AQ84" s="41"/>
      <c r="AR84" s="41"/>
      <c r="AS84" s="41"/>
      <c r="AT84" s="41"/>
      <c r="AU84" s="41"/>
      <c r="AV84" s="41"/>
      <c r="AW84" s="41"/>
      <c r="AX84" s="41"/>
      <c r="AY84" s="41"/>
      <c r="AZ84" s="41"/>
      <c r="BA84" s="41"/>
      <c r="BB84" s="41"/>
      <c r="BC84" s="41"/>
      <c r="BD84" s="41"/>
      <c r="BE84" s="41"/>
      <c r="BF84" s="41"/>
      <c r="BG84" s="41"/>
      <c r="BH84" s="41"/>
      <c r="BI84" s="41"/>
      <c r="BJ84" s="41"/>
      <c r="BK84" s="41"/>
      <c r="BL84" s="41"/>
      <c r="BM84" s="41"/>
      <c r="BN84" s="41"/>
      <c r="BO84" s="41"/>
      <c r="BP84" s="41"/>
      <c r="BQ84" s="41"/>
      <c r="BR84" s="41"/>
      <c r="BS84" s="41"/>
      <c r="BT84" s="41"/>
    </row>
    <row r="85" spans="1:72" ht="15.95" customHeight="1">
      <c r="A85" s="1219" t="s">
        <v>627</v>
      </c>
      <c r="B85" s="1220"/>
      <c r="C85" s="1220"/>
      <c r="D85" s="1220"/>
      <c r="E85" s="1220"/>
      <c r="F85" s="1220"/>
      <c r="G85" s="1221"/>
    </row>
    <row r="86" spans="1:72" ht="15.95" customHeight="1">
      <c r="A86" s="1225"/>
      <c r="B86" s="1226"/>
      <c r="C86" s="1226"/>
      <c r="D86" s="1226"/>
      <c r="E86" s="1226"/>
      <c r="F86" s="1226"/>
      <c r="G86" s="1227"/>
    </row>
    <row r="87" spans="1:72" ht="10.5" customHeight="1" thickBot="1">
      <c r="A87" s="139"/>
    </row>
    <row r="88" spans="1:72" s="77" customFormat="1" ht="22.5" customHeight="1" thickBot="1">
      <c r="A88" s="1281" t="s">
        <v>628</v>
      </c>
      <c r="B88" s="1282"/>
      <c r="C88" s="1282"/>
      <c r="D88" s="1282"/>
      <c r="E88" s="1282"/>
      <c r="F88" s="1282"/>
      <c r="G88" s="1283"/>
      <c r="M88" s="140"/>
      <c r="AG88" s="80"/>
      <c r="AL88" s="80"/>
      <c r="AQ88" s="80"/>
      <c r="AV88" s="80"/>
      <c r="AZ88" s="80"/>
      <c r="BM88" s="80"/>
      <c r="BR88" s="80"/>
    </row>
    <row r="89" spans="1:72" ht="15.95" customHeight="1">
      <c r="A89" s="1284" t="s">
        <v>629</v>
      </c>
      <c r="B89" s="1285"/>
      <c r="C89" s="1285"/>
      <c r="D89" s="1285"/>
      <c r="E89" s="1285"/>
      <c r="F89" s="1285"/>
      <c r="G89" s="1286"/>
    </row>
    <row r="90" spans="1:72">
      <c r="A90" s="1284"/>
      <c r="B90" s="1285"/>
      <c r="C90" s="1285"/>
      <c r="D90" s="1285"/>
      <c r="E90" s="1285"/>
      <c r="F90" s="1285"/>
      <c r="G90" s="1286"/>
    </row>
    <row r="91" spans="1:72">
      <c r="A91" s="1284"/>
      <c r="B91" s="1285"/>
      <c r="C91" s="1285"/>
      <c r="D91" s="1285"/>
      <c r="E91" s="1285"/>
      <c r="F91" s="1285"/>
      <c r="G91" s="1286"/>
    </row>
    <row r="92" spans="1:72">
      <c r="A92" s="1284"/>
      <c r="B92" s="1285"/>
      <c r="C92" s="1285"/>
      <c r="D92" s="1285"/>
      <c r="E92" s="1285"/>
      <c r="F92" s="1285"/>
      <c r="G92" s="1286"/>
      <c r="AG92" s="119"/>
      <c r="AL92" s="119"/>
      <c r="AQ92" s="119"/>
      <c r="AV92" s="119"/>
      <c r="AZ92" s="119"/>
      <c r="BM92" s="119"/>
      <c r="BR92" s="119"/>
    </row>
    <row r="93" spans="1:72" ht="11.25" customHeight="1">
      <c r="A93" s="1284"/>
      <c r="B93" s="1285"/>
      <c r="C93" s="1285"/>
      <c r="D93" s="1285"/>
      <c r="E93" s="1285"/>
      <c r="F93" s="1285"/>
      <c r="G93" s="1286"/>
      <c r="AG93" s="119"/>
      <c r="AL93" s="119"/>
      <c r="AQ93" s="119"/>
      <c r="AV93" s="119"/>
      <c r="AZ93" s="119"/>
      <c r="BM93" s="119"/>
      <c r="BR93" s="119"/>
    </row>
    <row r="94" spans="1:72">
      <c r="A94" s="1284"/>
      <c r="B94" s="1285"/>
      <c r="C94" s="1285"/>
      <c r="D94" s="1285"/>
      <c r="E94" s="1285"/>
      <c r="F94" s="1285"/>
      <c r="G94" s="1286"/>
      <c r="M94" s="141"/>
      <c r="AG94" s="119"/>
      <c r="AL94" s="119"/>
      <c r="AQ94" s="119"/>
      <c r="AV94" s="119"/>
      <c r="AZ94" s="119"/>
      <c r="BM94" s="119"/>
      <c r="BR94" s="119"/>
    </row>
    <row r="95" spans="1:72">
      <c r="A95" s="1284"/>
      <c r="B95" s="1285"/>
      <c r="C95" s="1285"/>
      <c r="D95" s="1285"/>
      <c r="E95" s="1285"/>
      <c r="F95" s="1285"/>
      <c r="G95" s="1286"/>
    </row>
    <row r="96" spans="1:72">
      <c r="A96" s="1284"/>
      <c r="B96" s="1285"/>
      <c r="C96" s="1285"/>
      <c r="D96" s="1285"/>
      <c r="E96" s="1285"/>
      <c r="F96" s="1285"/>
      <c r="G96" s="1286"/>
    </row>
    <row r="97" spans="1:70">
      <c r="A97" s="1284"/>
      <c r="B97" s="1285"/>
      <c r="C97" s="1285"/>
      <c r="D97" s="1285"/>
      <c r="E97" s="1285"/>
      <c r="F97" s="1285"/>
      <c r="G97" s="1286"/>
    </row>
    <row r="98" spans="1:70">
      <c r="A98" s="1284"/>
      <c r="B98" s="1285"/>
      <c r="C98" s="1285"/>
      <c r="D98" s="1285"/>
      <c r="E98" s="1285"/>
      <c r="F98" s="1285"/>
      <c r="G98" s="1286"/>
    </row>
    <row r="99" spans="1:70">
      <c r="A99" s="1284"/>
      <c r="B99" s="1285"/>
      <c r="C99" s="1285"/>
      <c r="D99" s="1285"/>
      <c r="E99" s="1285"/>
      <c r="F99" s="1285"/>
      <c r="G99" s="1286"/>
    </row>
    <row r="100" spans="1:70" ht="13.5" thickBot="1">
      <c r="A100" s="1287"/>
      <c r="B100" s="1288"/>
      <c r="C100" s="1288"/>
      <c r="D100" s="1288"/>
      <c r="E100" s="1288"/>
      <c r="F100" s="1288"/>
      <c r="G100" s="1289"/>
    </row>
    <row r="101" spans="1:70">
      <c r="A101" s="142"/>
      <c r="B101" s="142"/>
      <c r="C101" s="142"/>
      <c r="D101" s="142"/>
      <c r="E101" s="142"/>
      <c r="F101" s="142"/>
      <c r="G101" s="142"/>
    </row>
    <row r="102" spans="1:70" ht="15.95" customHeight="1">
      <c r="A102" s="1219" t="s">
        <v>630</v>
      </c>
      <c r="B102" s="1220"/>
      <c r="C102" s="1220"/>
      <c r="D102" s="1220"/>
      <c r="E102" s="1220"/>
      <c r="F102" s="1220"/>
      <c r="G102" s="1221"/>
    </row>
    <row r="103" spans="1:70">
      <c r="A103" s="1388"/>
      <c r="B103" s="1389"/>
      <c r="C103" s="1389"/>
      <c r="D103" s="1389"/>
      <c r="E103" s="1389"/>
      <c r="F103" s="1389"/>
      <c r="G103" s="1390"/>
    </row>
    <row r="104" spans="1:70" ht="10.5" customHeight="1" thickBot="1">
      <c r="A104" s="160"/>
      <c r="B104" s="160"/>
      <c r="C104" s="160"/>
      <c r="D104" s="160"/>
      <c r="E104" s="160"/>
      <c r="F104" s="160"/>
      <c r="G104" s="160"/>
    </row>
    <row r="105" spans="1:70" s="77" customFormat="1" ht="22.5" customHeight="1" thickBot="1">
      <c r="A105" s="1290" t="s">
        <v>631</v>
      </c>
      <c r="B105" s="1291"/>
      <c r="C105" s="1291"/>
      <c r="D105" s="1291"/>
      <c r="E105" s="1291"/>
      <c r="F105" s="1291"/>
      <c r="G105" s="1292"/>
      <c r="AG105" s="80"/>
      <c r="AL105" s="80"/>
      <c r="AQ105" s="80"/>
      <c r="AV105" s="80"/>
      <c r="AZ105" s="80"/>
      <c r="BM105" s="80"/>
      <c r="BR105" s="80"/>
    </row>
    <row r="106" spans="1:70" ht="15.95" customHeight="1">
      <c r="A106" s="1272" t="s">
        <v>632</v>
      </c>
      <c r="B106" s="1273"/>
      <c r="C106" s="1273"/>
      <c r="D106" s="1273"/>
      <c r="E106" s="1273"/>
      <c r="F106" s="1273"/>
      <c r="G106" s="1274"/>
    </row>
    <row r="107" spans="1:70">
      <c r="A107" s="1275"/>
      <c r="B107" s="1276"/>
      <c r="C107" s="1276"/>
      <c r="D107" s="1276"/>
      <c r="E107" s="1276"/>
      <c r="F107" s="1276"/>
      <c r="G107" s="1277"/>
    </row>
    <row r="108" spans="1:70">
      <c r="A108" s="1275"/>
      <c r="B108" s="1276"/>
      <c r="C108" s="1276"/>
      <c r="D108" s="1276"/>
      <c r="E108" s="1276"/>
      <c r="F108" s="1276"/>
      <c r="G108" s="1277"/>
    </row>
    <row r="109" spans="1:70">
      <c r="A109" s="1275"/>
      <c r="B109" s="1276"/>
      <c r="C109" s="1276"/>
      <c r="D109" s="1276"/>
      <c r="E109" s="1276"/>
      <c r="F109" s="1276"/>
      <c r="G109" s="1277"/>
    </row>
    <row r="110" spans="1:70">
      <c r="A110" s="1275"/>
      <c r="B110" s="1276"/>
      <c r="C110" s="1276"/>
      <c r="D110" s="1276"/>
      <c r="E110" s="1276"/>
      <c r="F110" s="1276"/>
      <c r="G110" s="1277"/>
    </row>
    <row r="111" spans="1:70">
      <c r="A111" s="1275"/>
      <c r="B111" s="1276"/>
      <c r="C111" s="1276"/>
      <c r="D111" s="1276"/>
      <c r="E111" s="1276"/>
      <c r="F111" s="1276"/>
      <c r="G111" s="1277"/>
    </row>
    <row r="112" spans="1:70">
      <c r="A112" s="1275"/>
      <c r="B112" s="1276"/>
      <c r="C112" s="1276"/>
      <c r="D112" s="1276"/>
      <c r="E112" s="1276"/>
      <c r="F112" s="1276"/>
      <c r="G112" s="1277"/>
    </row>
    <row r="113" spans="1:7">
      <c r="A113" s="1275"/>
      <c r="B113" s="1276"/>
      <c r="C113" s="1276"/>
      <c r="D113" s="1276"/>
      <c r="E113" s="1276"/>
      <c r="F113" s="1276"/>
      <c r="G113" s="1277"/>
    </row>
    <row r="114" spans="1:7">
      <c r="A114" s="1275"/>
      <c r="B114" s="1276"/>
      <c r="C114" s="1276"/>
      <c r="D114" s="1276"/>
      <c r="E114" s="1276"/>
      <c r="F114" s="1276"/>
      <c r="G114" s="1277"/>
    </row>
    <row r="115" spans="1:7">
      <c r="A115" s="1275"/>
      <c r="B115" s="1276"/>
      <c r="C115" s="1276"/>
      <c r="D115" s="1276"/>
      <c r="E115" s="1276"/>
      <c r="F115" s="1276"/>
      <c r="G115" s="1277"/>
    </row>
    <row r="116" spans="1:7">
      <c r="A116" s="1275"/>
      <c r="B116" s="1276"/>
      <c r="C116" s="1276"/>
      <c r="D116" s="1276"/>
      <c r="E116" s="1276"/>
      <c r="F116" s="1276"/>
      <c r="G116" s="1277"/>
    </row>
    <row r="117" spans="1:7" ht="13.5" thickBot="1">
      <c r="A117" s="1278"/>
      <c r="B117" s="1279"/>
      <c r="C117" s="1279"/>
      <c r="D117" s="1279"/>
      <c r="E117" s="1279"/>
      <c r="F117" s="1279"/>
      <c r="G117" s="1280"/>
    </row>
    <row r="139" spans="1:65" ht="13.5" thickBot="1"/>
    <row r="140" spans="1:65" ht="18.95" customHeight="1">
      <c r="A140" s="171"/>
      <c r="B140" s="175"/>
      <c r="C140" s="175"/>
      <c r="D140" s="175"/>
      <c r="E140" s="175"/>
      <c r="F140" s="175"/>
      <c r="G140" s="175"/>
      <c r="H140" s="1218" t="s">
        <v>480</v>
      </c>
      <c r="I140" s="1217"/>
      <c r="J140" s="1217"/>
      <c r="K140" s="1217"/>
      <c r="L140" s="1217"/>
      <c r="M140" s="1217" t="s">
        <v>481</v>
      </c>
      <c r="N140" s="1217"/>
      <c r="O140" s="1217"/>
      <c r="P140" s="1217"/>
      <c r="Q140" s="1217"/>
      <c r="R140" s="1217" t="s">
        <v>482</v>
      </c>
      <c r="S140" s="1217"/>
      <c r="T140" s="1217"/>
      <c r="U140" s="1217"/>
      <c r="V140" s="1217"/>
      <c r="W140" s="1217" t="s">
        <v>483</v>
      </c>
      <c r="X140" s="1217"/>
      <c r="Y140" s="1217"/>
      <c r="Z140" s="1217"/>
      <c r="AA140" s="1217"/>
      <c r="AB140" s="1217" t="s">
        <v>484</v>
      </c>
      <c r="AC140" s="1217"/>
      <c r="AD140" s="1217"/>
      <c r="AE140" s="1217"/>
      <c r="AF140" s="1217"/>
      <c r="AG140" s="1217" t="s">
        <v>485</v>
      </c>
      <c r="AH140" s="1217"/>
      <c r="AI140" s="1217"/>
      <c r="AJ140" s="1217"/>
      <c r="AK140" s="1217"/>
      <c r="AL140" s="1217" t="s">
        <v>486</v>
      </c>
      <c r="AM140" s="1217"/>
      <c r="AN140" s="1217"/>
      <c r="AO140" s="1217"/>
      <c r="AP140" s="1217"/>
      <c r="AQ140" s="1217" t="s">
        <v>487</v>
      </c>
      <c r="AR140" s="1217"/>
      <c r="AS140" s="1217"/>
      <c r="AT140" s="1217"/>
      <c r="AU140" s="1217"/>
      <c r="AV140" s="1217" t="s">
        <v>488</v>
      </c>
      <c r="AW140" s="1217"/>
      <c r="AX140" s="1217"/>
      <c r="AY140" s="1217"/>
      <c r="AZ140" s="1217"/>
      <c r="BA140" s="1217" t="s">
        <v>489</v>
      </c>
      <c r="BB140" s="1217"/>
      <c r="BC140" s="1217"/>
      <c r="BD140" s="1217"/>
      <c r="BE140" s="1217"/>
      <c r="BF140" s="1217" t="s">
        <v>490</v>
      </c>
      <c r="BG140" s="1217"/>
      <c r="BH140" s="1217"/>
      <c r="BI140" s="1217"/>
      <c r="BJ140" s="1217"/>
      <c r="BK140" s="1217" t="s">
        <v>491</v>
      </c>
      <c r="BL140" s="1256"/>
    </row>
    <row r="141" spans="1:65" ht="18.95" customHeight="1" thickBot="1">
      <c r="A141" s="175"/>
      <c r="B141" s="175"/>
      <c r="C141" s="175"/>
      <c r="D141" s="175"/>
      <c r="E141" s="175"/>
      <c r="F141" s="175"/>
      <c r="G141" s="175"/>
      <c r="H141" s="1239" t="s">
        <v>492</v>
      </c>
      <c r="I141" s="1216"/>
      <c r="J141" s="1216" t="s">
        <v>493</v>
      </c>
      <c r="K141" s="1216"/>
      <c r="L141" s="1216"/>
      <c r="M141" s="1216"/>
      <c r="N141" s="1216"/>
      <c r="O141" s="1216" t="s">
        <v>494</v>
      </c>
      <c r="P141" s="1216"/>
      <c r="Q141" s="1216"/>
      <c r="R141" s="1216"/>
      <c r="S141" s="1216"/>
      <c r="T141" s="1216" t="s">
        <v>495</v>
      </c>
      <c r="U141" s="1216"/>
      <c r="V141" s="1216"/>
      <c r="W141" s="1216"/>
      <c r="X141" s="1216"/>
      <c r="Y141" s="1216" t="s">
        <v>496</v>
      </c>
      <c r="Z141" s="1216"/>
      <c r="AA141" s="1216"/>
      <c r="AB141" s="1216"/>
      <c r="AC141" s="1216"/>
      <c r="AD141" s="1216" t="s">
        <v>497</v>
      </c>
      <c r="AE141" s="1216"/>
      <c r="AF141" s="1216"/>
      <c r="AG141" s="1216"/>
      <c r="AH141" s="1216"/>
      <c r="AI141" s="1216" t="s">
        <v>498</v>
      </c>
      <c r="AJ141" s="1216"/>
      <c r="AK141" s="1216"/>
      <c r="AL141" s="1216"/>
      <c r="AM141" s="1216"/>
      <c r="AN141" s="1216" t="s">
        <v>499</v>
      </c>
      <c r="AO141" s="1216"/>
      <c r="AP141" s="1216"/>
      <c r="AQ141" s="1216"/>
      <c r="AR141" s="1216"/>
      <c r="AS141" s="1216" t="s">
        <v>500</v>
      </c>
      <c r="AT141" s="1216"/>
      <c r="AU141" s="1216"/>
      <c r="AV141" s="1216"/>
      <c r="AW141" s="1216"/>
      <c r="AX141" s="1216" t="s">
        <v>501</v>
      </c>
      <c r="AY141" s="1216"/>
      <c r="AZ141" s="1216"/>
      <c r="BA141" s="1216"/>
      <c r="BB141" s="1216"/>
      <c r="BC141" s="1216" t="s">
        <v>502</v>
      </c>
      <c r="BD141" s="1216"/>
      <c r="BE141" s="1216"/>
      <c r="BF141" s="1216"/>
      <c r="BG141" s="1216"/>
      <c r="BH141" s="1216" t="s">
        <v>503</v>
      </c>
      <c r="BI141" s="1216"/>
      <c r="BJ141" s="1216"/>
      <c r="BK141" s="1216"/>
      <c r="BL141" s="1255"/>
    </row>
    <row r="142" spans="1:65" ht="14.25">
      <c r="A142" s="175"/>
      <c r="B142" s="175"/>
      <c r="C142" s="175"/>
      <c r="D142" s="175"/>
      <c r="E142" s="175"/>
      <c r="F142" s="175"/>
      <c r="G142" s="175"/>
      <c r="H142" s="197">
        <v>1</v>
      </c>
      <c r="I142" s="197">
        <v>2</v>
      </c>
      <c r="J142" s="197">
        <v>3</v>
      </c>
      <c r="K142" s="197">
        <v>4</v>
      </c>
      <c r="L142" s="197">
        <v>5</v>
      </c>
      <c r="M142" s="197">
        <v>6</v>
      </c>
      <c r="N142" s="197">
        <v>7</v>
      </c>
      <c r="O142" s="197">
        <v>8</v>
      </c>
      <c r="P142" s="197">
        <v>9</v>
      </c>
      <c r="Q142" s="197">
        <v>10</v>
      </c>
      <c r="R142" s="197">
        <v>11</v>
      </c>
      <c r="S142" s="197">
        <v>12</v>
      </c>
      <c r="T142" s="197">
        <v>13</v>
      </c>
      <c r="U142" s="197">
        <v>14</v>
      </c>
      <c r="V142" s="197">
        <v>15</v>
      </c>
      <c r="W142" s="197">
        <v>16</v>
      </c>
      <c r="X142" s="197">
        <v>17</v>
      </c>
      <c r="Y142" s="197">
        <v>18</v>
      </c>
      <c r="Z142" s="197">
        <v>19</v>
      </c>
      <c r="AA142" s="197">
        <v>20</v>
      </c>
      <c r="AB142" s="197">
        <v>21</v>
      </c>
      <c r="AC142" s="197">
        <v>22</v>
      </c>
      <c r="AD142" s="197">
        <v>23</v>
      </c>
      <c r="AE142" s="197">
        <v>24</v>
      </c>
      <c r="AF142" s="197">
        <v>25</v>
      </c>
      <c r="AG142" s="197">
        <v>26</v>
      </c>
      <c r="AH142" s="197">
        <v>27</v>
      </c>
      <c r="AI142" s="197">
        <v>28</v>
      </c>
      <c r="AJ142" s="197">
        <v>29</v>
      </c>
      <c r="AK142" s="197">
        <v>30</v>
      </c>
      <c r="AL142" s="197">
        <v>31</v>
      </c>
      <c r="AM142" s="197">
        <v>32</v>
      </c>
      <c r="AN142" s="197">
        <v>33</v>
      </c>
      <c r="AO142" s="197">
        <v>34</v>
      </c>
      <c r="AP142" s="197">
        <v>35</v>
      </c>
      <c r="AQ142" s="197">
        <v>36</v>
      </c>
      <c r="AR142" s="197">
        <v>37</v>
      </c>
      <c r="AS142" s="197">
        <v>38</v>
      </c>
      <c r="AT142" s="197">
        <v>39</v>
      </c>
      <c r="AU142" s="197">
        <v>40</v>
      </c>
      <c r="AV142" s="197">
        <v>41</v>
      </c>
      <c r="AW142" s="197">
        <v>42</v>
      </c>
      <c r="AX142" s="197">
        <v>43</v>
      </c>
      <c r="AY142" s="197">
        <v>44</v>
      </c>
      <c r="AZ142" s="197">
        <v>45</v>
      </c>
      <c r="BA142" s="197">
        <v>46</v>
      </c>
      <c r="BB142" s="197">
        <v>47</v>
      </c>
      <c r="BC142" s="197">
        <v>48</v>
      </c>
      <c r="BD142" s="197">
        <v>49</v>
      </c>
      <c r="BE142" s="197">
        <v>50</v>
      </c>
      <c r="BF142" s="197">
        <v>51</v>
      </c>
      <c r="BG142" s="197">
        <v>52</v>
      </c>
      <c r="BH142" s="197">
        <v>53</v>
      </c>
      <c r="BI142" s="197">
        <v>54</v>
      </c>
      <c r="BJ142" s="197">
        <v>55</v>
      </c>
      <c r="BK142" s="197">
        <v>56</v>
      </c>
      <c r="BL142" s="197">
        <v>57</v>
      </c>
    </row>
    <row r="143" spans="1:65" ht="15" thickBot="1">
      <c r="A143" s="181" t="s">
        <v>277</v>
      </c>
      <c r="B143" s="181" t="s">
        <v>141</v>
      </c>
      <c r="C143" s="181" t="s">
        <v>633</v>
      </c>
      <c r="D143" s="181" t="s">
        <v>634</v>
      </c>
      <c r="E143" s="181" t="s">
        <v>504</v>
      </c>
      <c r="F143" s="182" t="s">
        <v>505</v>
      </c>
      <c r="G143" s="181" t="s">
        <v>506</v>
      </c>
      <c r="H143" s="280">
        <v>2024</v>
      </c>
      <c r="I143" s="280">
        <v>2025</v>
      </c>
      <c r="J143" s="280">
        <v>2026</v>
      </c>
      <c r="K143" s="280">
        <v>2027</v>
      </c>
      <c r="L143" s="280">
        <v>2028</v>
      </c>
      <c r="M143" s="280">
        <v>2029</v>
      </c>
      <c r="N143" s="280">
        <v>2030</v>
      </c>
      <c r="O143" s="280">
        <v>2031</v>
      </c>
      <c r="P143" s="280">
        <v>2032</v>
      </c>
      <c r="Q143" s="280">
        <v>2033</v>
      </c>
      <c r="R143" s="280">
        <v>2034</v>
      </c>
      <c r="S143" s="280">
        <v>2035</v>
      </c>
      <c r="T143" s="280">
        <v>2036</v>
      </c>
      <c r="U143" s="280">
        <v>2037</v>
      </c>
      <c r="V143" s="280">
        <v>2038</v>
      </c>
      <c r="W143" s="280">
        <v>2039</v>
      </c>
      <c r="X143" s="280">
        <v>2040</v>
      </c>
      <c r="Y143" s="280">
        <v>2041</v>
      </c>
      <c r="Z143" s="280">
        <v>2042</v>
      </c>
      <c r="AA143" s="280">
        <v>2043</v>
      </c>
      <c r="AB143" s="280">
        <v>2044</v>
      </c>
      <c r="AC143" s="280">
        <v>2045</v>
      </c>
      <c r="AD143" s="280">
        <v>2046</v>
      </c>
      <c r="AE143" s="280">
        <v>2047</v>
      </c>
      <c r="AF143" s="280">
        <v>2048</v>
      </c>
      <c r="AG143" s="280">
        <v>2049</v>
      </c>
      <c r="AH143" s="280">
        <v>2050</v>
      </c>
      <c r="AI143" s="280">
        <v>2051</v>
      </c>
      <c r="AJ143" s="280">
        <v>2052</v>
      </c>
      <c r="AK143" s="280">
        <v>2053</v>
      </c>
      <c r="AL143" s="280">
        <v>2054</v>
      </c>
      <c r="AM143" s="280">
        <v>2055</v>
      </c>
      <c r="AN143" s="280">
        <v>2056</v>
      </c>
      <c r="AO143" s="280">
        <v>2057</v>
      </c>
      <c r="AP143" s="280">
        <v>2058</v>
      </c>
      <c r="AQ143" s="280">
        <v>2059</v>
      </c>
      <c r="AR143" s="280">
        <v>2060</v>
      </c>
      <c r="AS143" s="280">
        <v>2061</v>
      </c>
      <c r="AT143" s="280">
        <v>2062</v>
      </c>
      <c r="AU143" s="280">
        <v>2063</v>
      </c>
      <c r="AV143" s="280">
        <v>2064</v>
      </c>
      <c r="AW143" s="280">
        <v>2065</v>
      </c>
      <c r="AX143" s="280">
        <v>2066</v>
      </c>
      <c r="AY143" s="280">
        <v>2067</v>
      </c>
      <c r="AZ143" s="280">
        <v>2068</v>
      </c>
      <c r="BA143" s="280">
        <v>2069</v>
      </c>
      <c r="BB143" s="280">
        <v>2070</v>
      </c>
      <c r="BC143" s="280">
        <v>2071</v>
      </c>
      <c r="BD143" s="280">
        <v>2072</v>
      </c>
      <c r="BE143" s="280">
        <v>2073</v>
      </c>
      <c r="BF143" s="280">
        <v>2074</v>
      </c>
      <c r="BG143" s="280">
        <v>2075</v>
      </c>
      <c r="BH143" s="280">
        <v>2076</v>
      </c>
      <c r="BI143" s="280">
        <v>2077</v>
      </c>
      <c r="BJ143" s="280">
        <v>2078</v>
      </c>
      <c r="BK143" s="280">
        <v>2079</v>
      </c>
      <c r="BL143" s="280">
        <v>2080</v>
      </c>
    </row>
    <row r="144" spans="1:65">
      <c r="A144" s="1267" t="s">
        <v>509</v>
      </c>
      <c r="B144" s="896" t="str">
        <f ca="1">OFFSET(B$19,$BM144,0,1,1)</f>
        <v>Fractal Flow Development</v>
      </c>
      <c r="C144" s="68" t="str">
        <f t="shared" ref="C144:R169" ca="1" si="19">OFFSET(C$19,$BM144,0,1,1)</f>
        <v>Other non-capitalised costs</v>
      </c>
      <c r="D144" s="68" t="str">
        <f t="shared" ca="1" si="19"/>
        <v>[Add notes here]</v>
      </c>
      <c r="E144" s="68" t="str">
        <f t="shared" ca="1" si="19"/>
        <v>Low</v>
      </c>
      <c r="F144" s="932" t="str">
        <f t="shared" ca="1" si="19"/>
        <v>[Add notes here]</v>
      </c>
      <c r="G144" s="934" t="s">
        <v>514</v>
      </c>
      <c r="H144" s="588">
        <f t="shared" ca="1" si="19"/>
        <v>-3</v>
      </c>
      <c r="I144" s="897">
        <f t="shared" ca="1" si="19"/>
        <v>-3</v>
      </c>
      <c r="J144" s="898">
        <f t="shared" ca="1" si="19"/>
        <v>-3</v>
      </c>
      <c r="K144" s="898">
        <f t="shared" ca="1" si="19"/>
        <v>-3</v>
      </c>
      <c r="L144" s="898">
        <f t="shared" ca="1" si="19"/>
        <v>-3</v>
      </c>
      <c r="M144" s="898">
        <f t="shared" ca="1" si="19"/>
        <v>0</v>
      </c>
      <c r="N144" s="898">
        <f t="shared" ca="1" si="19"/>
        <v>0</v>
      </c>
      <c r="O144" s="898">
        <f t="shared" ca="1" si="19"/>
        <v>0</v>
      </c>
      <c r="P144" s="898">
        <f t="shared" ca="1" si="19"/>
        <v>0</v>
      </c>
      <c r="Q144" s="898">
        <f t="shared" ca="1" si="19"/>
        <v>0</v>
      </c>
      <c r="R144" s="898">
        <f t="shared" ca="1" si="19"/>
        <v>0</v>
      </c>
      <c r="S144" s="898">
        <f t="shared" ref="S144:BL144" ca="1" si="20">OFFSET(S$19,$BM144,0,1,1)</f>
        <v>0</v>
      </c>
      <c r="T144" s="898">
        <f t="shared" ca="1" si="20"/>
        <v>0</v>
      </c>
      <c r="U144" s="898">
        <f t="shared" ca="1" si="20"/>
        <v>0</v>
      </c>
      <c r="V144" s="898">
        <f t="shared" ca="1" si="20"/>
        <v>0</v>
      </c>
      <c r="W144" s="898">
        <f t="shared" ca="1" si="20"/>
        <v>0</v>
      </c>
      <c r="X144" s="898">
        <f t="shared" ca="1" si="20"/>
        <v>0</v>
      </c>
      <c r="Y144" s="898">
        <f t="shared" ca="1" si="20"/>
        <v>0</v>
      </c>
      <c r="Z144" s="898">
        <f t="shared" ca="1" si="20"/>
        <v>0</v>
      </c>
      <c r="AA144" s="898">
        <f t="shared" ca="1" si="20"/>
        <v>0</v>
      </c>
      <c r="AB144" s="898">
        <f t="shared" ca="1" si="20"/>
        <v>0</v>
      </c>
      <c r="AC144" s="898">
        <f t="shared" ca="1" si="20"/>
        <v>0</v>
      </c>
      <c r="AD144" s="898">
        <f t="shared" ca="1" si="20"/>
        <v>0</v>
      </c>
      <c r="AE144" s="898">
        <f t="shared" ca="1" si="20"/>
        <v>0</v>
      </c>
      <c r="AF144" s="898">
        <f t="shared" ca="1" si="20"/>
        <v>0</v>
      </c>
      <c r="AG144" s="898">
        <f t="shared" ca="1" si="20"/>
        <v>0</v>
      </c>
      <c r="AH144" s="898">
        <f t="shared" ca="1" si="20"/>
        <v>0</v>
      </c>
      <c r="AI144" s="898">
        <f t="shared" ca="1" si="20"/>
        <v>0</v>
      </c>
      <c r="AJ144" s="898">
        <f t="shared" ca="1" si="20"/>
        <v>0</v>
      </c>
      <c r="AK144" s="898">
        <f t="shared" ca="1" si="20"/>
        <v>0</v>
      </c>
      <c r="AL144" s="898">
        <f t="shared" ca="1" si="20"/>
        <v>0</v>
      </c>
      <c r="AM144" s="898">
        <f t="shared" ca="1" si="20"/>
        <v>0</v>
      </c>
      <c r="AN144" s="898">
        <f t="shared" ca="1" si="20"/>
        <v>0</v>
      </c>
      <c r="AO144" s="898">
        <f t="shared" ca="1" si="20"/>
        <v>0</v>
      </c>
      <c r="AP144" s="898">
        <f t="shared" ca="1" si="20"/>
        <v>0</v>
      </c>
      <c r="AQ144" s="898">
        <f t="shared" ca="1" si="20"/>
        <v>0</v>
      </c>
      <c r="AR144" s="898">
        <f t="shared" ca="1" si="20"/>
        <v>0</v>
      </c>
      <c r="AS144" s="898">
        <f t="shared" ca="1" si="20"/>
        <v>0</v>
      </c>
      <c r="AT144" s="898">
        <f t="shared" ca="1" si="20"/>
        <v>0</v>
      </c>
      <c r="AU144" s="898">
        <f t="shared" ca="1" si="20"/>
        <v>0</v>
      </c>
      <c r="AV144" s="898">
        <f t="shared" ca="1" si="20"/>
        <v>0</v>
      </c>
      <c r="AW144" s="898">
        <f t="shared" ca="1" si="20"/>
        <v>0</v>
      </c>
      <c r="AX144" s="898">
        <f t="shared" ca="1" si="20"/>
        <v>0</v>
      </c>
      <c r="AY144" s="898">
        <f t="shared" ca="1" si="20"/>
        <v>0</v>
      </c>
      <c r="AZ144" s="898">
        <f t="shared" ca="1" si="20"/>
        <v>0</v>
      </c>
      <c r="BA144" s="898">
        <f t="shared" ca="1" si="20"/>
        <v>0</v>
      </c>
      <c r="BB144" s="898">
        <f t="shared" ca="1" si="20"/>
        <v>0</v>
      </c>
      <c r="BC144" s="898">
        <f t="shared" ca="1" si="20"/>
        <v>0</v>
      </c>
      <c r="BD144" s="898">
        <f t="shared" ca="1" si="20"/>
        <v>0</v>
      </c>
      <c r="BE144" s="898">
        <f t="shared" ca="1" si="20"/>
        <v>0</v>
      </c>
      <c r="BF144" s="898">
        <f t="shared" ca="1" si="20"/>
        <v>0</v>
      </c>
      <c r="BG144" s="898">
        <f t="shared" ca="1" si="20"/>
        <v>0</v>
      </c>
      <c r="BH144" s="898">
        <f t="shared" ca="1" si="20"/>
        <v>0</v>
      </c>
      <c r="BI144" s="898">
        <f t="shared" ca="1" si="20"/>
        <v>0</v>
      </c>
      <c r="BJ144" s="898">
        <f t="shared" ca="1" si="20"/>
        <v>0</v>
      </c>
      <c r="BK144" s="898">
        <f t="shared" ca="1" si="20"/>
        <v>0</v>
      </c>
      <c r="BL144" s="898">
        <f t="shared" ca="1" si="20"/>
        <v>0</v>
      </c>
      <c r="BM144" s="881">
        <v>1</v>
      </c>
    </row>
    <row r="145" spans="1:65">
      <c r="A145" s="1267"/>
      <c r="B145" s="899" t="str">
        <f t="shared" ref="B145:B169" ca="1" si="21">OFFSET(B$19,$BM145,0,1,1)</f>
        <v>Maintenance costs</v>
      </c>
      <c r="C145" s="883" t="str">
        <f t="shared" ca="1" si="19"/>
        <v>Other non-capitalised costs</v>
      </c>
      <c r="D145" s="68" t="str">
        <f t="shared" ca="1" si="19"/>
        <v>[Add notes here]</v>
      </c>
      <c r="E145" s="68" t="str">
        <f t="shared" ca="1" si="19"/>
        <v>Low</v>
      </c>
      <c r="F145" s="932" t="str">
        <f t="shared" ca="1" si="19"/>
        <v>[Add notes here]</v>
      </c>
      <c r="G145" s="614" t="s">
        <v>514</v>
      </c>
      <c r="H145" s="898">
        <f t="shared" ref="H145:BL149" ca="1" si="22">OFFSET(H$19,$BM145,0,1,1)</f>
        <v>-1.5</v>
      </c>
      <c r="I145" s="898">
        <f t="shared" ca="1" si="22"/>
        <v>-1.5</v>
      </c>
      <c r="J145" s="898">
        <f t="shared" ca="1" si="22"/>
        <v>-1.5</v>
      </c>
      <c r="K145" s="898">
        <f t="shared" ca="1" si="22"/>
        <v>-1.5</v>
      </c>
      <c r="L145" s="898">
        <f t="shared" ca="1" si="22"/>
        <v>-1.5</v>
      </c>
      <c r="M145" s="898">
        <f t="shared" ca="1" si="22"/>
        <v>-1.5</v>
      </c>
      <c r="N145" s="898">
        <f t="shared" ca="1" si="22"/>
        <v>-1.5</v>
      </c>
      <c r="O145" s="898">
        <f t="shared" ca="1" si="22"/>
        <v>-1.5</v>
      </c>
      <c r="P145" s="898">
        <f t="shared" ca="1" si="22"/>
        <v>-1.5</v>
      </c>
      <c r="Q145" s="898">
        <f t="shared" ca="1" si="22"/>
        <v>-1.5</v>
      </c>
      <c r="R145" s="898">
        <f t="shared" ca="1" si="22"/>
        <v>-1.5</v>
      </c>
      <c r="S145" s="898">
        <f t="shared" ca="1" si="22"/>
        <v>-1.5</v>
      </c>
      <c r="T145" s="898">
        <f t="shared" ca="1" si="22"/>
        <v>-1.5</v>
      </c>
      <c r="U145" s="898">
        <f t="shared" ca="1" si="22"/>
        <v>-1.5</v>
      </c>
      <c r="V145" s="898">
        <f t="shared" ca="1" si="22"/>
        <v>-1.5</v>
      </c>
      <c r="W145" s="898">
        <f t="shared" ca="1" si="22"/>
        <v>-1.5</v>
      </c>
      <c r="X145" s="898">
        <f t="shared" ca="1" si="22"/>
        <v>-1.5</v>
      </c>
      <c r="Y145" s="898">
        <f t="shared" ca="1" si="22"/>
        <v>-1.5</v>
      </c>
      <c r="Z145" s="898">
        <f t="shared" ca="1" si="22"/>
        <v>-1.5</v>
      </c>
      <c r="AA145" s="898">
        <f t="shared" ca="1" si="22"/>
        <v>-1.5</v>
      </c>
      <c r="AB145" s="898">
        <f t="shared" ca="1" si="22"/>
        <v>-1.5</v>
      </c>
      <c r="AC145" s="898">
        <f t="shared" ca="1" si="22"/>
        <v>-1.5</v>
      </c>
      <c r="AD145" s="898">
        <f t="shared" ca="1" si="22"/>
        <v>-1.5</v>
      </c>
      <c r="AE145" s="898">
        <f t="shared" ca="1" si="22"/>
        <v>-1.5</v>
      </c>
      <c r="AF145" s="898">
        <f t="shared" ca="1" si="22"/>
        <v>-1.5</v>
      </c>
      <c r="AG145" s="898">
        <f t="shared" ca="1" si="22"/>
        <v>-1.5</v>
      </c>
      <c r="AH145" s="898">
        <f t="shared" ca="1" si="22"/>
        <v>-1.5</v>
      </c>
      <c r="AI145" s="898">
        <f t="shared" ca="1" si="22"/>
        <v>-1.5</v>
      </c>
      <c r="AJ145" s="898">
        <f t="shared" ca="1" si="22"/>
        <v>-1.5</v>
      </c>
      <c r="AK145" s="898">
        <f t="shared" ca="1" si="22"/>
        <v>-1.5</v>
      </c>
      <c r="AL145" s="898">
        <f t="shared" ca="1" si="22"/>
        <v>-1.5</v>
      </c>
      <c r="AM145" s="898">
        <f t="shared" ca="1" si="22"/>
        <v>-1.5</v>
      </c>
      <c r="AN145" s="898">
        <f t="shared" ca="1" si="22"/>
        <v>-1.5</v>
      </c>
      <c r="AO145" s="898">
        <f t="shared" ca="1" si="22"/>
        <v>-1.5</v>
      </c>
      <c r="AP145" s="898">
        <f t="shared" ca="1" si="22"/>
        <v>-1.5</v>
      </c>
      <c r="AQ145" s="898">
        <f t="shared" ca="1" si="22"/>
        <v>-1.5</v>
      </c>
      <c r="AR145" s="898">
        <f t="shared" ca="1" si="22"/>
        <v>-1.5</v>
      </c>
      <c r="AS145" s="898">
        <f t="shared" ca="1" si="22"/>
        <v>-1.5</v>
      </c>
      <c r="AT145" s="898">
        <f t="shared" ca="1" si="22"/>
        <v>-1.5</v>
      </c>
      <c r="AU145" s="898">
        <f t="shared" ca="1" si="22"/>
        <v>-1.5</v>
      </c>
      <c r="AV145" s="898">
        <f t="shared" ca="1" si="22"/>
        <v>-1.5</v>
      </c>
      <c r="AW145" s="898">
        <f t="shared" ca="1" si="22"/>
        <v>-1.5</v>
      </c>
      <c r="AX145" s="898">
        <f t="shared" ca="1" si="22"/>
        <v>-1.5</v>
      </c>
      <c r="AY145" s="898">
        <f t="shared" ca="1" si="22"/>
        <v>-1.5</v>
      </c>
      <c r="AZ145" s="898">
        <f t="shared" ca="1" si="22"/>
        <v>-1.5</v>
      </c>
      <c r="BA145" s="898">
        <f t="shared" ca="1" si="22"/>
        <v>-1.5</v>
      </c>
      <c r="BB145" s="898">
        <f t="shared" ca="1" si="22"/>
        <v>-1.5</v>
      </c>
      <c r="BC145" s="898">
        <f t="shared" ca="1" si="22"/>
        <v>-1.5</v>
      </c>
      <c r="BD145" s="898">
        <f t="shared" ca="1" si="22"/>
        <v>-1.5</v>
      </c>
      <c r="BE145" s="898">
        <f t="shared" ca="1" si="22"/>
        <v>-1.5</v>
      </c>
      <c r="BF145" s="898">
        <f t="shared" ca="1" si="22"/>
        <v>-1.5</v>
      </c>
      <c r="BG145" s="898">
        <f t="shared" ca="1" si="22"/>
        <v>-1.5</v>
      </c>
      <c r="BH145" s="898">
        <f t="shared" ca="1" si="22"/>
        <v>-1.5</v>
      </c>
      <c r="BI145" s="898">
        <f t="shared" ca="1" si="22"/>
        <v>-1.5</v>
      </c>
      <c r="BJ145" s="898">
        <f t="shared" ca="1" si="22"/>
        <v>-1.5</v>
      </c>
      <c r="BK145" s="898">
        <f t="shared" ca="1" si="22"/>
        <v>-1.5</v>
      </c>
      <c r="BL145" s="898">
        <f t="shared" ca="1" si="22"/>
        <v>-1.5</v>
      </c>
      <c r="BM145" s="881">
        <v>2</v>
      </c>
    </row>
    <row r="146" spans="1:65">
      <c r="A146" s="1267"/>
      <c r="B146" s="899" t="str">
        <f t="shared" ca="1" si="21"/>
        <v>Please specify</v>
      </c>
      <c r="C146" s="883" t="str">
        <f t="shared" ca="1" si="19"/>
        <v>Please select cost type</v>
      </c>
      <c r="D146" s="68" t="str">
        <f t="shared" ca="1" si="19"/>
        <v>[Add notes here]</v>
      </c>
      <c r="E146" s="68" t="str">
        <f t="shared" ca="1" si="19"/>
        <v>Please select confidence rating</v>
      </c>
      <c r="F146" s="932" t="str">
        <f t="shared" ca="1" si="19"/>
        <v>[Add notes here]</v>
      </c>
      <c r="G146" s="614" t="s">
        <v>514</v>
      </c>
      <c r="H146" s="898">
        <f t="shared" ca="1" si="22"/>
        <v>0</v>
      </c>
      <c r="I146" s="898">
        <f t="shared" ca="1" si="22"/>
        <v>0</v>
      </c>
      <c r="J146" s="898">
        <f t="shared" ca="1" si="22"/>
        <v>0</v>
      </c>
      <c r="K146" s="898">
        <f t="shared" ca="1" si="22"/>
        <v>0</v>
      </c>
      <c r="L146" s="898">
        <f t="shared" ca="1" si="22"/>
        <v>0</v>
      </c>
      <c r="M146" s="898">
        <f t="shared" ca="1" si="22"/>
        <v>0</v>
      </c>
      <c r="N146" s="898">
        <f t="shared" ca="1" si="22"/>
        <v>0</v>
      </c>
      <c r="O146" s="898">
        <f t="shared" ca="1" si="22"/>
        <v>0</v>
      </c>
      <c r="P146" s="898">
        <f t="shared" ca="1" si="22"/>
        <v>0</v>
      </c>
      <c r="Q146" s="898">
        <f t="shared" ca="1" si="22"/>
        <v>0</v>
      </c>
      <c r="R146" s="898">
        <f t="shared" ca="1" si="22"/>
        <v>0</v>
      </c>
      <c r="S146" s="898">
        <f t="shared" ca="1" si="22"/>
        <v>0</v>
      </c>
      <c r="T146" s="898">
        <f t="shared" ca="1" si="22"/>
        <v>0</v>
      </c>
      <c r="U146" s="898">
        <f t="shared" ca="1" si="22"/>
        <v>0</v>
      </c>
      <c r="V146" s="898">
        <f t="shared" ca="1" si="22"/>
        <v>0</v>
      </c>
      <c r="W146" s="898">
        <f t="shared" ca="1" si="22"/>
        <v>0</v>
      </c>
      <c r="X146" s="898">
        <f t="shared" ca="1" si="22"/>
        <v>0</v>
      </c>
      <c r="Y146" s="898">
        <f t="shared" ca="1" si="22"/>
        <v>0</v>
      </c>
      <c r="Z146" s="898">
        <f t="shared" ca="1" si="22"/>
        <v>0</v>
      </c>
      <c r="AA146" s="898">
        <f t="shared" ca="1" si="22"/>
        <v>0</v>
      </c>
      <c r="AB146" s="898">
        <f t="shared" ca="1" si="22"/>
        <v>0</v>
      </c>
      <c r="AC146" s="898">
        <f t="shared" ca="1" si="22"/>
        <v>0</v>
      </c>
      <c r="AD146" s="898">
        <f t="shared" ca="1" si="22"/>
        <v>0</v>
      </c>
      <c r="AE146" s="898">
        <f t="shared" ca="1" si="22"/>
        <v>0</v>
      </c>
      <c r="AF146" s="898">
        <f t="shared" ca="1" si="22"/>
        <v>0</v>
      </c>
      <c r="AG146" s="898">
        <f t="shared" ca="1" si="22"/>
        <v>0</v>
      </c>
      <c r="AH146" s="898">
        <f t="shared" ca="1" si="22"/>
        <v>0</v>
      </c>
      <c r="AI146" s="898">
        <f t="shared" ca="1" si="22"/>
        <v>0</v>
      </c>
      <c r="AJ146" s="898">
        <f t="shared" ca="1" si="22"/>
        <v>0</v>
      </c>
      <c r="AK146" s="898">
        <f t="shared" ca="1" si="22"/>
        <v>0</v>
      </c>
      <c r="AL146" s="898">
        <f t="shared" ca="1" si="22"/>
        <v>0</v>
      </c>
      <c r="AM146" s="898">
        <f t="shared" ca="1" si="22"/>
        <v>0</v>
      </c>
      <c r="AN146" s="898">
        <f t="shared" ca="1" si="22"/>
        <v>0</v>
      </c>
      <c r="AO146" s="898">
        <f t="shared" ca="1" si="22"/>
        <v>0</v>
      </c>
      <c r="AP146" s="898">
        <f t="shared" ca="1" si="22"/>
        <v>0</v>
      </c>
      <c r="AQ146" s="898">
        <f t="shared" ca="1" si="22"/>
        <v>0</v>
      </c>
      <c r="AR146" s="898">
        <f t="shared" ca="1" si="22"/>
        <v>0</v>
      </c>
      <c r="AS146" s="898">
        <f t="shared" ca="1" si="22"/>
        <v>0</v>
      </c>
      <c r="AT146" s="898">
        <f t="shared" ca="1" si="22"/>
        <v>0</v>
      </c>
      <c r="AU146" s="898">
        <f t="shared" ca="1" si="22"/>
        <v>0</v>
      </c>
      <c r="AV146" s="898">
        <f t="shared" ca="1" si="22"/>
        <v>0</v>
      </c>
      <c r="AW146" s="898">
        <f t="shared" ca="1" si="22"/>
        <v>0</v>
      </c>
      <c r="AX146" s="898">
        <f t="shared" ca="1" si="22"/>
        <v>0</v>
      </c>
      <c r="AY146" s="898">
        <f t="shared" ca="1" si="22"/>
        <v>0</v>
      </c>
      <c r="AZ146" s="898">
        <f t="shared" ca="1" si="22"/>
        <v>0</v>
      </c>
      <c r="BA146" s="898">
        <f t="shared" ca="1" si="22"/>
        <v>0</v>
      </c>
      <c r="BB146" s="898">
        <f t="shared" ca="1" si="22"/>
        <v>0</v>
      </c>
      <c r="BC146" s="898">
        <f t="shared" ca="1" si="22"/>
        <v>0</v>
      </c>
      <c r="BD146" s="898">
        <f t="shared" ca="1" si="22"/>
        <v>0</v>
      </c>
      <c r="BE146" s="898">
        <f t="shared" ca="1" si="22"/>
        <v>0</v>
      </c>
      <c r="BF146" s="898">
        <f t="shared" ca="1" si="22"/>
        <v>0</v>
      </c>
      <c r="BG146" s="898">
        <f t="shared" ca="1" si="22"/>
        <v>0</v>
      </c>
      <c r="BH146" s="898">
        <f t="shared" ca="1" si="22"/>
        <v>0</v>
      </c>
      <c r="BI146" s="898">
        <f t="shared" ca="1" si="22"/>
        <v>0</v>
      </c>
      <c r="BJ146" s="898">
        <f t="shared" ca="1" si="22"/>
        <v>0</v>
      </c>
      <c r="BK146" s="898">
        <f t="shared" ca="1" si="22"/>
        <v>0</v>
      </c>
      <c r="BL146" s="898">
        <f t="shared" ca="1" si="22"/>
        <v>0</v>
      </c>
      <c r="BM146" s="881">
        <v>3</v>
      </c>
    </row>
    <row r="147" spans="1:65">
      <c r="A147" s="1267"/>
      <c r="B147" s="899" t="str">
        <f t="shared" ca="1" si="21"/>
        <v>Please specify</v>
      </c>
      <c r="C147" s="883" t="str">
        <f t="shared" ca="1" si="19"/>
        <v>Please select cost type</v>
      </c>
      <c r="D147" s="68" t="str">
        <f t="shared" ca="1" si="19"/>
        <v>[Add notes here]</v>
      </c>
      <c r="E147" s="68" t="str">
        <f t="shared" ca="1" si="19"/>
        <v>Please select confidence rating</v>
      </c>
      <c r="F147" s="932" t="str">
        <f t="shared" ca="1" si="19"/>
        <v>[Add notes here]</v>
      </c>
      <c r="G147" s="614" t="s">
        <v>514</v>
      </c>
      <c r="H147" s="898">
        <f t="shared" ca="1" si="22"/>
        <v>0</v>
      </c>
      <c r="I147" s="898">
        <f t="shared" ca="1" si="22"/>
        <v>0</v>
      </c>
      <c r="J147" s="898">
        <f t="shared" ca="1" si="22"/>
        <v>0</v>
      </c>
      <c r="K147" s="898">
        <f t="shared" ca="1" si="22"/>
        <v>0</v>
      </c>
      <c r="L147" s="898">
        <f t="shared" ca="1" si="22"/>
        <v>0</v>
      </c>
      <c r="M147" s="898">
        <f t="shared" ca="1" si="22"/>
        <v>0</v>
      </c>
      <c r="N147" s="898">
        <f t="shared" ca="1" si="22"/>
        <v>0</v>
      </c>
      <c r="O147" s="898">
        <f t="shared" ca="1" si="22"/>
        <v>0</v>
      </c>
      <c r="P147" s="898">
        <f t="shared" ca="1" si="22"/>
        <v>0</v>
      </c>
      <c r="Q147" s="898">
        <f t="shared" ca="1" si="22"/>
        <v>0</v>
      </c>
      <c r="R147" s="898">
        <f t="shared" ca="1" si="22"/>
        <v>0</v>
      </c>
      <c r="S147" s="898">
        <f t="shared" ca="1" si="22"/>
        <v>0</v>
      </c>
      <c r="T147" s="898">
        <f t="shared" ca="1" si="22"/>
        <v>0</v>
      </c>
      <c r="U147" s="898">
        <f t="shared" ca="1" si="22"/>
        <v>0</v>
      </c>
      <c r="V147" s="898">
        <f t="shared" ca="1" si="22"/>
        <v>0</v>
      </c>
      <c r="W147" s="898">
        <f t="shared" ca="1" si="22"/>
        <v>0</v>
      </c>
      <c r="X147" s="898">
        <f t="shared" ca="1" si="22"/>
        <v>0</v>
      </c>
      <c r="Y147" s="898">
        <f t="shared" ca="1" si="22"/>
        <v>0</v>
      </c>
      <c r="Z147" s="898">
        <f t="shared" ca="1" si="22"/>
        <v>0</v>
      </c>
      <c r="AA147" s="898">
        <f t="shared" ca="1" si="22"/>
        <v>0</v>
      </c>
      <c r="AB147" s="898">
        <f t="shared" ca="1" si="22"/>
        <v>0</v>
      </c>
      <c r="AC147" s="898">
        <f t="shared" ca="1" si="22"/>
        <v>0</v>
      </c>
      <c r="AD147" s="898">
        <f t="shared" ca="1" si="22"/>
        <v>0</v>
      </c>
      <c r="AE147" s="898">
        <f t="shared" ca="1" si="22"/>
        <v>0</v>
      </c>
      <c r="AF147" s="898">
        <f t="shared" ca="1" si="22"/>
        <v>0</v>
      </c>
      <c r="AG147" s="898">
        <f t="shared" ca="1" si="22"/>
        <v>0</v>
      </c>
      <c r="AH147" s="898">
        <f t="shared" ca="1" si="22"/>
        <v>0</v>
      </c>
      <c r="AI147" s="898">
        <f t="shared" ca="1" si="22"/>
        <v>0</v>
      </c>
      <c r="AJ147" s="898">
        <f t="shared" ca="1" si="22"/>
        <v>0</v>
      </c>
      <c r="AK147" s="898">
        <f t="shared" ca="1" si="22"/>
        <v>0</v>
      </c>
      <c r="AL147" s="898">
        <f t="shared" ca="1" si="22"/>
        <v>0</v>
      </c>
      <c r="AM147" s="898">
        <f t="shared" ca="1" si="22"/>
        <v>0</v>
      </c>
      <c r="AN147" s="898">
        <f t="shared" ca="1" si="22"/>
        <v>0</v>
      </c>
      <c r="AO147" s="898">
        <f t="shared" ca="1" si="22"/>
        <v>0</v>
      </c>
      <c r="AP147" s="898">
        <f t="shared" ca="1" si="22"/>
        <v>0</v>
      </c>
      <c r="AQ147" s="898">
        <f t="shared" ca="1" si="22"/>
        <v>0</v>
      </c>
      <c r="AR147" s="898">
        <f t="shared" ca="1" si="22"/>
        <v>0</v>
      </c>
      <c r="AS147" s="898">
        <f t="shared" ca="1" si="22"/>
        <v>0</v>
      </c>
      <c r="AT147" s="898">
        <f t="shared" ca="1" si="22"/>
        <v>0</v>
      </c>
      <c r="AU147" s="898">
        <f t="shared" ca="1" si="22"/>
        <v>0</v>
      </c>
      <c r="AV147" s="898">
        <f t="shared" ca="1" si="22"/>
        <v>0</v>
      </c>
      <c r="AW147" s="898">
        <f t="shared" ca="1" si="22"/>
        <v>0</v>
      </c>
      <c r="AX147" s="898">
        <f t="shared" ca="1" si="22"/>
        <v>0</v>
      </c>
      <c r="AY147" s="898">
        <f t="shared" ca="1" si="22"/>
        <v>0</v>
      </c>
      <c r="AZ147" s="898">
        <f t="shared" ca="1" si="22"/>
        <v>0</v>
      </c>
      <c r="BA147" s="898">
        <f t="shared" ca="1" si="22"/>
        <v>0</v>
      </c>
      <c r="BB147" s="898">
        <f t="shared" ca="1" si="22"/>
        <v>0</v>
      </c>
      <c r="BC147" s="898">
        <f t="shared" ca="1" si="22"/>
        <v>0</v>
      </c>
      <c r="BD147" s="898">
        <f t="shared" ca="1" si="22"/>
        <v>0</v>
      </c>
      <c r="BE147" s="898">
        <f t="shared" ca="1" si="22"/>
        <v>0</v>
      </c>
      <c r="BF147" s="898">
        <f t="shared" ca="1" si="22"/>
        <v>0</v>
      </c>
      <c r="BG147" s="898">
        <f t="shared" ca="1" si="22"/>
        <v>0</v>
      </c>
      <c r="BH147" s="898">
        <f t="shared" ca="1" si="22"/>
        <v>0</v>
      </c>
      <c r="BI147" s="898">
        <f t="shared" ca="1" si="22"/>
        <v>0</v>
      </c>
      <c r="BJ147" s="898">
        <f t="shared" ca="1" si="22"/>
        <v>0</v>
      </c>
      <c r="BK147" s="898">
        <f t="shared" ca="1" si="22"/>
        <v>0</v>
      </c>
      <c r="BL147" s="898">
        <f t="shared" ca="1" si="22"/>
        <v>0</v>
      </c>
      <c r="BM147" s="881">
        <v>4</v>
      </c>
    </row>
    <row r="148" spans="1:65">
      <c r="A148" s="1267"/>
      <c r="B148" s="899" t="str">
        <f t="shared" ca="1" si="21"/>
        <v>Please specify</v>
      </c>
      <c r="C148" s="883" t="str">
        <f t="shared" ca="1" si="19"/>
        <v>Please select cost type</v>
      </c>
      <c r="D148" s="68" t="str">
        <f t="shared" ca="1" si="19"/>
        <v>[Add notes here]</v>
      </c>
      <c r="E148" s="68" t="str">
        <f t="shared" ca="1" si="19"/>
        <v>Please select confidence rating</v>
      </c>
      <c r="F148" s="932" t="str">
        <f t="shared" ca="1" si="19"/>
        <v>[Add notes here]</v>
      </c>
      <c r="G148" s="614" t="s">
        <v>514</v>
      </c>
      <c r="H148" s="898">
        <f t="shared" ca="1" si="22"/>
        <v>0</v>
      </c>
      <c r="I148" s="898">
        <f t="shared" ca="1" si="22"/>
        <v>0</v>
      </c>
      <c r="J148" s="898">
        <f t="shared" ca="1" si="22"/>
        <v>0</v>
      </c>
      <c r="K148" s="898">
        <f t="shared" ca="1" si="22"/>
        <v>0</v>
      </c>
      <c r="L148" s="898">
        <f t="shared" ca="1" si="22"/>
        <v>0</v>
      </c>
      <c r="M148" s="898">
        <f t="shared" ca="1" si="22"/>
        <v>0</v>
      </c>
      <c r="N148" s="898">
        <f t="shared" ca="1" si="22"/>
        <v>0</v>
      </c>
      <c r="O148" s="898">
        <f t="shared" ca="1" si="22"/>
        <v>0</v>
      </c>
      <c r="P148" s="898">
        <f t="shared" ca="1" si="22"/>
        <v>0</v>
      </c>
      <c r="Q148" s="898">
        <f t="shared" ca="1" si="22"/>
        <v>0</v>
      </c>
      <c r="R148" s="898">
        <f t="shared" ca="1" si="22"/>
        <v>0</v>
      </c>
      <c r="S148" s="898">
        <f t="shared" ca="1" si="22"/>
        <v>0</v>
      </c>
      <c r="T148" s="898">
        <f t="shared" ca="1" si="22"/>
        <v>0</v>
      </c>
      <c r="U148" s="898">
        <f t="shared" ca="1" si="22"/>
        <v>0</v>
      </c>
      <c r="V148" s="898">
        <f t="shared" ca="1" si="22"/>
        <v>0</v>
      </c>
      <c r="W148" s="898">
        <f t="shared" ca="1" si="22"/>
        <v>0</v>
      </c>
      <c r="X148" s="898">
        <f t="shared" ca="1" si="22"/>
        <v>0</v>
      </c>
      <c r="Y148" s="898">
        <f t="shared" ca="1" si="22"/>
        <v>0</v>
      </c>
      <c r="Z148" s="898">
        <f t="shared" ca="1" si="22"/>
        <v>0</v>
      </c>
      <c r="AA148" s="898">
        <f t="shared" ca="1" si="22"/>
        <v>0</v>
      </c>
      <c r="AB148" s="898">
        <f t="shared" ca="1" si="22"/>
        <v>0</v>
      </c>
      <c r="AC148" s="898">
        <f t="shared" ca="1" si="22"/>
        <v>0</v>
      </c>
      <c r="AD148" s="898">
        <f t="shared" ca="1" si="22"/>
        <v>0</v>
      </c>
      <c r="AE148" s="898">
        <f t="shared" ca="1" si="22"/>
        <v>0</v>
      </c>
      <c r="AF148" s="898">
        <f t="shared" ca="1" si="22"/>
        <v>0</v>
      </c>
      <c r="AG148" s="898">
        <f t="shared" ca="1" si="22"/>
        <v>0</v>
      </c>
      <c r="AH148" s="898">
        <f t="shared" ca="1" si="22"/>
        <v>0</v>
      </c>
      <c r="AI148" s="898">
        <f t="shared" ca="1" si="22"/>
        <v>0</v>
      </c>
      <c r="AJ148" s="898">
        <f t="shared" ca="1" si="22"/>
        <v>0</v>
      </c>
      <c r="AK148" s="898">
        <f t="shared" ca="1" si="22"/>
        <v>0</v>
      </c>
      <c r="AL148" s="898">
        <f t="shared" ca="1" si="22"/>
        <v>0</v>
      </c>
      <c r="AM148" s="898">
        <f t="shared" ca="1" si="22"/>
        <v>0</v>
      </c>
      <c r="AN148" s="898">
        <f t="shared" ca="1" si="22"/>
        <v>0</v>
      </c>
      <c r="AO148" s="898">
        <f t="shared" ca="1" si="22"/>
        <v>0</v>
      </c>
      <c r="AP148" s="898">
        <f t="shared" ca="1" si="22"/>
        <v>0</v>
      </c>
      <c r="AQ148" s="898">
        <f t="shared" ca="1" si="22"/>
        <v>0</v>
      </c>
      <c r="AR148" s="898">
        <f t="shared" ca="1" si="22"/>
        <v>0</v>
      </c>
      <c r="AS148" s="898">
        <f t="shared" ca="1" si="22"/>
        <v>0</v>
      </c>
      <c r="AT148" s="898">
        <f t="shared" ca="1" si="22"/>
        <v>0</v>
      </c>
      <c r="AU148" s="898">
        <f t="shared" ca="1" si="22"/>
        <v>0</v>
      </c>
      <c r="AV148" s="898">
        <f t="shared" ca="1" si="22"/>
        <v>0</v>
      </c>
      <c r="AW148" s="898">
        <f t="shared" ca="1" si="22"/>
        <v>0</v>
      </c>
      <c r="AX148" s="898">
        <f t="shared" ca="1" si="22"/>
        <v>0</v>
      </c>
      <c r="AY148" s="898">
        <f t="shared" ca="1" si="22"/>
        <v>0</v>
      </c>
      <c r="AZ148" s="898">
        <f t="shared" ca="1" si="22"/>
        <v>0</v>
      </c>
      <c r="BA148" s="898">
        <f t="shared" ca="1" si="22"/>
        <v>0</v>
      </c>
      <c r="BB148" s="898">
        <f t="shared" ca="1" si="22"/>
        <v>0</v>
      </c>
      <c r="BC148" s="898">
        <f t="shared" ca="1" si="22"/>
        <v>0</v>
      </c>
      <c r="BD148" s="898">
        <f t="shared" ca="1" si="22"/>
        <v>0</v>
      </c>
      <c r="BE148" s="898">
        <f t="shared" ca="1" si="22"/>
        <v>0</v>
      </c>
      <c r="BF148" s="898">
        <f t="shared" ca="1" si="22"/>
        <v>0</v>
      </c>
      <c r="BG148" s="898">
        <f t="shared" ca="1" si="22"/>
        <v>0</v>
      </c>
      <c r="BH148" s="898">
        <f t="shared" ca="1" si="22"/>
        <v>0</v>
      </c>
      <c r="BI148" s="898">
        <f t="shared" ca="1" si="22"/>
        <v>0</v>
      </c>
      <c r="BJ148" s="898">
        <f t="shared" ca="1" si="22"/>
        <v>0</v>
      </c>
      <c r="BK148" s="898">
        <f t="shared" ca="1" si="22"/>
        <v>0</v>
      </c>
      <c r="BL148" s="898">
        <f t="shared" ca="1" si="22"/>
        <v>0</v>
      </c>
      <c r="BM148" s="881">
        <v>5</v>
      </c>
    </row>
    <row r="149" spans="1:65">
      <c r="A149" s="1267"/>
      <c r="B149" s="899" t="str">
        <f t="shared" ca="1" si="21"/>
        <v>Please specify</v>
      </c>
      <c r="C149" s="883" t="str">
        <f t="shared" ca="1" si="19"/>
        <v>Please select cost type</v>
      </c>
      <c r="D149" s="68" t="str">
        <f t="shared" ca="1" si="19"/>
        <v>[Add notes here]</v>
      </c>
      <c r="E149" s="68" t="str">
        <f t="shared" ca="1" si="19"/>
        <v>Please select confidence rating</v>
      </c>
      <c r="F149" s="932" t="str">
        <f t="shared" ca="1" si="19"/>
        <v>[Add notes here]</v>
      </c>
      <c r="G149" s="614" t="s">
        <v>514</v>
      </c>
      <c r="H149" s="898">
        <f t="shared" ca="1" si="22"/>
        <v>0</v>
      </c>
      <c r="I149" s="898">
        <f t="shared" ca="1" si="22"/>
        <v>0</v>
      </c>
      <c r="J149" s="898">
        <f t="shared" ca="1" si="22"/>
        <v>0</v>
      </c>
      <c r="K149" s="898">
        <f t="shared" ca="1" si="22"/>
        <v>0</v>
      </c>
      <c r="L149" s="898">
        <f t="shared" ca="1" si="22"/>
        <v>0</v>
      </c>
      <c r="M149" s="898">
        <f t="shared" ca="1" si="22"/>
        <v>0</v>
      </c>
      <c r="N149" s="898">
        <f t="shared" ca="1" si="22"/>
        <v>0</v>
      </c>
      <c r="O149" s="898">
        <f t="shared" ca="1" si="22"/>
        <v>0</v>
      </c>
      <c r="P149" s="898">
        <f t="shared" ca="1" si="22"/>
        <v>0</v>
      </c>
      <c r="Q149" s="898">
        <f t="shared" ca="1" si="22"/>
        <v>0</v>
      </c>
      <c r="R149" s="898">
        <f t="shared" ca="1" si="22"/>
        <v>0</v>
      </c>
      <c r="S149" s="898">
        <f t="shared" ca="1" si="22"/>
        <v>0</v>
      </c>
      <c r="T149" s="898">
        <f t="shared" ca="1" si="22"/>
        <v>0</v>
      </c>
      <c r="U149" s="898">
        <f t="shared" ca="1" si="22"/>
        <v>0</v>
      </c>
      <c r="V149" s="898">
        <f t="shared" ca="1" si="22"/>
        <v>0</v>
      </c>
      <c r="W149" s="898">
        <f t="shared" ca="1" si="22"/>
        <v>0</v>
      </c>
      <c r="X149" s="898">
        <f t="shared" ca="1" si="22"/>
        <v>0</v>
      </c>
      <c r="Y149" s="898">
        <f t="shared" ca="1" si="22"/>
        <v>0</v>
      </c>
      <c r="Z149" s="898">
        <f t="shared" ca="1" si="22"/>
        <v>0</v>
      </c>
      <c r="AA149" s="898">
        <f t="shared" ca="1" si="22"/>
        <v>0</v>
      </c>
      <c r="AB149" s="898">
        <f t="shared" ca="1" si="22"/>
        <v>0</v>
      </c>
      <c r="AC149" s="898">
        <f t="shared" ca="1" si="22"/>
        <v>0</v>
      </c>
      <c r="AD149" s="898">
        <f t="shared" ca="1" si="22"/>
        <v>0</v>
      </c>
      <c r="AE149" s="898">
        <f t="shared" ca="1" si="22"/>
        <v>0</v>
      </c>
      <c r="AF149" s="898">
        <f t="shared" ca="1" si="22"/>
        <v>0</v>
      </c>
      <c r="AG149" s="898">
        <f t="shared" ca="1" si="22"/>
        <v>0</v>
      </c>
      <c r="AH149" s="898">
        <f t="shared" ca="1" si="22"/>
        <v>0</v>
      </c>
      <c r="AI149" s="898">
        <f t="shared" ref="AI149:BL149" ca="1" si="23">OFFSET(AI$19,$BM149,0,1,1)</f>
        <v>0</v>
      </c>
      <c r="AJ149" s="898">
        <f t="shared" ca="1" si="23"/>
        <v>0</v>
      </c>
      <c r="AK149" s="898">
        <f t="shared" ca="1" si="23"/>
        <v>0</v>
      </c>
      <c r="AL149" s="898">
        <f t="shared" ca="1" si="23"/>
        <v>0</v>
      </c>
      <c r="AM149" s="898">
        <f t="shared" ca="1" si="23"/>
        <v>0</v>
      </c>
      <c r="AN149" s="898">
        <f t="shared" ca="1" si="23"/>
        <v>0</v>
      </c>
      <c r="AO149" s="898">
        <f t="shared" ca="1" si="23"/>
        <v>0</v>
      </c>
      <c r="AP149" s="898">
        <f t="shared" ca="1" si="23"/>
        <v>0</v>
      </c>
      <c r="AQ149" s="898">
        <f t="shared" ca="1" si="23"/>
        <v>0</v>
      </c>
      <c r="AR149" s="898">
        <f t="shared" ca="1" si="23"/>
        <v>0</v>
      </c>
      <c r="AS149" s="898">
        <f t="shared" ca="1" si="23"/>
        <v>0</v>
      </c>
      <c r="AT149" s="898">
        <f t="shared" ca="1" si="23"/>
        <v>0</v>
      </c>
      <c r="AU149" s="898">
        <f t="shared" ca="1" si="23"/>
        <v>0</v>
      </c>
      <c r="AV149" s="898">
        <f t="shared" ca="1" si="23"/>
        <v>0</v>
      </c>
      <c r="AW149" s="898">
        <f t="shared" ca="1" si="23"/>
        <v>0</v>
      </c>
      <c r="AX149" s="898">
        <f t="shared" ca="1" si="23"/>
        <v>0</v>
      </c>
      <c r="AY149" s="898">
        <f t="shared" ca="1" si="23"/>
        <v>0</v>
      </c>
      <c r="AZ149" s="898">
        <f t="shared" ca="1" si="23"/>
        <v>0</v>
      </c>
      <c r="BA149" s="898">
        <f t="shared" ca="1" si="23"/>
        <v>0</v>
      </c>
      <c r="BB149" s="898">
        <f t="shared" ca="1" si="23"/>
        <v>0</v>
      </c>
      <c r="BC149" s="898">
        <f t="shared" ca="1" si="23"/>
        <v>0</v>
      </c>
      <c r="BD149" s="898">
        <f t="shared" ca="1" si="23"/>
        <v>0</v>
      </c>
      <c r="BE149" s="898">
        <f t="shared" ca="1" si="23"/>
        <v>0</v>
      </c>
      <c r="BF149" s="898">
        <f t="shared" ca="1" si="23"/>
        <v>0</v>
      </c>
      <c r="BG149" s="898">
        <f t="shared" ca="1" si="23"/>
        <v>0</v>
      </c>
      <c r="BH149" s="898">
        <f t="shared" ca="1" si="23"/>
        <v>0</v>
      </c>
      <c r="BI149" s="898">
        <f t="shared" ca="1" si="23"/>
        <v>0</v>
      </c>
      <c r="BJ149" s="898">
        <f t="shared" ca="1" si="23"/>
        <v>0</v>
      </c>
      <c r="BK149" s="898">
        <f t="shared" ca="1" si="23"/>
        <v>0</v>
      </c>
      <c r="BL149" s="898">
        <f t="shared" ca="1" si="23"/>
        <v>0</v>
      </c>
      <c r="BM149" s="881">
        <v>6</v>
      </c>
    </row>
    <row r="150" spans="1:65">
      <c r="A150" s="1267"/>
      <c r="B150" s="899" t="str">
        <f t="shared" ca="1" si="21"/>
        <v>Please specify</v>
      </c>
      <c r="C150" s="883" t="str">
        <f t="shared" ca="1" si="19"/>
        <v>Please select cost type</v>
      </c>
      <c r="D150" s="68" t="str">
        <f t="shared" ca="1" si="19"/>
        <v>[Add notes here]</v>
      </c>
      <c r="E150" s="68" t="str">
        <f t="shared" ca="1" si="19"/>
        <v>Please select confidence rating</v>
      </c>
      <c r="F150" s="932" t="str">
        <f t="shared" ca="1" si="19"/>
        <v>[Add notes here]</v>
      </c>
      <c r="G150" s="614" t="s">
        <v>514</v>
      </c>
      <c r="H150" s="898">
        <f t="shared" ref="H150:BL154" ca="1" si="24">OFFSET(H$19,$BM150,0,1,1)</f>
        <v>0</v>
      </c>
      <c r="I150" s="898">
        <f t="shared" ca="1" si="24"/>
        <v>0</v>
      </c>
      <c r="J150" s="898">
        <f t="shared" ca="1" si="24"/>
        <v>0</v>
      </c>
      <c r="K150" s="898">
        <f t="shared" ca="1" si="24"/>
        <v>0</v>
      </c>
      <c r="L150" s="898">
        <f t="shared" ca="1" si="24"/>
        <v>0</v>
      </c>
      <c r="M150" s="898">
        <f t="shared" ca="1" si="24"/>
        <v>0</v>
      </c>
      <c r="N150" s="898">
        <f t="shared" ca="1" si="24"/>
        <v>0</v>
      </c>
      <c r="O150" s="898">
        <f t="shared" ca="1" si="24"/>
        <v>0</v>
      </c>
      <c r="P150" s="898">
        <f t="shared" ca="1" si="24"/>
        <v>0</v>
      </c>
      <c r="Q150" s="898">
        <f t="shared" ca="1" si="24"/>
        <v>0</v>
      </c>
      <c r="R150" s="898">
        <f t="shared" ca="1" si="24"/>
        <v>0</v>
      </c>
      <c r="S150" s="898">
        <f t="shared" ca="1" si="24"/>
        <v>0</v>
      </c>
      <c r="T150" s="898">
        <f t="shared" ca="1" si="24"/>
        <v>0</v>
      </c>
      <c r="U150" s="898">
        <f t="shared" ca="1" si="24"/>
        <v>0</v>
      </c>
      <c r="V150" s="898">
        <f t="shared" ca="1" si="24"/>
        <v>0</v>
      </c>
      <c r="W150" s="898">
        <f t="shared" ca="1" si="24"/>
        <v>0</v>
      </c>
      <c r="X150" s="898">
        <f t="shared" ca="1" si="24"/>
        <v>0</v>
      </c>
      <c r="Y150" s="898">
        <f t="shared" ca="1" si="24"/>
        <v>0</v>
      </c>
      <c r="Z150" s="898">
        <f t="shared" ca="1" si="24"/>
        <v>0</v>
      </c>
      <c r="AA150" s="898">
        <f t="shared" ca="1" si="24"/>
        <v>0</v>
      </c>
      <c r="AB150" s="898">
        <f t="shared" ca="1" si="24"/>
        <v>0</v>
      </c>
      <c r="AC150" s="898">
        <f t="shared" ca="1" si="24"/>
        <v>0</v>
      </c>
      <c r="AD150" s="898">
        <f t="shared" ca="1" si="24"/>
        <v>0</v>
      </c>
      <c r="AE150" s="898">
        <f t="shared" ca="1" si="24"/>
        <v>0</v>
      </c>
      <c r="AF150" s="898">
        <f t="shared" ca="1" si="24"/>
        <v>0</v>
      </c>
      <c r="AG150" s="898">
        <f t="shared" ca="1" si="24"/>
        <v>0</v>
      </c>
      <c r="AH150" s="898">
        <f t="shared" ca="1" si="24"/>
        <v>0</v>
      </c>
      <c r="AI150" s="898">
        <f t="shared" ca="1" si="24"/>
        <v>0</v>
      </c>
      <c r="AJ150" s="898">
        <f t="shared" ca="1" si="24"/>
        <v>0</v>
      </c>
      <c r="AK150" s="898">
        <f t="shared" ca="1" si="24"/>
        <v>0</v>
      </c>
      <c r="AL150" s="898">
        <f t="shared" ca="1" si="24"/>
        <v>0</v>
      </c>
      <c r="AM150" s="898">
        <f t="shared" ca="1" si="24"/>
        <v>0</v>
      </c>
      <c r="AN150" s="898">
        <f t="shared" ca="1" si="24"/>
        <v>0</v>
      </c>
      <c r="AO150" s="898">
        <f t="shared" ca="1" si="24"/>
        <v>0</v>
      </c>
      <c r="AP150" s="898">
        <f t="shared" ca="1" si="24"/>
        <v>0</v>
      </c>
      <c r="AQ150" s="898">
        <f t="shared" ca="1" si="24"/>
        <v>0</v>
      </c>
      <c r="AR150" s="898">
        <f t="shared" ca="1" si="24"/>
        <v>0</v>
      </c>
      <c r="AS150" s="898">
        <f t="shared" ca="1" si="24"/>
        <v>0</v>
      </c>
      <c r="AT150" s="898">
        <f t="shared" ca="1" si="24"/>
        <v>0</v>
      </c>
      <c r="AU150" s="898">
        <f t="shared" ca="1" si="24"/>
        <v>0</v>
      </c>
      <c r="AV150" s="898">
        <f t="shared" ca="1" si="24"/>
        <v>0</v>
      </c>
      <c r="AW150" s="898">
        <f t="shared" ca="1" si="24"/>
        <v>0</v>
      </c>
      <c r="AX150" s="898">
        <f t="shared" ca="1" si="24"/>
        <v>0</v>
      </c>
      <c r="AY150" s="898">
        <f t="shared" ca="1" si="24"/>
        <v>0</v>
      </c>
      <c r="AZ150" s="898">
        <f t="shared" ca="1" si="24"/>
        <v>0</v>
      </c>
      <c r="BA150" s="898">
        <f t="shared" ca="1" si="24"/>
        <v>0</v>
      </c>
      <c r="BB150" s="898">
        <f t="shared" ca="1" si="24"/>
        <v>0</v>
      </c>
      <c r="BC150" s="898">
        <f t="shared" ca="1" si="24"/>
        <v>0</v>
      </c>
      <c r="BD150" s="898">
        <f t="shared" ca="1" si="24"/>
        <v>0</v>
      </c>
      <c r="BE150" s="898">
        <f t="shared" ca="1" si="24"/>
        <v>0</v>
      </c>
      <c r="BF150" s="898">
        <f t="shared" ca="1" si="24"/>
        <v>0</v>
      </c>
      <c r="BG150" s="898">
        <f t="shared" ca="1" si="24"/>
        <v>0</v>
      </c>
      <c r="BH150" s="898">
        <f t="shared" ca="1" si="24"/>
        <v>0</v>
      </c>
      <c r="BI150" s="898">
        <f t="shared" ca="1" si="24"/>
        <v>0</v>
      </c>
      <c r="BJ150" s="898">
        <f t="shared" ca="1" si="24"/>
        <v>0</v>
      </c>
      <c r="BK150" s="898">
        <f t="shared" ca="1" si="24"/>
        <v>0</v>
      </c>
      <c r="BL150" s="898">
        <f t="shared" ca="1" si="24"/>
        <v>0</v>
      </c>
      <c r="BM150" s="881">
        <v>7</v>
      </c>
    </row>
    <row r="151" spans="1:65">
      <c r="A151" s="1267"/>
      <c r="B151" s="899" t="str">
        <f t="shared" ca="1" si="21"/>
        <v>Please specify</v>
      </c>
      <c r="C151" s="883" t="str">
        <f t="shared" ca="1" si="19"/>
        <v>Please select cost type</v>
      </c>
      <c r="D151" s="68" t="str">
        <f t="shared" ca="1" si="19"/>
        <v>[Add notes here]</v>
      </c>
      <c r="E151" s="68" t="str">
        <f t="shared" ca="1" si="19"/>
        <v>Please select confidence rating</v>
      </c>
      <c r="F151" s="932" t="str">
        <f t="shared" ca="1" si="19"/>
        <v>[Add notes here]</v>
      </c>
      <c r="G151" s="614" t="s">
        <v>514</v>
      </c>
      <c r="H151" s="898">
        <f t="shared" ca="1" si="24"/>
        <v>0</v>
      </c>
      <c r="I151" s="898">
        <f t="shared" ca="1" si="24"/>
        <v>0</v>
      </c>
      <c r="J151" s="898">
        <f t="shared" ca="1" si="24"/>
        <v>0</v>
      </c>
      <c r="K151" s="898">
        <f t="shared" ca="1" si="24"/>
        <v>0</v>
      </c>
      <c r="L151" s="898">
        <f t="shared" ca="1" si="24"/>
        <v>0</v>
      </c>
      <c r="M151" s="898">
        <f t="shared" ca="1" si="24"/>
        <v>0</v>
      </c>
      <c r="N151" s="898">
        <f t="shared" ca="1" si="24"/>
        <v>0</v>
      </c>
      <c r="O151" s="898">
        <f t="shared" ca="1" si="24"/>
        <v>0</v>
      </c>
      <c r="P151" s="898">
        <f t="shared" ca="1" si="24"/>
        <v>0</v>
      </c>
      <c r="Q151" s="898">
        <f t="shared" ca="1" si="24"/>
        <v>0</v>
      </c>
      <c r="R151" s="898">
        <f t="shared" ca="1" si="24"/>
        <v>0</v>
      </c>
      <c r="S151" s="898">
        <f t="shared" ca="1" si="24"/>
        <v>0</v>
      </c>
      <c r="T151" s="898">
        <f t="shared" ca="1" si="24"/>
        <v>0</v>
      </c>
      <c r="U151" s="898">
        <f t="shared" ca="1" si="24"/>
        <v>0</v>
      </c>
      <c r="V151" s="898">
        <f t="shared" ca="1" si="24"/>
        <v>0</v>
      </c>
      <c r="W151" s="898">
        <f t="shared" ca="1" si="24"/>
        <v>0</v>
      </c>
      <c r="X151" s="898">
        <f t="shared" ca="1" si="24"/>
        <v>0</v>
      </c>
      <c r="Y151" s="898">
        <f t="shared" ca="1" si="24"/>
        <v>0</v>
      </c>
      <c r="Z151" s="898">
        <f t="shared" ca="1" si="24"/>
        <v>0</v>
      </c>
      <c r="AA151" s="898">
        <f t="shared" ca="1" si="24"/>
        <v>0</v>
      </c>
      <c r="AB151" s="898">
        <f t="shared" ca="1" si="24"/>
        <v>0</v>
      </c>
      <c r="AC151" s="898">
        <f t="shared" ca="1" si="24"/>
        <v>0</v>
      </c>
      <c r="AD151" s="898">
        <f t="shared" ca="1" si="24"/>
        <v>0</v>
      </c>
      <c r="AE151" s="898">
        <f t="shared" ca="1" si="24"/>
        <v>0</v>
      </c>
      <c r="AF151" s="898">
        <f t="shared" ca="1" si="24"/>
        <v>0</v>
      </c>
      <c r="AG151" s="898">
        <f t="shared" ca="1" si="24"/>
        <v>0</v>
      </c>
      <c r="AH151" s="898">
        <f t="shared" ca="1" si="24"/>
        <v>0</v>
      </c>
      <c r="AI151" s="898">
        <f t="shared" ca="1" si="24"/>
        <v>0</v>
      </c>
      <c r="AJ151" s="898">
        <f t="shared" ca="1" si="24"/>
        <v>0</v>
      </c>
      <c r="AK151" s="898">
        <f t="shared" ca="1" si="24"/>
        <v>0</v>
      </c>
      <c r="AL151" s="898">
        <f t="shared" ca="1" si="24"/>
        <v>0</v>
      </c>
      <c r="AM151" s="898">
        <f t="shared" ca="1" si="24"/>
        <v>0</v>
      </c>
      <c r="AN151" s="898">
        <f t="shared" ca="1" si="24"/>
        <v>0</v>
      </c>
      <c r="AO151" s="898">
        <f t="shared" ca="1" si="24"/>
        <v>0</v>
      </c>
      <c r="AP151" s="898">
        <f t="shared" ca="1" si="24"/>
        <v>0</v>
      </c>
      <c r="AQ151" s="898">
        <f t="shared" ca="1" si="24"/>
        <v>0</v>
      </c>
      <c r="AR151" s="898">
        <f t="shared" ca="1" si="24"/>
        <v>0</v>
      </c>
      <c r="AS151" s="898">
        <f t="shared" ca="1" si="24"/>
        <v>0</v>
      </c>
      <c r="AT151" s="898">
        <f t="shared" ca="1" si="24"/>
        <v>0</v>
      </c>
      <c r="AU151" s="898">
        <f t="shared" ca="1" si="24"/>
        <v>0</v>
      </c>
      <c r="AV151" s="898">
        <f t="shared" ca="1" si="24"/>
        <v>0</v>
      </c>
      <c r="AW151" s="898">
        <f t="shared" ca="1" si="24"/>
        <v>0</v>
      </c>
      <c r="AX151" s="898">
        <f t="shared" ca="1" si="24"/>
        <v>0</v>
      </c>
      <c r="AY151" s="898">
        <f t="shared" ca="1" si="24"/>
        <v>0</v>
      </c>
      <c r="AZ151" s="898">
        <f t="shared" ca="1" si="24"/>
        <v>0</v>
      </c>
      <c r="BA151" s="898">
        <f t="shared" ca="1" si="24"/>
        <v>0</v>
      </c>
      <c r="BB151" s="898">
        <f t="shared" ca="1" si="24"/>
        <v>0</v>
      </c>
      <c r="BC151" s="898">
        <f t="shared" ca="1" si="24"/>
        <v>0</v>
      </c>
      <c r="BD151" s="898">
        <f t="shared" ca="1" si="24"/>
        <v>0</v>
      </c>
      <c r="BE151" s="898">
        <f t="shared" ca="1" si="24"/>
        <v>0</v>
      </c>
      <c r="BF151" s="898">
        <f t="shared" ca="1" si="24"/>
        <v>0</v>
      </c>
      <c r="BG151" s="898">
        <f t="shared" ca="1" si="24"/>
        <v>0</v>
      </c>
      <c r="BH151" s="898">
        <f t="shared" ca="1" si="24"/>
        <v>0</v>
      </c>
      <c r="BI151" s="898">
        <f t="shared" ca="1" si="24"/>
        <v>0</v>
      </c>
      <c r="BJ151" s="898">
        <f t="shared" ca="1" si="24"/>
        <v>0</v>
      </c>
      <c r="BK151" s="898">
        <f t="shared" ca="1" si="24"/>
        <v>0</v>
      </c>
      <c r="BL151" s="898">
        <f t="shared" ca="1" si="24"/>
        <v>0</v>
      </c>
      <c r="BM151" s="881">
        <v>8</v>
      </c>
    </row>
    <row r="152" spans="1:65">
      <c r="A152" s="1267"/>
      <c r="B152" s="899" t="str">
        <f t="shared" ca="1" si="21"/>
        <v>Please specify</v>
      </c>
      <c r="C152" s="883" t="str">
        <f t="shared" ca="1" si="19"/>
        <v>Please select cost type</v>
      </c>
      <c r="D152" s="68" t="str">
        <f t="shared" ca="1" si="19"/>
        <v>[Add notes here]</v>
      </c>
      <c r="E152" s="68" t="str">
        <f t="shared" ca="1" si="19"/>
        <v>Please select confidence rating</v>
      </c>
      <c r="F152" s="932" t="str">
        <f t="shared" ca="1" si="19"/>
        <v>[Add notes here]</v>
      </c>
      <c r="G152" s="614" t="s">
        <v>514</v>
      </c>
      <c r="H152" s="898">
        <f t="shared" ca="1" si="24"/>
        <v>0</v>
      </c>
      <c r="I152" s="898">
        <f t="shared" ca="1" si="24"/>
        <v>0</v>
      </c>
      <c r="J152" s="898">
        <f t="shared" ca="1" si="24"/>
        <v>0</v>
      </c>
      <c r="K152" s="898">
        <f t="shared" ca="1" si="24"/>
        <v>0</v>
      </c>
      <c r="L152" s="898">
        <f t="shared" ca="1" si="24"/>
        <v>0</v>
      </c>
      <c r="M152" s="898">
        <f t="shared" ca="1" si="24"/>
        <v>0</v>
      </c>
      <c r="N152" s="898">
        <f t="shared" ca="1" si="24"/>
        <v>0</v>
      </c>
      <c r="O152" s="898">
        <f t="shared" ca="1" si="24"/>
        <v>0</v>
      </c>
      <c r="P152" s="898">
        <f t="shared" ca="1" si="24"/>
        <v>0</v>
      </c>
      <c r="Q152" s="898">
        <f t="shared" ca="1" si="24"/>
        <v>0</v>
      </c>
      <c r="R152" s="898">
        <f t="shared" ca="1" si="24"/>
        <v>0</v>
      </c>
      <c r="S152" s="898">
        <f t="shared" ca="1" si="24"/>
        <v>0</v>
      </c>
      <c r="T152" s="898">
        <f t="shared" ca="1" si="24"/>
        <v>0</v>
      </c>
      <c r="U152" s="898">
        <f t="shared" ca="1" si="24"/>
        <v>0</v>
      </c>
      <c r="V152" s="898">
        <f t="shared" ca="1" si="24"/>
        <v>0</v>
      </c>
      <c r="W152" s="898">
        <f t="shared" ca="1" si="24"/>
        <v>0</v>
      </c>
      <c r="X152" s="898">
        <f t="shared" ca="1" si="24"/>
        <v>0</v>
      </c>
      <c r="Y152" s="898">
        <f t="shared" ca="1" si="24"/>
        <v>0</v>
      </c>
      <c r="Z152" s="898">
        <f t="shared" ca="1" si="24"/>
        <v>0</v>
      </c>
      <c r="AA152" s="898">
        <f t="shared" ca="1" si="24"/>
        <v>0</v>
      </c>
      <c r="AB152" s="898">
        <f t="shared" ca="1" si="24"/>
        <v>0</v>
      </c>
      <c r="AC152" s="898">
        <f t="shared" ca="1" si="24"/>
        <v>0</v>
      </c>
      <c r="AD152" s="898">
        <f t="shared" ca="1" si="24"/>
        <v>0</v>
      </c>
      <c r="AE152" s="898">
        <f t="shared" ca="1" si="24"/>
        <v>0</v>
      </c>
      <c r="AF152" s="898">
        <f t="shared" ca="1" si="24"/>
        <v>0</v>
      </c>
      <c r="AG152" s="898">
        <f t="shared" ca="1" si="24"/>
        <v>0</v>
      </c>
      <c r="AH152" s="898">
        <f t="shared" ca="1" si="24"/>
        <v>0</v>
      </c>
      <c r="AI152" s="898">
        <f t="shared" ca="1" si="24"/>
        <v>0</v>
      </c>
      <c r="AJ152" s="898">
        <f t="shared" ca="1" si="24"/>
        <v>0</v>
      </c>
      <c r="AK152" s="898">
        <f t="shared" ca="1" si="24"/>
        <v>0</v>
      </c>
      <c r="AL152" s="898">
        <f t="shared" ca="1" si="24"/>
        <v>0</v>
      </c>
      <c r="AM152" s="898">
        <f t="shared" ca="1" si="24"/>
        <v>0</v>
      </c>
      <c r="AN152" s="898">
        <f t="shared" ca="1" si="24"/>
        <v>0</v>
      </c>
      <c r="AO152" s="898">
        <f t="shared" ca="1" si="24"/>
        <v>0</v>
      </c>
      <c r="AP152" s="898">
        <f t="shared" ca="1" si="24"/>
        <v>0</v>
      </c>
      <c r="AQ152" s="898">
        <f t="shared" ca="1" si="24"/>
        <v>0</v>
      </c>
      <c r="AR152" s="898">
        <f t="shared" ca="1" si="24"/>
        <v>0</v>
      </c>
      <c r="AS152" s="898">
        <f t="shared" ca="1" si="24"/>
        <v>0</v>
      </c>
      <c r="AT152" s="898">
        <f t="shared" ca="1" si="24"/>
        <v>0</v>
      </c>
      <c r="AU152" s="898">
        <f t="shared" ca="1" si="24"/>
        <v>0</v>
      </c>
      <c r="AV152" s="898">
        <f t="shared" ca="1" si="24"/>
        <v>0</v>
      </c>
      <c r="AW152" s="898">
        <f t="shared" ca="1" si="24"/>
        <v>0</v>
      </c>
      <c r="AX152" s="898">
        <f t="shared" ca="1" si="24"/>
        <v>0</v>
      </c>
      <c r="AY152" s="898">
        <f t="shared" ca="1" si="24"/>
        <v>0</v>
      </c>
      <c r="AZ152" s="898">
        <f t="shared" ca="1" si="24"/>
        <v>0</v>
      </c>
      <c r="BA152" s="898">
        <f t="shared" ca="1" si="24"/>
        <v>0</v>
      </c>
      <c r="BB152" s="898">
        <f t="shared" ca="1" si="24"/>
        <v>0</v>
      </c>
      <c r="BC152" s="898">
        <f t="shared" ca="1" si="24"/>
        <v>0</v>
      </c>
      <c r="BD152" s="898">
        <f t="shared" ca="1" si="24"/>
        <v>0</v>
      </c>
      <c r="BE152" s="898">
        <f t="shared" ca="1" si="24"/>
        <v>0</v>
      </c>
      <c r="BF152" s="898">
        <f t="shared" ca="1" si="24"/>
        <v>0</v>
      </c>
      <c r="BG152" s="898">
        <f t="shared" ca="1" si="24"/>
        <v>0</v>
      </c>
      <c r="BH152" s="898">
        <f t="shared" ca="1" si="24"/>
        <v>0</v>
      </c>
      <c r="BI152" s="898">
        <f t="shared" ca="1" si="24"/>
        <v>0</v>
      </c>
      <c r="BJ152" s="898">
        <f t="shared" ca="1" si="24"/>
        <v>0</v>
      </c>
      <c r="BK152" s="898">
        <f t="shared" ca="1" si="24"/>
        <v>0</v>
      </c>
      <c r="BL152" s="898">
        <f t="shared" ca="1" si="24"/>
        <v>0</v>
      </c>
      <c r="BM152" s="881">
        <v>9</v>
      </c>
    </row>
    <row r="153" spans="1:65">
      <c r="A153" s="1267"/>
      <c r="B153" s="899" t="str">
        <f t="shared" ca="1" si="21"/>
        <v>Please specify</v>
      </c>
      <c r="C153" s="883" t="str">
        <f t="shared" ca="1" si="19"/>
        <v>Please select cost type</v>
      </c>
      <c r="D153" s="68" t="str">
        <f t="shared" ca="1" si="19"/>
        <v>[Add notes here]</v>
      </c>
      <c r="E153" s="68" t="str">
        <f t="shared" ca="1" si="19"/>
        <v>Please select confidence rating</v>
      </c>
      <c r="F153" s="932" t="str">
        <f t="shared" ca="1" si="19"/>
        <v>[Add notes here]</v>
      </c>
      <c r="G153" s="614" t="s">
        <v>514</v>
      </c>
      <c r="H153" s="898">
        <f t="shared" ca="1" si="24"/>
        <v>0</v>
      </c>
      <c r="I153" s="898">
        <f t="shared" ca="1" si="24"/>
        <v>0</v>
      </c>
      <c r="J153" s="898">
        <f t="shared" ca="1" si="24"/>
        <v>0</v>
      </c>
      <c r="K153" s="898">
        <f t="shared" ca="1" si="24"/>
        <v>0</v>
      </c>
      <c r="L153" s="898">
        <f t="shared" ca="1" si="24"/>
        <v>0</v>
      </c>
      <c r="M153" s="898">
        <f t="shared" ca="1" si="24"/>
        <v>0</v>
      </c>
      <c r="N153" s="898">
        <f t="shared" ca="1" si="24"/>
        <v>0</v>
      </c>
      <c r="O153" s="898">
        <f t="shared" ca="1" si="24"/>
        <v>0</v>
      </c>
      <c r="P153" s="898">
        <f t="shared" ca="1" si="24"/>
        <v>0</v>
      </c>
      <c r="Q153" s="898">
        <f t="shared" ca="1" si="24"/>
        <v>0</v>
      </c>
      <c r="R153" s="898">
        <f t="shared" ca="1" si="24"/>
        <v>0</v>
      </c>
      <c r="S153" s="898">
        <f t="shared" ca="1" si="24"/>
        <v>0</v>
      </c>
      <c r="T153" s="898">
        <f t="shared" ca="1" si="24"/>
        <v>0</v>
      </c>
      <c r="U153" s="898">
        <f t="shared" ca="1" si="24"/>
        <v>0</v>
      </c>
      <c r="V153" s="898">
        <f t="shared" ca="1" si="24"/>
        <v>0</v>
      </c>
      <c r="W153" s="898">
        <f t="shared" ca="1" si="24"/>
        <v>0</v>
      </c>
      <c r="X153" s="898">
        <f t="shared" ca="1" si="24"/>
        <v>0</v>
      </c>
      <c r="Y153" s="898">
        <f t="shared" ca="1" si="24"/>
        <v>0</v>
      </c>
      <c r="Z153" s="898">
        <f t="shared" ca="1" si="24"/>
        <v>0</v>
      </c>
      <c r="AA153" s="898">
        <f t="shared" ca="1" si="24"/>
        <v>0</v>
      </c>
      <c r="AB153" s="898">
        <f t="shared" ca="1" si="24"/>
        <v>0</v>
      </c>
      <c r="AC153" s="898">
        <f t="shared" ca="1" si="24"/>
        <v>0</v>
      </c>
      <c r="AD153" s="898">
        <f t="shared" ca="1" si="24"/>
        <v>0</v>
      </c>
      <c r="AE153" s="898">
        <f t="shared" ca="1" si="24"/>
        <v>0</v>
      </c>
      <c r="AF153" s="898">
        <f t="shared" ca="1" si="24"/>
        <v>0</v>
      </c>
      <c r="AG153" s="898">
        <f t="shared" ca="1" si="24"/>
        <v>0</v>
      </c>
      <c r="AH153" s="898">
        <f t="shared" ca="1" si="24"/>
        <v>0</v>
      </c>
      <c r="AI153" s="898">
        <f t="shared" ca="1" si="24"/>
        <v>0</v>
      </c>
      <c r="AJ153" s="898">
        <f t="shared" ca="1" si="24"/>
        <v>0</v>
      </c>
      <c r="AK153" s="898">
        <f t="shared" ca="1" si="24"/>
        <v>0</v>
      </c>
      <c r="AL153" s="898">
        <f t="shared" ca="1" si="24"/>
        <v>0</v>
      </c>
      <c r="AM153" s="898">
        <f t="shared" ca="1" si="24"/>
        <v>0</v>
      </c>
      <c r="AN153" s="898">
        <f t="shared" ca="1" si="24"/>
        <v>0</v>
      </c>
      <c r="AO153" s="898">
        <f t="shared" ca="1" si="24"/>
        <v>0</v>
      </c>
      <c r="AP153" s="898">
        <f t="shared" ca="1" si="24"/>
        <v>0</v>
      </c>
      <c r="AQ153" s="898">
        <f t="shared" ca="1" si="24"/>
        <v>0</v>
      </c>
      <c r="AR153" s="898">
        <f t="shared" ca="1" si="24"/>
        <v>0</v>
      </c>
      <c r="AS153" s="898">
        <f t="shared" ca="1" si="24"/>
        <v>0</v>
      </c>
      <c r="AT153" s="898">
        <f t="shared" ca="1" si="24"/>
        <v>0</v>
      </c>
      <c r="AU153" s="898">
        <f t="shared" ca="1" si="24"/>
        <v>0</v>
      </c>
      <c r="AV153" s="898">
        <f t="shared" ca="1" si="24"/>
        <v>0</v>
      </c>
      <c r="AW153" s="898">
        <f t="shared" ca="1" si="24"/>
        <v>0</v>
      </c>
      <c r="AX153" s="898">
        <f t="shared" ca="1" si="24"/>
        <v>0</v>
      </c>
      <c r="AY153" s="898">
        <f t="shared" ca="1" si="24"/>
        <v>0</v>
      </c>
      <c r="AZ153" s="898">
        <f t="shared" ca="1" si="24"/>
        <v>0</v>
      </c>
      <c r="BA153" s="898">
        <f t="shared" ca="1" si="24"/>
        <v>0</v>
      </c>
      <c r="BB153" s="898">
        <f t="shared" ca="1" si="24"/>
        <v>0</v>
      </c>
      <c r="BC153" s="898">
        <f t="shared" ca="1" si="24"/>
        <v>0</v>
      </c>
      <c r="BD153" s="898">
        <f t="shared" ca="1" si="24"/>
        <v>0</v>
      </c>
      <c r="BE153" s="898">
        <f t="shared" ca="1" si="24"/>
        <v>0</v>
      </c>
      <c r="BF153" s="898">
        <f t="shared" ca="1" si="24"/>
        <v>0</v>
      </c>
      <c r="BG153" s="898">
        <f t="shared" ca="1" si="24"/>
        <v>0</v>
      </c>
      <c r="BH153" s="898">
        <f t="shared" ca="1" si="24"/>
        <v>0</v>
      </c>
      <c r="BI153" s="898">
        <f t="shared" ca="1" si="24"/>
        <v>0</v>
      </c>
      <c r="BJ153" s="898">
        <f t="shared" ca="1" si="24"/>
        <v>0</v>
      </c>
      <c r="BK153" s="898">
        <f t="shared" ca="1" si="24"/>
        <v>0</v>
      </c>
      <c r="BL153" s="898">
        <f t="shared" ca="1" si="24"/>
        <v>0</v>
      </c>
      <c r="BM153" s="881">
        <v>10</v>
      </c>
    </row>
    <row r="154" spans="1:65">
      <c r="A154" s="1267"/>
      <c r="B154" s="899" t="str">
        <f t="shared" ca="1" si="21"/>
        <v>Please specify</v>
      </c>
      <c r="C154" s="883" t="str">
        <f t="shared" ca="1" si="19"/>
        <v>Please select cost type</v>
      </c>
      <c r="D154" s="68" t="str">
        <f t="shared" ca="1" si="19"/>
        <v>[Add notes here]</v>
      </c>
      <c r="E154" s="68" t="str">
        <f t="shared" ca="1" si="19"/>
        <v>Please select confidence rating</v>
      </c>
      <c r="F154" s="932" t="str">
        <f t="shared" ca="1" si="19"/>
        <v>[Add notes here]</v>
      </c>
      <c r="G154" s="614" t="s">
        <v>514</v>
      </c>
      <c r="H154" s="898">
        <f t="shared" ca="1" si="24"/>
        <v>0</v>
      </c>
      <c r="I154" s="898">
        <f t="shared" ca="1" si="24"/>
        <v>0</v>
      </c>
      <c r="J154" s="898">
        <f t="shared" ca="1" si="24"/>
        <v>0</v>
      </c>
      <c r="K154" s="898">
        <f t="shared" ca="1" si="24"/>
        <v>0</v>
      </c>
      <c r="L154" s="898">
        <f t="shared" ca="1" si="24"/>
        <v>0</v>
      </c>
      <c r="M154" s="898">
        <f t="shared" ca="1" si="24"/>
        <v>0</v>
      </c>
      <c r="N154" s="898">
        <f t="shared" ca="1" si="24"/>
        <v>0</v>
      </c>
      <c r="O154" s="898">
        <f t="shared" ca="1" si="24"/>
        <v>0</v>
      </c>
      <c r="P154" s="898">
        <f t="shared" ca="1" si="24"/>
        <v>0</v>
      </c>
      <c r="Q154" s="898">
        <f t="shared" ca="1" si="24"/>
        <v>0</v>
      </c>
      <c r="R154" s="898">
        <f t="shared" ca="1" si="24"/>
        <v>0</v>
      </c>
      <c r="S154" s="898">
        <f t="shared" ca="1" si="24"/>
        <v>0</v>
      </c>
      <c r="T154" s="898">
        <f t="shared" ca="1" si="24"/>
        <v>0</v>
      </c>
      <c r="U154" s="898">
        <f t="shared" ca="1" si="24"/>
        <v>0</v>
      </c>
      <c r="V154" s="898">
        <f t="shared" ca="1" si="24"/>
        <v>0</v>
      </c>
      <c r="W154" s="898">
        <f t="shared" ca="1" si="24"/>
        <v>0</v>
      </c>
      <c r="X154" s="898">
        <f t="shared" ca="1" si="24"/>
        <v>0</v>
      </c>
      <c r="Y154" s="898">
        <f t="shared" ca="1" si="24"/>
        <v>0</v>
      </c>
      <c r="Z154" s="898">
        <f t="shared" ca="1" si="24"/>
        <v>0</v>
      </c>
      <c r="AA154" s="898">
        <f t="shared" ca="1" si="24"/>
        <v>0</v>
      </c>
      <c r="AB154" s="898">
        <f t="shared" ca="1" si="24"/>
        <v>0</v>
      </c>
      <c r="AC154" s="898">
        <f t="shared" ca="1" si="24"/>
        <v>0</v>
      </c>
      <c r="AD154" s="898">
        <f t="shared" ca="1" si="24"/>
        <v>0</v>
      </c>
      <c r="AE154" s="898">
        <f t="shared" ca="1" si="24"/>
        <v>0</v>
      </c>
      <c r="AF154" s="898">
        <f t="shared" ca="1" si="24"/>
        <v>0</v>
      </c>
      <c r="AG154" s="898">
        <f t="shared" ca="1" si="24"/>
        <v>0</v>
      </c>
      <c r="AH154" s="898">
        <f t="shared" ca="1" si="24"/>
        <v>0</v>
      </c>
      <c r="AI154" s="898">
        <f t="shared" ref="AI154:BL154" ca="1" si="25">OFFSET(AI$19,$BM154,0,1,1)</f>
        <v>0</v>
      </c>
      <c r="AJ154" s="898">
        <f t="shared" ca="1" si="25"/>
        <v>0</v>
      </c>
      <c r="AK154" s="898">
        <f t="shared" ca="1" si="25"/>
        <v>0</v>
      </c>
      <c r="AL154" s="898">
        <f t="shared" ca="1" si="25"/>
        <v>0</v>
      </c>
      <c r="AM154" s="898">
        <f t="shared" ca="1" si="25"/>
        <v>0</v>
      </c>
      <c r="AN154" s="898">
        <f t="shared" ca="1" si="25"/>
        <v>0</v>
      </c>
      <c r="AO154" s="898">
        <f t="shared" ca="1" si="25"/>
        <v>0</v>
      </c>
      <c r="AP154" s="898">
        <f t="shared" ca="1" si="25"/>
        <v>0</v>
      </c>
      <c r="AQ154" s="898">
        <f t="shared" ca="1" si="25"/>
        <v>0</v>
      </c>
      <c r="AR154" s="898">
        <f t="shared" ca="1" si="25"/>
        <v>0</v>
      </c>
      <c r="AS154" s="898">
        <f t="shared" ca="1" si="25"/>
        <v>0</v>
      </c>
      <c r="AT154" s="898">
        <f t="shared" ca="1" si="25"/>
        <v>0</v>
      </c>
      <c r="AU154" s="898">
        <f t="shared" ca="1" si="25"/>
        <v>0</v>
      </c>
      <c r="AV154" s="898">
        <f t="shared" ca="1" si="25"/>
        <v>0</v>
      </c>
      <c r="AW154" s="898">
        <f t="shared" ca="1" si="25"/>
        <v>0</v>
      </c>
      <c r="AX154" s="898">
        <f t="shared" ca="1" si="25"/>
        <v>0</v>
      </c>
      <c r="AY154" s="898">
        <f t="shared" ca="1" si="25"/>
        <v>0</v>
      </c>
      <c r="AZ154" s="898">
        <f t="shared" ca="1" si="25"/>
        <v>0</v>
      </c>
      <c r="BA154" s="898">
        <f t="shared" ca="1" si="25"/>
        <v>0</v>
      </c>
      <c r="BB154" s="898">
        <f t="shared" ca="1" si="25"/>
        <v>0</v>
      </c>
      <c r="BC154" s="898">
        <f t="shared" ca="1" si="25"/>
        <v>0</v>
      </c>
      <c r="BD154" s="898">
        <f t="shared" ca="1" si="25"/>
        <v>0</v>
      </c>
      <c r="BE154" s="898">
        <f t="shared" ca="1" si="25"/>
        <v>0</v>
      </c>
      <c r="BF154" s="898">
        <f t="shared" ca="1" si="25"/>
        <v>0</v>
      </c>
      <c r="BG154" s="898">
        <f t="shared" ca="1" si="25"/>
        <v>0</v>
      </c>
      <c r="BH154" s="898">
        <f t="shared" ca="1" si="25"/>
        <v>0</v>
      </c>
      <c r="BI154" s="898">
        <f t="shared" ca="1" si="25"/>
        <v>0</v>
      </c>
      <c r="BJ154" s="898">
        <f t="shared" ca="1" si="25"/>
        <v>0</v>
      </c>
      <c r="BK154" s="898">
        <f t="shared" ca="1" si="25"/>
        <v>0</v>
      </c>
      <c r="BL154" s="898">
        <f t="shared" ca="1" si="25"/>
        <v>0</v>
      </c>
      <c r="BM154" s="881">
        <v>11</v>
      </c>
    </row>
    <row r="155" spans="1:65">
      <c r="A155" s="1267"/>
      <c r="B155" s="899" t="str">
        <f t="shared" ca="1" si="21"/>
        <v>Please specify</v>
      </c>
      <c r="C155" s="883" t="str">
        <f t="shared" ca="1" si="19"/>
        <v>Please select cost type</v>
      </c>
      <c r="D155" s="68" t="str">
        <f t="shared" ca="1" si="19"/>
        <v>[Add notes here]</v>
      </c>
      <c r="E155" s="68" t="str">
        <f t="shared" ca="1" si="19"/>
        <v>Please select confidence rating</v>
      </c>
      <c r="F155" s="932" t="str">
        <f t="shared" ca="1" si="19"/>
        <v>[Add notes here]</v>
      </c>
      <c r="G155" s="614" t="s">
        <v>514</v>
      </c>
      <c r="H155" s="898">
        <f t="shared" ref="H155:BL159" ca="1" si="26">OFFSET(H$19,$BM155,0,1,1)</f>
        <v>0</v>
      </c>
      <c r="I155" s="898">
        <f t="shared" ca="1" si="26"/>
        <v>0</v>
      </c>
      <c r="J155" s="898">
        <f t="shared" ca="1" si="26"/>
        <v>0</v>
      </c>
      <c r="K155" s="898">
        <f t="shared" ca="1" si="26"/>
        <v>0</v>
      </c>
      <c r="L155" s="898">
        <f t="shared" ca="1" si="26"/>
        <v>0</v>
      </c>
      <c r="M155" s="898">
        <f t="shared" ca="1" si="26"/>
        <v>0</v>
      </c>
      <c r="N155" s="898">
        <f t="shared" ca="1" si="26"/>
        <v>0</v>
      </c>
      <c r="O155" s="898">
        <f t="shared" ca="1" si="26"/>
        <v>0</v>
      </c>
      <c r="P155" s="898">
        <f t="shared" ca="1" si="26"/>
        <v>0</v>
      </c>
      <c r="Q155" s="898">
        <f t="shared" ca="1" si="26"/>
        <v>0</v>
      </c>
      <c r="R155" s="898">
        <f t="shared" ca="1" si="26"/>
        <v>0</v>
      </c>
      <c r="S155" s="898">
        <f t="shared" ca="1" si="26"/>
        <v>0</v>
      </c>
      <c r="T155" s="898">
        <f t="shared" ca="1" si="26"/>
        <v>0</v>
      </c>
      <c r="U155" s="898">
        <f t="shared" ca="1" si="26"/>
        <v>0</v>
      </c>
      <c r="V155" s="898">
        <f t="shared" ca="1" si="26"/>
        <v>0</v>
      </c>
      <c r="W155" s="898">
        <f t="shared" ca="1" si="26"/>
        <v>0</v>
      </c>
      <c r="X155" s="898">
        <f t="shared" ca="1" si="26"/>
        <v>0</v>
      </c>
      <c r="Y155" s="898">
        <f t="shared" ca="1" si="26"/>
        <v>0</v>
      </c>
      <c r="Z155" s="898">
        <f t="shared" ca="1" si="26"/>
        <v>0</v>
      </c>
      <c r="AA155" s="898">
        <f t="shared" ca="1" si="26"/>
        <v>0</v>
      </c>
      <c r="AB155" s="898">
        <f t="shared" ca="1" si="26"/>
        <v>0</v>
      </c>
      <c r="AC155" s="898">
        <f t="shared" ca="1" si="26"/>
        <v>0</v>
      </c>
      <c r="AD155" s="898">
        <f t="shared" ca="1" si="26"/>
        <v>0</v>
      </c>
      <c r="AE155" s="898">
        <f t="shared" ca="1" si="26"/>
        <v>0</v>
      </c>
      <c r="AF155" s="898">
        <f t="shared" ca="1" si="26"/>
        <v>0</v>
      </c>
      <c r="AG155" s="898">
        <f t="shared" ca="1" si="26"/>
        <v>0</v>
      </c>
      <c r="AH155" s="898">
        <f t="shared" ca="1" si="26"/>
        <v>0</v>
      </c>
      <c r="AI155" s="898">
        <f t="shared" ca="1" si="26"/>
        <v>0</v>
      </c>
      <c r="AJ155" s="898">
        <f t="shared" ca="1" si="26"/>
        <v>0</v>
      </c>
      <c r="AK155" s="898">
        <f t="shared" ca="1" si="26"/>
        <v>0</v>
      </c>
      <c r="AL155" s="898">
        <f t="shared" ca="1" si="26"/>
        <v>0</v>
      </c>
      <c r="AM155" s="898">
        <f t="shared" ca="1" si="26"/>
        <v>0</v>
      </c>
      <c r="AN155" s="898">
        <f t="shared" ca="1" si="26"/>
        <v>0</v>
      </c>
      <c r="AO155" s="898">
        <f t="shared" ca="1" si="26"/>
        <v>0</v>
      </c>
      <c r="AP155" s="898">
        <f t="shared" ca="1" si="26"/>
        <v>0</v>
      </c>
      <c r="AQ155" s="898">
        <f t="shared" ca="1" si="26"/>
        <v>0</v>
      </c>
      <c r="AR155" s="898">
        <f t="shared" ca="1" si="26"/>
        <v>0</v>
      </c>
      <c r="AS155" s="898">
        <f t="shared" ca="1" si="26"/>
        <v>0</v>
      </c>
      <c r="AT155" s="898">
        <f t="shared" ca="1" si="26"/>
        <v>0</v>
      </c>
      <c r="AU155" s="898">
        <f t="shared" ca="1" si="26"/>
        <v>0</v>
      </c>
      <c r="AV155" s="898">
        <f t="shared" ca="1" si="26"/>
        <v>0</v>
      </c>
      <c r="AW155" s="898">
        <f t="shared" ca="1" si="26"/>
        <v>0</v>
      </c>
      <c r="AX155" s="898">
        <f t="shared" ca="1" si="26"/>
        <v>0</v>
      </c>
      <c r="AY155" s="898">
        <f t="shared" ca="1" si="26"/>
        <v>0</v>
      </c>
      <c r="AZ155" s="898">
        <f t="shared" ca="1" si="26"/>
        <v>0</v>
      </c>
      <c r="BA155" s="898">
        <f t="shared" ca="1" si="26"/>
        <v>0</v>
      </c>
      <c r="BB155" s="898">
        <f t="shared" ca="1" si="26"/>
        <v>0</v>
      </c>
      <c r="BC155" s="898">
        <f t="shared" ca="1" si="26"/>
        <v>0</v>
      </c>
      <c r="BD155" s="898">
        <f t="shared" ca="1" si="26"/>
        <v>0</v>
      </c>
      <c r="BE155" s="898">
        <f t="shared" ca="1" si="26"/>
        <v>0</v>
      </c>
      <c r="BF155" s="898">
        <f t="shared" ca="1" si="26"/>
        <v>0</v>
      </c>
      <c r="BG155" s="898">
        <f t="shared" ca="1" si="26"/>
        <v>0</v>
      </c>
      <c r="BH155" s="898">
        <f t="shared" ca="1" si="26"/>
        <v>0</v>
      </c>
      <c r="BI155" s="898">
        <f t="shared" ca="1" si="26"/>
        <v>0</v>
      </c>
      <c r="BJ155" s="898">
        <f t="shared" ca="1" si="26"/>
        <v>0</v>
      </c>
      <c r="BK155" s="898">
        <f t="shared" ca="1" si="26"/>
        <v>0</v>
      </c>
      <c r="BL155" s="898">
        <f t="shared" ca="1" si="26"/>
        <v>0</v>
      </c>
      <c r="BM155" s="881">
        <v>12</v>
      </c>
    </row>
    <row r="156" spans="1:65">
      <c r="A156" s="1267"/>
      <c r="B156" s="899" t="str">
        <f t="shared" ca="1" si="21"/>
        <v>Please specify</v>
      </c>
      <c r="C156" s="883" t="str">
        <f t="shared" ca="1" si="19"/>
        <v>Please select cost type</v>
      </c>
      <c r="D156" s="68" t="str">
        <f t="shared" ca="1" si="19"/>
        <v>[Add notes here]</v>
      </c>
      <c r="E156" s="68" t="str">
        <f t="shared" ca="1" si="19"/>
        <v>Please select confidence rating</v>
      </c>
      <c r="F156" s="932" t="str">
        <f t="shared" ca="1" si="19"/>
        <v>[Add notes here]</v>
      </c>
      <c r="G156" s="614" t="s">
        <v>514</v>
      </c>
      <c r="H156" s="898">
        <f t="shared" ca="1" si="26"/>
        <v>0</v>
      </c>
      <c r="I156" s="898">
        <f t="shared" ca="1" si="26"/>
        <v>0</v>
      </c>
      <c r="J156" s="898">
        <f t="shared" ca="1" si="26"/>
        <v>0</v>
      </c>
      <c r="K156" s="898">
        <f t="shared" ca="1" si="26"/>
        <v>0</v>
      </c>
      <c r="L156" s="898">
        <f t="shared" ca="1" si="26"/>
        <v>0</v>
      </c>
      <c r="M156" s="898">
        <f t="shared" ca="1" si="26"/>
        <v>0</v>
      </c>
      <c r="N156" s="898">
        <f t="shared" ca="1" si="26"/>
        <v>0</v>
      </c>
      <c r="O156" s="898">
        <f t="shared" ca="1" si="26"/>
        <v>0</v>
      </c>
      <c r="P156" s="898">
        <f t="shared" ca="1" si="26"/>
        <v>0</v>
      </c>
      <c r="Q156" s="898">
        <f t="shared" ca="1" si="26"/>
        <v>0</v>
      </c>
      <c r="R156" s="898">
        <f t="shared" ca="1" si="26"/>
        <v>0</v>
      </c>
      <c r="S156" s="898">
        <f t="shared" ca="1" si="26"/>
        <v>0</v>
      </c>
      <c r="T156" s="898">
        <f t="shared" ca="1" si="26"/>
        <v>0</v>
      </c>
      <c r="U156" s="898">
        <f t="shared" ca="1" si="26"/>
        <v>0</v>
      </c>
      <c r="V156" s="898">
        <f t="shared" ca="1" si="26"/>
        <v>0</v>
      </c>
      <c r="W156" s="898">
        <f t="shared" ca="1" si="26"/>
        <v>0</v>
      </c>
      <c r="X156" s="898">
        <f t="shared" ca="1" si="26"/>
        <v>0</v>
      </c>
      <c r="Y156" s="898">
        <f t="shared" ca="1" si="26"/>
        <v>0</v>
      </c>
      <c r="Z156" s="898">
        <f t="shared" ca="1" si="26"/>
        <v>0</v>
      </c>
      <c r="AA156" s="898">
        <f t="shared" ca="1" si="26"/>
        <v>0</v>
      </c>
      <c r="AB156" s="898">
        <f t="shared" ca="1" si="26"/>
        <v>0</v>
      </c>
      <c r="AC156" s="898">
        <f t="shared" ca="1" si="26"/>
        <v>0</v>
      </c>
      <c r="AD156" s="898">
        <f t="shared" ca="1" si="26"/>
        <v>0</v>
      </c>
      <c r="AE156" s="898">
        <f t="shared" ca="1" si="26"/>
        <v>0</v>
      </c>
      <c r="AF156" s="898">
        <f t="shared" ca="1" si="26"/>
        <v>0</v>
      </c>
      <c r="AG156" s="898">
        <f t="shared" ca="1" si="26"/>
        <v>0</v>
      </c>
      <c r="AH156" s="898">
        <f t="shared" ca="1" si="26"/>
        <v>0</v>
      </c>
      <c r="AI156" s="898">
        <f t="shared" ca="1" si="26"/>
        <v>0</v>
      </c>
      <c r="AJ156" s="898">
        <f t="shared" ca="1" si="26"/>
        <v>0</v>
      </c>
      <c r="AK156" s="898">
        <f t="shared" ca="1" si="26"/>
        <v>0</v>
      </c>
      <c r="AL156" s="898">
        <f t="shared" ca="1" si="26"/>
        <v>0</v>
      </c>
      <c r="AM156" s="898">
        <f t="shared" ca="1" si="26"/>
        <v>0</v>
      </c>
      <c r="AN156" s="898">
        <f t="shared" ca="1" si="26"/>
        <v>0</v>
      </c>
      <c r="AO156" s="898">
        <f t="shared" ca="1" si="26"/>
        <v>0</v>
      </c>
      <c r="AP156" s="898">
        <f t="shared" ca="1" si="26"/>
        <v>0</v>
      </c>
      <c r="AQ156" s="898">
        <f t="shared" ca="1" si="26"/>
        <v>0</v>
      </c>
      <c r="AR156" s="898">
        <f t="shared" ca="1" si="26"/>
        <v>0</v>
      </c>
      <c r="AS156" s="898">
        <f t="shared" ca="1" si="26"/>
        <v>0</v>
      </c>
      <c r="AT156" s="898">
        <f t="shared" ca="1" si="26"/>
        <v>0</v>
      </c>
      <c r="AU156" s="898">
        <f t="shared" ca="1" si="26"/>
        <v>0</v>
      </c>
      <c r="AV156" s="898">
        <f t="shared" ca="1" si="26"/>
        <v>0</v>
      </c>
      <c r="AW156" s="898">
        <f t="shared" ca="1" si="26"/>
        <v>0</v>
      </c>
      <c r="AX156" s="898">
        <f t="shared" ca="1" si="26"/>
        <v>0</v>
      </c>
      <c r="AY156" s="898">
        <f t="shared" ca="1" si="26"/>
        <v>0</v>
      </c>
      <c r="AZ156" s="898">
        <f t="shared" ca="1" si="26"/>
        <v>0</v>
      </c>
      <c r="BA156" s="898">
        <f t="shared" ca="1" si="26"/>
        <v>0</v>
      </c>
      <c r="BB156" s="898">
        <f t="shared" ca="1" si="26"/>
        <v>0</v>
      </c>
      <c r="BC156" s="898">
        <f t="shared" ca="1" si="26"/>
        <v>0</v>
      </c>
      <c r="BD156" s="898">
        <f t="shared" ca="1" si="26"/>
        <v>0</v>
      </c>
      <c r="BE156" s="898">
        <f t="shared" ca="1" si="26"/>
        <v>0</v>
      </c>
      <c r="BF156" s="898">
        <f t="shared" ca="1" si="26"/>
        <v>0</v>
      </c>
      <c r="BG156" s="898">
        <f t="shared" ca="1" si="26"/>
        <v>0</v>
      </c>
      <c r="BH156" s="898">
        <f t="shared" ca="1" si="26"/>
        <v>0</v>
      </c>
      <c r="BI156" s="898">
        <f t="shared" ca="1" si="26"/>
        <v>0</v>
      </c>
      <c r="BJ156" s="898">
        <f t="shared" ca="1" si="26"/>
        <v>0</v>
      </c>
      <c r="BK156" s="898">
        <f t="shared" ca="1" si="26"/>
        <v>0</v>
      </c>
      <c r="BL156" s="898">
        <f t="shared" ca="1" si="26"/>
        <v>0</v>
      </c>
      <c r="BM156" s="881">
        <v>13</v>
      </c>
    </row>
    <row r="157" spans="1:65">
      <c r="A157" s="1267"/>
      <c r="B157" s="899" t="str">
        <f t="shared" ca="1" si="21"/>
        <v>Please specify</v>
      </c>
      <c r="C157" s="883" t="str">
        <f t="shared" ca="1" si="19"/>
        <v>Please select cost type</v>
      </c>
      <c r="D157" s="68" t="str">
        <f t="shared" ca="1" si="19"/>
        <v>[Add notes here]</v>
      </c>
      <c r="E157" s="68" t="str">
        <f t="shared" ca="1" si="19"/>
        <v>Please select confidence rating</v>
      </c>
      <c r="F157" s="932" t="str">
        <f t="shared" ca="1" si="19"/>
        <v>[Add notes here]</v>
      </c>
      <c r="G157" s="614" t="s">
        <v>514</v>
      </c>
      <c r="H157" s="898">
        <f t="shared" ca="1" si="26"/>
        <v>0</v>
      </c>
      <c r="I157" s="898">
        <f t="shared" ca="1" si="26"/>
        <v>0</v>
      </c>
      <c r="J157" s="898">
        <f t="shared" ca="1" si="26"/>
        <v>0</v>
      </c>
      <c r="K157" s="898">
        <f t="shared" ca="1" si="26"/>
        <v>0</v>
      </c>
      <c r="L157" s="898">
        <f t="shared" ca="1" si="26"/>
        <v>0</v>
      </c>
      <c r="M157" s="898">
        <f t="shared" ca="1" si="26"/>
        <v>0</v>
      </c>
      <c r="N157" s="898">
        <f t="shared" ca="1" si="26"/>
        <v>0</v>
      </c>
      <c r="O157" s="898">
        <f t="shared" ca="1" si="26"/>
        <v>0</v>
      </c>
      <c r="P157" s="898">
        <f t="shared" ca="1" si="26"/>
        <v>0</v>
      </c>
      <c r="Q157" s="898">
        <f t="shared" ca="1" si="26"/>
        <v>0</v>
      </c>
      <c r="R157" s="898">
        <f t="shared" ca="1" si="26"/>
        <v>0</v>
      </c>
      <c r="S157" s="898">
        <f t="shared" ca="1" si="26"/>
        <v>0</v>
      </c>
      <c r="T157" s="898">
        <f t="shared" ca="1" si="26"/>
        <v>0</v>
      </c>
      <c r="U157" s="898">
        <f t="shared" ca="1" si="26"/>
        <v>0</v>
      </c>
      <c r="V157" s="898">
        <f t="shared" ca="1" si="26"/>
        <v>0</v>
      </c>
      <c r="W157" s="898">
        <f t="shared" ca="1" si="26"/>
        <v>0</v>
      </c>
      <c r="X157" s="898">
        <f t="shared" ca="1" si="26"/>
        <v>0</v>
      </c>
      <c r="Y157" s="898">
        <f t="shared" ca="1" si="26"/>
        <v>0</v>
      </c>
      <c r="Z157" s="898">
        <f t="shared" ca="1" si="26"/>
        <v>0</v>
      </c>
      <c r="AA157" s="898">
        <f t="shared" ca="1" si="26"/>
        <v>0</v>
      </c>
      <c r="AB157" s="898">
        <f t="shared" ca="1" si="26"/>
        <v>0</v>
      </c>
      <c r="AC157" s="898">
        <f t="shared" ca="1" si="26"/>
        <v>0</v>
      </c>
      <c r="AD157" s="898">
        <f t="shared" ca="1" si="26"/>
        <v>0</v>
      </c>
      <c r="AE157" s="898">
        <f t="shared" ca="1" si="26"/>
        <v>0</v>
      </c>
      <c r="AF157" s="898">
        <f t="shared" ca="1" si="26"/>
        <v>0</v>
      </c>
      <c r="AG157" s="898">
        <f t="shared" ca="1" si="26"/>
        <v>0</v>
      </c>
      <c r="AH157" s="898">
        <f t="shared" ca="1" si="26"/>
        <v>0</v>
      </c>
      <c r="AI157" s="898">
        <f t="shared" ca="1" si="26"/>
        <v>0</v>
      </c>
      <c r="AJ157" s="898">
        <f t="shared" ca="1" si="26"/>
        <v>0</v>
      </c>
      <c r="AK157" s="898">
        <f t="shared" ca="1" si="26"/>
        <v>0</v>
      </c>
      <c r="AL157" s="898">
        <f t="shared" ca="1" si="26"/>
        <v>0</v>
      </c>
      <c r="AM157" s="898">
        <f t="shared" ca="1" si="26"/>
        <v>0</v>
      </c>
      <c r="AN157" s="898">
        <f t="shared" ca="1" si="26"/>
        <v>0</v>
      </c>
      <c r="AO157" s="898">
        <f t="shared" ca="1" si="26"/>
        <v>0</v>
      </c>
      <c r="AP157" s="898">
        <f t="shared" ca="1" si="26"/>
        <v>0</v>
      </c>
      <c r="AQ157" s="898">
        <f t="shared" ca="1" si="26"/>
        <v>0</v>
      </c>
      <c r="AR157" s="898">
        <f t="shared" ca="1" si="26"/>
        <v>0</v>
      </c>
      <c r="AS157" s="898">
        <f t="shared" ca="1" si="26"/>
        <v>0</v>
      </c>
      <c r="AT157" s="898">
        <f t="shared" ca="1" si="26"/>
        <v>0</v>
      </c>
      <c r="AU157" s="898">
        <f t="shared" ca="1" si="26"/>
        <v>0</v>
      </c>
      <c r="AV157" s="898">
        <f t="shared" ca="1" si="26"/>
        <v>0</v>
      </c>
      <c r="AW157" s="898">
        <f t="shared" ca="1" si="26"/>
        <v>0</v>
      </c>
      <c r="AX157" s="898">
        <f t="shared" ca="1" si="26"/>
        <v>0</v>
      </c>
      <c r="AY157" s="898">
        <f t="shared" ca="1" si="26"/>
        <v>0</v>
      </c>
      <c r="AZ157" s="898">
        <f t="shared" ca="1" si="26"/>
        <v>0</v>
      </c>
      <c r="BA157" s="898">
        <f t="shared" ca="1" si="26"/>
        <v>0</v>
      </c>
      <c r="BB157" s="898">
        <f t="shared" ca="1" si="26"/>
        <v>0</v>
      </c>
      <c r="BC157" s="898">
        <f t="shared" ca="1" si="26"/>
        <v>0</v>
      </c>
      <c r="BD157" s="898">
        <f t="shared" ca="1" si="26"/>
        <v>0</v>
      </c>
      <c r="BE157" s="898">
        <f t="shared" ca="1" si="26"/>
        <v>0</v>
      </c>
      <c r="BF157" s="898">
        <f t="shared" ca="1" si="26"/>
        <v>0</v>
      </c>
      <c r="BG157" s="898">
        <f t="shared" ca="1" si="26"/>
        <v>0</v>
      </c>
      <c r="BH157" s="898">
        <f t="shared" ca="1" si="26"/>
        <v>0</v>
      </c>
      <c r="BI157" s="898">
        <f t="shared" ca="1" si="26"/>
        <v>0</v>
      </c>
      <c r="BJ157" s="898">
        <f t="shared" ca="1" si="26"/>
        <v>0</v>
      </c>
      <c r="BK157" s="898">
        <f t="shared" ca="1" si="26"/>
        <v>0</v>
      </c>
      <c r="BL157" s="898">
        <f t="shared" ca="1" si="26"/>
        <v>0</v>
      </c>
      <c r="BM157" s="881">
        <v>14</v>
      </c>
    </row>
    <row r="158" spans="1:65">
      <c r="A158" s="1267"/>
      <c r="B158" s="899" t="str">
        <f t="shared" ca="1" si="21"/>
        <v>Please specify</v>
      </c>
      <c r="C158" s="883" t="str">
        <f t="shared" ca="1" si="19"/>
        <v>Please select cost type</v>
      </c>
      <c r="D158" s="68" t="str">
        <f t="shared" ca="1" si="19"/>
        <v>[Add notes here]</v>
      </c>
      <c r="E158" s="68" t="str">
        <f t="shared" ca="1" si="19"/>
        <v>Please select confidence rating</v>
      </c>
      <c r="F158" s="932" t="str">
        <f t="shared" ca="1" si="19"/>
        <v>[Add notes here]</v>
      </c>
      <c r="G158" s="614" t="s">
        <v>514</v>
      </c>
      <c r="H158" s="898">
        <f t="shared" ca="1" si="26"/>
        <v>0</v>
      </c>
      <c r="I158" s="898">
        <f t="shared" ca="1" si="26"/>
        <v>0</v>
      </c>
      <c r="J158" s="898">
        <f t="shared" ca="1" si="26"/>
        <v>0</v>
      </c>
      <c r="K158" s="898">
        <f t="shared" ca="1" si="26"/>
        <v>0</v>
      </c>
      <c r="L158" s="898">
        <f t="shared" ca="1" si="26"/>
        <v>0</v>
      </c>
      <c r="M158" s="898">
        <f t="shared" ca="1" si="26"/>
        <v>0</v>
      </c>
      <c r="N158" s="898">
        <f t="shared" ca="1" si="26"/>
        <v>0</v>
      </c>
      <c r="O158" s="898">
        <f t="shared" ca="1" si="26"/>
        <v>0</v>
      </c>
      <c r="P158" s="898">
        <f t="shared" ca="1" si="26"/>
        <v>0</v>
      </c>
      <c r="Q158" s="898">
        <f t="shared" ca="1" si="26"/>
        <v>0</v>
      </c>
      <c r="R158" s="898">
        <f t="shared" ca="1" si="26"/>
        <v>0</v>
      </c>
      <c r="S158" s="898">
        <f t="shared" ca="1" si="26"/>
        <v>0</v>
      </c>
      <c r="T158" s="898">
        <f t="shared" ca="1" si="26"/>
        <v>0</v>
      </c>
      <c r="U158" s="898">
        <f t="shared" ca="1" si="26"/>
        <v>0</v>
      </c>
      <c r="V158" s="898">
        <f t="shared" ca="1" si="26"/>
        <v>0</v>
      </c>
      <c r="W158" s="898">
        <f t="shared" ca="1" si="26"/>
        <v>0</v>
      </c>
      <c r="X158" s="898">
        <f t="shared" ca="1" si="26"/>
        <v>0</v>
      </c>
      <c r="Y158" s="898">
        <f t="shared" ca="1" si="26"/>
        <v>0</v>
      </c>
      <c r="Z158" s="898">
        <f t="shared" ca="1" si="26"/>
        <v>0</v>
      </c>
      <c r="AA158" s="898">
        <f t="shared" ca="1" si="26"/>
        <v>0</v>
      </c>
      <c r="AB158" s="898">
        <f t="shared" ca="1" si="26"/>
        <v>0</v>
      </c>
      <c r="AC158" s="898">
        <f t="shared" ca="1" si="26"/>
        <v>0</v>
      </c>
      <c r="AD158" s="898">
        <f t="shared" ca="1" si="26"/>
        <v>0</v>
      </c>
      <c r="AE158" s="898">
        <f t="shared" ca="1" si="26"/>
        <v>0</v>
      </c>
      <c r="AF158" s="898">
        <f t="shared" ca="1" si="26"/>
        <v>0</v>
      </c>
      <c r="AG158" s="898">
        <f t="shared" ca="1" si="26"/>
        <v>0</v>
      </c>
      <c r="AH158" s="898">
        <f t="shared" ca="1" si="26"/>
        <v>0</v>
      </c>
      <c r="AI158" s="898">
        <f t="shared" ca="1" si="26"/>
        <v>0</v>
      </c>
      <c r="AJ158" s="898">
        <f t="shared" ca="1" si="26"/>
        <v>0</v>
      </c>
      <c r="AK158" s="898">
        <f t="shared" ca="1" si="26"/>
        <v>0</v>
      </c>
      <c r="AL158" s="898">
        <f t="shared" ca="1" si="26"/>
        <v>0</v>
      </c>
      <c r="AM158" s="898">
        <f t="shared" ca="1" si="26"/>
        <v>0</v>
      </c>
      <c r="AN158" s="898">
        <f t="shared" ca="1" si="26"/>
        <v>0</v>
      </c>
      <c r="AO158" s="898">
        <f t="shared" ca="1" si="26"/>
        <v>0</v>
      </c>
      <c r="AP158" s="898">
        <f t="shared" ca="1" si="26"/>
        <v>0</v>
      </c>
      <c r="AQ158" s="898">
        <f t="shared" ca="1" si="26"/>
        <v>0</v>
      </c>
      <c r="AR158" s="898">
        <f t="shared" ca="1" si="26"/>
        <v>0</v>
      </c>
      <c r="AS158" s="898">
        <f t="shared" ca="1" si="26"/>
        <v>0</v>
      </c>
      <c r="AT158" s="898">
        <f t="shared" ca="1" si="26"/>
        <v>0</v>
      </c>
      <c r="AU158" s="898">
        <f t="shared" ca="1" si="26"/>
        <v>0</v>
      </c>
      <c r="AV158" s="898">
        <f t="shared" ca="1" si="26"/>
        <v>0</v>
      </c>
      <c r="AW158" s="898">
        <f t="shared" ca="1" si="26"/>
        <v>0</v>
      </c>
      <c r="AX158" s="898">
        <f t="shared" ca="1" si="26"/>
        <v>0</v>
      </c>
      <c r="AY158" s="898">
        <f t="shared" ca="1" si="26"/>
        <v>0</v>
      </c>
      <c r="AZ158" s="898">
        <f t="shared" ca="1" si="26"/>
        <v>0</v>
      </c>
      <c r="BA158" s="898">
        <f t="shared" ca="1" si="26"/>
        <v>0</v>
      </c>
      <c r="BB158" s="898">
        <f t="shared" ca="1" si="26"/>
        <v>0</v>
      </c>
      <c r="BC158" s="898">
        <f t="shared" ca="1" si="26"/>
        <v>0</v>
      </c>
      <c r="BD158" s="898">
        <f t="shared" ca="1" si="26"/>
        <v>0</v>
      </c>
      <c r="BE158" s="898">
        <f t="shared" ca="1" si="26"/>
        <v>0</v>
      </c>
      <c r="BF158" s="898">
        <f t="shared" ca="1" si="26"/>
        <v>0</v>
      </c>
      <c r="BG158" s="898">
        <f t="shared" ca="1" si="26"/>
        <v>0</v>
      </c>
      <c r="BH158" s="898">
        <f t="shared" ca="1" si="26"/>
        <v>0</v>
      </c>
      <c r="BI158" s="898">
        <f t="shared" ca="1" si="26"/>
        <v>0</v>
      </c>
      <c r="BJ158" s="898">
        <f t="shared" ca="1" si="26"/>
        <v>0</v>
      </c>
      <c r="BK158" s="898">
        <f t="shared" ca="1" si="26"/>
        <v>0</v>
      </c>
      <c r="BL158" s="898">
        <f t="shared" ca="1" si="26"/>
        <v>0</v>
      </c>
      <c r="BM158" s="881">
        <v>15</v>
      </c>
    </row>
    <row r="159" spans="1:65">
      <c r="A159" s="1267"/>
      <c r="B159" s="899" t="str">
        <f t="shared" ca="1" si="21"/>
        <v>Please specify</v>
      </c>
      <c r="C159" s="883" t="str">
        <f t="shared" ca="1" si="19"/>
        <v>Please select cost type</v>
      </c>
      <c r="D159" s="68" t="str">
        <f t="shared" ca="1" si="19"/>
        <v>[Add notes here]</v>
      </c>
      <c r="E159" s="68" t="str">
        <f t="shared" ca="1" si="19"/>
        <v>Please select confidence rating</v>
      </c>
      <c r="F159" s="932" t="str">
        <f t="shared" ca="1" si="19"/>
        <v>[Add notes here]</v>
      </c>
      <c r="G159" s="614" t="s">
        <v>514</v>
      </c>
      <c r="H159" s="898">
        <f t="shared" ca="1" si="26"/>
        <v>0</v>
      </c>
      <c r="I159" s="898">
        <f t="shared" ca="1" si="26"/>
        <v>0</v>
      </c>
      <c r="J159" s="898">
        <f t="shared" ca="1" si="26"/>
        <v>0</v>
      </c>
      <c r="K159" s="898">
        <f t="shared" ca="1" si="26"/>
        <v>0</v>
      </c>
      <c r="L159" s="898">
        <f t="shared" ca="1" si="26"/>
        <v>0</v>
      </c>
      <c r="M159" s="898">
        <f t="shared" ca="1" si="26"/>
        <v>0</v>
      </c>
      <c r="N159" s="898">
        <f t="shared" ca="1" si="26"/>
        <v>0</v>
      </c>
      <c r="O159" s="898">
        <f t="shared" ca="1" si="26"/>
        <v>0</v>
      </c>
      <c r="P159" s="898">
        <f t="shared" ca="1" si="26"/>
        <v>0</v>
      </c>
      <c r="Q159" s="898">
        <f t="shared" ca="1" si="26"/>
        <v>0</v>
      </c>
      <c r="R159" s="898">
        <f t="shared" ca="1" si="26"/>
        <v>0</v>
      </c>
      <c r="S159" s="898">
        <f t="shared" ca="1" si="26"/>
        <v>0</v>
      </c>
      <c r="T159" s="898">
        <f t="shared" ca="1" si="26"/>
        <v>0</v>
      </c>
      <c r="U159" s="898">
        <f t="shared" ca="1" si="26"/>
        <v>0</v>
      </c>
      <c r="V159" s="898">
        <f t="shared" ca="1" si="26"/>
        <v>0</v>
      </c>
      <c r="W159" s="898">
        <f t="shared" ca="1" si="26"/>
        <v>0</v>
      </c>
      <c r="X159" s="898">
        <f t="shared" ca="1" si="26"/>
        <v>0</v>
      </c>
      <c r="Y159" s="898">
        <f t="shared" ca="1" si="26"/>
        <v>0</v>
      </c>
      <c r="Z159" s="898">
        <f t="shared" ca="1" si="26"/>
        <v>0</v>
      </c>
      <c r="AA159" s="898">
        <f t="shared" ca="1" si="26"/>
        <v>0</v>
      </c>
      <c r="AB159" s="898">
        <f t="shared" ca="1" si="26"/>
        <v>0</v>
      </c>
      <c r="AC159" s="898">
        <f t="shared" ca="1" si="26"/>
        <v>0</v>
      </c>
      <c r="AD159" s="898">
        <f t="shared" ca="1" si="26"/>
        <v>0</v>
      </c>
      <c r="AE159" s="898">
        <f t="shared" ca="1" si="26"/>
        <v>0</v>
      </c>
      <c r="AF159" s="898">
        <f t="shared" ca="1" si="26"/>
        <v>0</v>
      </c>
      <c r="AG159" s="898">
        <f t="shared" ca="1" si="26"/>
        <v>0</v>
      </c>
      <c r="AH159" s="898">
        <f t="shared" ca="1" si="26"/>
        <v>0</v>
      </c>
      <c r="AI159" s="898">
        <f t="shared" ref="AI159:BL159" ca="1" si="27">OFFSET(AI$19,$BM159,0,1,1)</f>
        <v>0</v>
      </c>
      <c r="AJ159" s="898">
        <f t="shared" ca="1" si="27"/>
        <v>0</v>
      </c>
      <c r="AK159" s="898">
        <f t="shared" ca="1" si="27"/>
        <v>0</v>
      </c>
      <c r="AL159" s="898">
        <f t="shared" ca="1" si="27"/>
        <v>0</v>
      </c>
      <c r="AM159" s="898">
        <f t="shared" ca="1" si="27"/>
        <v>0</v>
      </c>
      <c r="AN159" s="898">
        <f t="shared" ca="1" si="27"/>
        <v>0</v>
      </c>
      <c r="AO159" s="898">
        <f t="shared" ca="1" si="27"/>
        <v>0</v>
      </c>
      <c r="AP159" s="898">
        <f t="shared" ca="1" si="27"/>
        <v>0</v>
      </c>
      <c r="AQ159" s="898">
        <f t="shared" ca="1" si="27"/>
        <v>0</v>
      </c>
      <c r="AR159" s="898">
        <f t="shared" ca="1" si="27"/>
        <v>0</v>
      </c>
      <c r="AS159" s="898">
        <f t="shared" ca="1" si="27"/>
        <v>0</v>
      </c>
      <c r="AT159" s="898">
        <f t="shared" ca="1" si="27"/>
        <v>0</v>
      </c>
      <c r="AU159" s="898">
        <f t="shared" ca="1" si="27"/>
        <v>0</v>
      </c>
      <c r="AV159" s="898">
        <f t="shared" ca="1" si="27"/>
        <v>0</v>
      </c>
      <c r="AW159" s="898">
        <f t="shared" ca="1" si="27"/>
        <v>0</v>
      </c>
      <c r="AX159" s="898">
        <f t="shared" ca="1" si="27"/>
        <v>0</v>
      </c>
      <c r="AY159" s="898">
        <f t="shared" ca="1" si="27"/>
        <v>0</v>
      </c>
      <c r="AZ159" s="898">
        <f t="shared" ca="1" si="27"/>
        <v>0</v>
      </c>
      <c r="BA159" s="898">
        <f t="shared" ca="1" si="27"/>
        <v>0</v>
      </c>
      <c r="BB159" s="898">
        <f t="shared" ca="1" si="27"/>
        <v>0</v>
      </c>
      <c r="BC159" s="898">
        <f t="shared" ca="1" si="27"/>
        <v>0</v>
      </c>
      <c r="BD159" s="898">
        <f t="shared" ca="1" si="27"/>
        <v>0</v>
      </c>
      <c r="BE159" s="898">
        <f t="shared" ca="1" si="27"/>
        <v>0</v>
      </c>
      <c r="BF159" s="898">
        <f t="shared" ca="1" si="27"/>
        <v>0</v>
      </c>
      <c r="BG159" s="898">
        <f t="shared" ca="1" si="27"/>
        <v>0</v>
      </c>
      <c r="BH159" s="898">
        <f t="shared" ca="1" si="27"/>
        <v>0</v>
      </c>
      <c r="BI159" s="898">
        <f t="shared" ca="1" si="27"/>
        <v>0</v>
      </c>
      <c r="BJ159" s="898">
        <f t="shared" ca="1" si="27"/>
        <v>0</v>
      </c>
      <c r="BK159" s="898">
        <f t="shared" ca="1" si="27"/>
        <v>0</v>
      </c>
      <c r="BL159" s="898">
        <f t="shared" ca="1" si="27"/>
        <v>0</v>
      </c>
      <c r="BM159" s="881">
        <v>16</v>
      </c>
    </row>
    <row r="160" spans="1:65">
      <c r="A160" s="1267"/>
      <c r="B160" s="899" t="str">
        <f t="shared" ca="1" si="21"/>
        <v>Please specify</v>
      </c>
      <c r="C160" s="883" t="str">
        <f t="shared" ca="1" si="19"/>
        <v>Please select cost type</v>
      </c>
      <c r="D160" s="68" t="str">
        <f t="shared" ca="1" si="19"/>
        <v>[Add notes here]</v>
      </c>
      <c r="E160" s="68" t="str">
        <f t="shared" ca="1" si="19"/>
        <v>Please select confidence rating</v>
      </c>
      <c r="F160" s="932" t="str">
        <f t="shared" ca="1" si="19"/>
        <v>[Add notes here]</v>
      </c>
      <c r="G160" s="614" t="s">
        <v>514</v>
      </c>
      <c r="H160" s="898">
        <f t="shared" ref="H160:BL164" ca="1" si="28">OFFSET(H$19,$BM160,0,1,1)</f>
        <v>0</v>
      </c>
      <c r="I160" s="898">
        <f t="shared" ca="1" si="28"/>
        <v>0</v>
      </c>
      <c r="J160" s="898">
        <f t="shared" ca="1" si="28"/>
        <v>0</v>
      </c>
      <c r="K160" s="898">
        <f t="shared" ca="1" si="28"/>
        <v>0</v>
      </c>
      <c r="L160" s="898">
        <f t="shared" ca="1" si="28"/>
        <v>0</v>
      </c>
      <c r="M160" s="898">
        <f t="shared" ca="1" si="28"/>
        <v>0</v>
      </c>
      <c r="N160" s="898">
        <f t="shared" ca="1" si="28"/>
        <v>0</v>
      </c>
      <c r="O160" s="898">
        <f t="shared" ca="1" si="28"/>
        <v>0</v>
      </c>
      <c r="P160" s="898">
        <f t="shared" ca="1" si="28"/>
        <v>0</v>
      </c>
      <c r="Q160" s="898">
        <f t="shared" ca="1" si="28"/>
        <v>0</v>
      </c>
      <c r="R160" s="898">
        <f t="shared" ca="1" si="28"/>
        <v>0</v>
      </c>
      <c r="S160" s="898">
        <f t="shared" ca="1" si="28"/>
        <v>0</v>
      </c>
      <c r="T160" s="898">
        <f t="shared" ca="1" si="28"/>
        <v>0</v>
      </c>
      <c r="U160" s="898">
        <f t="shared" ca="1" si="28"/>
        <v>0</v>
      </c>
      <c r="V160" s="898">
        <f t="shared" ca="1" si="28"/>
        <v>0</v>
      </c>
      <c r="W160" s="898">
        <f t="shared" ca="1" si="28"/>
        <v>0</v>
      </c>
      <c r="X160" s="898">
        <f t="shared" ca="1" si="28"/>
        <v>0</v>
      </c>
      <c r="Y160" s="898">
        <f t="shared" ca="1" si="28"/>
        <v>0</v>
      </c>
      <c r="Z160" s="898">
        <f t="shared" ca="1" si="28"/>
        <v>0</v>
      </c>
      <c r="AA160" s="898">
        <f t="shared" ca="1" si="28"/>
        <v>0</v>
      </c>
      <c r="AB160" s="898">
        <f t="shared" ca="1" si="28"/>
        <v>0</v>
      </c>
      <c r="AC160" s="898">
        <f t="shared" ca="1" si="28"/>
        <v>0</v>
      </c>
      <c r="AD160" s="898">
        <f t="shared" ca="1" si="28"/>
        <v>0</v>
      </c>
      <c r="AE160" s="898">
        <f t="shared" ca="1" si="28"/>
        <v>0</v>
      </c>
      <c r="AF160" s="898">
        <f t="shared" ca="1" si="28"/>
        <v>0</v>
      </c>
      <c r="AG160" s="898">
        <f t="shared" ca="1" si="28"/>
        <v>0</v>
      </c>
      <c r="AH160" s="898">
        <f t="shared" ca="1" si="28"/>
        <v>0</v>
      </c>
      <c r="AI160" s="898">
        <f t="shared" ca="1" si="28"/>
        <v>0</v>
      </c>
      <c r="AJ160" s="898">
        <f t="shared" ca="1" si="28"/>
        <v>0</v>
      </c>
      <c r="AK160" s="898">
        <f t="shared" ca="1" si="28"/>
        <v>0</v>
      </c>
      <c r="AL160" s="898">
        <f t="shared" ca="1" si="28"/>
        <v>0</v>
      </c>
      <c r="AM160" s="898">
        <f t="shared" ca="1" si="28"/>
        <v>0</v>
      </c>
      <c r="AN160" s="898">
        <f t="shared" ca="1" si="28"/>
        <v>0</v>
      </c>
      <c r="AO160" s="898">
        <f t="shared" ca="1" si="28"/>
        <v>0</v>
      </c>
      <c r="AP160" s="898">
        <f t="shared" ca="1" si="28"/>
        <v>0</v>
      </c>
      <c r="AQ160" s="898">
        <f t="shared" ca="1" si="28"/>
        <v>0</v>
      </c>
      <c r="AR160" s="898">
        <f t="shared" ca="1" si="28"/>
        <v>0</v>
      </c>
      <c r="AS160" s="898">
        <f t="shared" ca="1" si="28"/>
        <v>0</v>
      </c>
      <c r="AT160" s="898">
        <f t="shared" ca="1" si="28"/>
        <v>0</v>
      </c>
      <c r="AU160" s="898">
        <f t="shared" ca="1" si="28"/>
        <v>0</v>
      </c>
      <c r="AV160" s="898">
        <f t="shared" ca="1" si="28"/>
        <v>0</v>
      </c>
      <c r="AW160" s="898">
        <f t="shared" ca="1" si="28"/>
        <v>0</v>
      </c>
      <c r="AX160" s="898">
        <f t="shared" ca="1" si="28"/>
        <v>0</v>
      </c>
      <c r="AY160" s="898">
        <f t="shared" ca="1" si="28"/>
        <v>0</v>
      </c>
      <c r="AZ160" s="898">
        <f t="shared" ca="1" si="28"/>
        <v>0</v>
      </c>
      <c r="BA160" s="898">
        <f t="shared" ca="1" si="28"/>
        <v>0</v>
      </c>
      <c r="BB160" s="898">
        <f t="shared" ca="1" si="28"/>
        <v>0</v>
      </c>
      <c r="BC160" s="898">
        <f t="shared" ca="1" si="28"/>
        <v>0</v>
      </c>
      <c r="BD160" s="898">
        <f t="shared" ca="1" si="28"/>
        <v>0</v>
      </c>
      <c r="BE160" s="898">
        <f t="shared" ca="1" si="28"/>
        <v>0</v>
      </c>
      <c r="BF160" s="898">
        <f t="shared" ca="1" si="28"/>
        <v>0</v>
      </c>
      <c r="BG160" s="898">
        <f t="shared" ca="1" si="28"/>
        <v>0</v>
      </c>
      <c r="BH160" s="898">
        <f t="shared" ca="1" si="28"/>
        <v>0</v>
      </c>
      <c r="BI160" s="898">
        <f t="shared" ca="1" si="28"/>
        <v>0</v>
      </c>
      <c r="BJ160" s="898">
        <f t="shared" ca="1" si="28"/>
        <v>0</v>
      </c>
      <c r="BK160" s="898">
        <f t="shared" ca="1" si="28"/>
        <v>0</v>
      </c>
      <c r="BL160" s="898">
        <f t="shared" ca="1" si="28"/>
        <v>0</v>
      </c>
      <c r="BM160" s="881">
        <v>17</v>
      </c>
    </row>
    <row r="161" spans="1:65">
      <c r="A161" s="1267"/>
      <c r="B161" s="899" t="str">
        <f t="shared" ca="1" si="21"/>
        <v>Please specify</v>
      </c>
      <c r="C161" s="883" t="str">
        <f t="shared" ca="1" si="19"/>
        <v>Please select cost type</v>
      </c>
      <c r="D161" s="68" t="str">
        <f t="shared" ca="1" si="19"/>
        <v>[Add notes here]</v>
      </c>
      <c r="E161" s="68" t="str">
        <f t="shared" ca="1" si="19"/>
        <v>Please select confidence rating</v>
      </c>
      <c r="F161" s="932" t="str">
        <f t="shared" ca="1" si="19"/>
        <v>[Add notes here]</v>
      </c>
      <c r="G161" s="614" t="s">
        <v>514</v>
      </c>
      <c r="H161" s="898">
        <f t="shared" ca="1" si="28"/>
        <v>0</v>
      </c>
      <c r="I161" s="898">
        <f t="shared" ca="1" si="28"/>
        <v>0</v>
      </c>
      <c r="J161" s="898">
        <f t="shared" ca="1" si="28"/>
        <v>0</v>
      </c>
      <c r="K161" s="898">
        <f t="shared" ca="1" si="28"/>
        <v>0</v>
      </c>
      <c r="L161" s="898">
        <f t="shared" ca="1" si="28"/>
        <v>0</v>
      </c>
      <c r="M161" s="898">
        <f t="shared" ca="1" si="28"/>
        <v>0</v>
      </c>
      <c r="N161" s="898">
        <f t="shared" ca="1" si="28"/>
        <v>0</v>
      </c>
      <c r="O161" s="898">
        <f t="shared" ca="1" si="28"/>
        <v>0</v>
      </c>
      <c r="P161" s="898">
        <f t="shared" ca="1" si="28"/>
        <v>0</v>
      </c>
      <c r="Q161" s="898">
        <f t="shared" ca="1" si="28"/>
        <v>0</v>
      </c>
      <c r="R161" s="898">
        <f t="shared" ca="1" si="28"/>
        <v>0</v>
      </c>
      <c r="S161" s="898">
        <f t="shared" ca="1" si="28"/>
        <v>0</v>
      </c>
      <c r="T161" s="898">
        <f t="shared" ca="1" si="28"/>
        <v>0</v>
      </c>
      <c r="U161" s="898">
        <f t="shared" ca="1" si="28"/>
        <v>0</v>
      </c>
      <c r="V161" s="898">
        <f t="shared" ca="1" si="28"/>
        <v>0</v>
      </c>
      <c r="W161" s="898">
        <f t="shared" ca="1" si="28"/>
        <v>0</v>
      </c>
      <c r="X161" s="898">
        <f t="shared" ca="1" si="28"/>
        <v>0</v>
      </c>
      <c r="Y161" s="898">
        <f t="shared" ca="1" si="28"/>
        <v>0</v>
      </c>
      <c r="Z161" s="898">
        <f t="shared" ca="1" si="28"/>
        <v>0</v>
      </c>
      <c r="AA161" s="898">
        <f t="shared" ca="1" si="28"/>
        <v>0</v>
      </c>
      <c r="AB161" s="898">
        <f t="shared" ca="1" si="28"/>
        <v>0</v>
      </c>
      <c r="AC161" s="898">
        <f t="shared" ca="1" si="28"/>
        <v>0</v>
      </c>
      <c r="AD161" s="898">
        <f t="shared" ca="1" si="28"/>
        <v>0</v>
      </c>
      <c r="AE161" s="898">
        <f t="shared" ca="1" si="28"/>
        <v>0</v>
      </c>
      <c r="AF161" s="898">
        <f t="shared" ca="1" si="28"/>
        <v>0</v>
      </c>
      <c r="AG161" s="898">
        <f t="shared" ca="1" si="28"/>
        <v>0</v>
      </c>
      <c r="AH161" s="898">
        <f t="shared" ca="1" si="28"/>
        <v>0</v>
      </c>
      <c r="AI161" s="898">
        <f t="shared" ca="1" si="28"/>
        <v>0</v>
      </c>
      <c r="AJ161" s="898">
        <f t="shared" ca="1" si="28"/>
        <v>0</v>
      </c>
      <c r="AK161" s="898">
        <f t="shared" ca="1" si="28"/>
        <v>0</v>
      </c>
      <c r="AL161" s="898">
        <f t="shared" ca="1" si="28"/>
        <v>0</v>
      </c>
      <c r="AM161" s="898">
        <f t="shared" ca="1" si="28"/>
        <v>0</v>
      </c>
      <c r="AN161" s="898">
        <f t="shared" ca="1" si="28"/>
        <v>0</v>
      </c>
      <c r="AO161" s="898">
        <f t="shared" ca="1" si="28"/>
        <v>0</v>
      </c>
      <c r="AP161" s="898">
        <f t="shared" ca="1" si="28"/>
        <v>0</v>
      </c>
      <c r="AQ161" s="898">
        <f t="shared" ca="1" si="28"/>
        <v>0</v>
      </c>
      <c r="AR161" s="898">
        <f t="shared" ca="1" si="28"/>
        <v>0</v>
      </c>
      <c r="AS161" s="898">
        <f t="shared" ca="1" si="28"/>
        <v>0</v>
      </c>
      <c r="AT161" s="898">
        <f t="shared" ca="1" si="28"/>
        <v>0</v>
      </c>
      <c r="AU161" s="898">
        <f t="shared" ca="1" si="28"/>
        <v>0</v>
      </c>
      <c r="AV161" s="898">
        <f t="shared" ca="1" si="28"/>
        <v>0</v>
      </c>
      <c r="AW161" s="898">
        <f t="shared" ca="1" si="28"/>
        <v>0</v>
      </c>
      <c r="AX161" s="898">
        <f t="shared" ca="1" si="28"/>
        <v>0</v>
      </c>
      <c r="AY161" s="898">
        <f t="shared" ca="1" si="28"/>
        <v>0</v>
      </c>
      <c r="AZ161" s="898">
        <f t="shared" ca="1" si="28"/>
        <v>0</v>
      </c>
      <c r="BA161" s="898">
        <f t="shared" ca="1" si="28"/>
        <v>0</v>
      </c>
      <c r="BB161" s="898">
        <f t="shared" ca="1" si="28"/>
        <v>0</v>
      </c>
      <c r="BC161" s="898">
        <f t="shared" ca="1" si="28"/>
        <v>0</v>
      </c>
      <c r="BD161" s="898">
        <f t="shared" ca="1" si="28"/>
        <v>0</v>
      </c>
      <c r="BE161" s="898">
        <f t="shared" ca="1" si="28"/>
        <v>0</v>
      </c>
      <c r="BF161" s="898">
        <f t="shared" ca="1" si="28"/>
        <v>0</v>
      </c>
      <c r="BG161" s="898">
        <f t="shared" ca="1" si="28"/>
        <v>0</v>
      </c>
      <c r="BH161" s="898">
        <f t="shared" ca="1" si="28"/>
        <v>0</v>
      </c>
      <c r="BI161" s="898">
        <f t="shared" ca="1" si="28"/>
        <v>0</v>
      </c>
      <c r="BJ161" s="898">
        <f t="shared" ca="1" si="28"/>
        <v>0</v>
      </c>
      <c r="BK161" s="898">
        <f t="shared" ca="1" si="28"/>
        <v>0</v>
      </c>
      <c r="BL161" s="898">
        <f t="shared" ca="1" si="28"/>
        <v>0</v>
      </c>
      <c r="BM161" s="881">
        <v>18</v>
      </c>
    </row>
    <row r="162" spans="1:65">
      <c r="A162" s="1267"/>
      <c r="B162" s="899" t="str">
        <f t="shared" ca="1" si="21"/>
        <v>Please specify</v>
      </c>
      <c r="C162" s="883" t="str">
        <f t="shared" ca="1" si="19"/>
        <v>Please select cost type</v>
      </c>
      <c r="D162" s="68" t="str">
        <f t="shared" ca="1" si="19"/>
        <v>[Add notes here]</v>
      </c>
      <c r="E162" s="68" t="str">
        <f t="shared" ca="1" si="19"/>
        <v>Please select confidence rating</v>
      </c>
      <c r="F162" s="932" t="str">
        <f t="shared" ca="1" si="19"/>
        <v>[Add notes here]</v>
      </c>
      <c r="G162" s="614" t="s">
        <v>514</v>
      </c>
      <c r="H162" s="898">
        <f t="shared" ca="1" si="28"/>
        <v>0</v>
      </c>
      <c r="I162" s="898">
        <f t="shared" ca="1" si="28"/>
        <v>0</v>
      </c>
      <c r="J162" s="898">
        <f t="shared" ca="1" si="28"/>
        <v>0</v>
      </c>
      <c r="K162" s="898">
        <f t="shared" ca="1" si="28"/>
        <v>0</v>
      </c>
      <c r="L162" s="898">
        <f t="shared" ca="1" si="28"/>
        <v>0</v>
      </c>
      <c r="M162" s="898">
        <f t="shared" ca="1" si="28"/>
        <v>0</v>
      </c>
      <c r="N162" s="898">
        <f t="shared" ca="1" si="28"/>
        <v>0</v>
      </c>
      <c r="O162" s="898">
        <f t="shared" ca="1" si="28"/>
        <v>0</v>
      </c>
      <c r="P162" s="898">
        <f t="shared" ca="1" si="28"/>
        <v>0</v>
      </c>
      <c r="Q162" s="898">
        <f t="shared" ca="1" si="28"/>
        <v>0</v>
      </c>
      <c r="R162" s="898">
        <f t="shared" ca="1" si="28"/>
        <v>0</v>
      </c>
      <c r="S162" s="898">
        <f t="shared" ca="1" si="28"/>
        <v>0</v>
      </c>
      <c r="T162" s="898">
        <f t="shared" ca="1" si="28"/>
        <v>0</v>
      </c>
      <c r="U162" s="898">
        <f t="shared" ca="1" si="28"/>
        <v>0</v>
      </c>
      <c r="V162" s="898">
        <f t="shared" ca="1" si="28"/>
        <v>0</v>
      </c>
      <c r="W162" s="898">
        <f t="shared" ca="1" si="28"/>
        <v>0</v>
      </c>
      <c r="X162" s="898">
        <f t="shared" ca="1" si="28"/>
        <v>0</v>
      </c>
      <c r="Y162" s="898">
        <f t="shared" ca="1" si="28"/>
        <v>0</v>
      </c>
      <c r="Z162" s="898">
        <f t="shared" ca="1" si="28"/>
        <v>0</v>
      </c>
      <c r="AA162" s="898">
        <f t="shared" ca="1" si="28"/>
        <v>0</v>
      </c>
      <c r="AB162" s="898">
        <f t="shared" ca="1" si="28"/>
        <v>0</v>
      </c>
      <c r="AC162" s="898">
        <f t="shared" ca="1" si="28"/>
        <v>0</v>
      </c>
      <c r="AD162" s="898">
        <f t="shared" ca="1" si="28"/>
        <v>0</v>
      </c>
      <c r="AE162" s="898">
        <f t="shared" ca="1" si="28"/>
        <v>0</v>
      </c>
      <c r="AF162" s="898">
        <f t="shared" ca="1" si="28"/>
        <v>0</v>
      </c>
      <c r="AG162" s="898">
        <f t="shared" ca="1" si="28"/>
        <v>0</v>
      </c>
      <c r="AH162" s="898">
        <f t="shared" ca="1" si="28"/>
        <v>0</v>
      </c>
      <c r="AI162" s="898">
        <f t="shared" ca="1" si="28"/>
        <v>0</v>
      </c>
      <c r="AJ162" s="898">
        <f t="shared" ca="1" si="28"/>
        <v>0</v>
      </c>
      <c r="AK162" s="898">
        <f t="shared" ca="1" si="28"/>
        <v>0</v>
      </c>
      <c r="AL162" s="898">
        <f t="shared" ca="1" si="28"/>
        <v>0</v>
      </c>
      <c r="AM162" s="898">
        <f t="shared" ca="1" si="28"/>
        <v>0</v>
      </c>
      <c r="AN162" s="898">
        <f t="shared" ca="1" si="28"/>
        <v>0</v>
      </c>
      <c r="AO162" s="898">
        <f t="shared" ca="1" si="28"/>
        <v>0</v>
      </c>
      <c r="AP162" s="898">
        <f t="shared" ca="1" si="28"/>
        <v>0</v>
      </c>
      <c r="AQ162" s="898">
        <f t="shared" ca="1" si="28"/>
        <v>0</v>
      </c>
      <c r="AR162" s="898">
        <f t="shared" ca="1" si="28"/>
        <v>0</v>
      </c>
      <c r="AS162" s="898">
        <f t="shared" ca="1" si="28"/>
        <v>0</v>
      </c>
      <c r="AT162" s="898">
        <f t="shared" ca="1" si="28"/>
        <v>0</v>
      </c>
      <c r="AU162" s="898">
        <f t="shared" ca="1" si="28"/>
        <v>0</v>
      </c>
      <c r="AV162" s="898">
        <f t="shared" ca="1" si="28"/>
        <v>0</v>
      </c>
      <c r="AW162" s="898">
        <f t="shared" ca="1" si="28"/>
        <v>0</v>
      </c>
      <c r="AX162" s="898">
        <f t="shared" ca="1" si="28"/>
        <v>0</v>
      </c>
      <c r="AY162" s="898">
        <f t="shared" ca="1" si="28"/>
        <v>0</v>
      </c>
      <c r="AZ162" s="898">
        <f t="shared" ca="1" si="28"/>
        <v>0</v>
      </c>
      <c r="BA162" s="898">
        <f t="shared" ca="1" si="28"/>
        <v>0</v>
      </c>
      <c r="BB162" s="898">
        <f t="shared" ca="1" si="28"/>
        <v>0</v>
      </c>
      <c r="BC162" s="898">
        <f t="shared" ca="1" si="28"/>
        <v>0</v>
      </c>
      <c r="BD162" s="898">
        <f t="shared" ca="1" si="28"/>
        <v>0</v>
      </c>
      <c r="BE162" s="898">
        <f t="shared" ca="1" si="28"/>
        <v>0</v>
      </c>
      <c r="BF162" s="898">
        <f t="shared" ca="1" si="28"/>
        <v>0</v>
      </c>
      <c r="BG162" s="898">
        <f t="shared" ca="1" si="28"/>
        <v>0</v>
      </c>
      <c r="BH162" s="898">
        <f t="shared" ca="1" si="28"/>
        <v>0</v>
      </c>
      <c r="BI162" s="898">
        <f t="shared" ca="1" si="28"/>
        <v>0</v>
      </c>
      <c r="BJ162" s="898">
        <f t="shared" ca="1" si="28"/>
        <v>0</v>
      </c>
      <c r="BK162" s="898">
        <f t="shared" ca="1" si="28"/>
        <v>0</v>
      </c>
      <c r="BL162" s="898">
        <f t="shared" ca="1" si="28"/>
        <v>0</v>
      </c>
      <c r="BM162" s="881">
        <v>19</v>
      </c>
    </row>
    <row r="163" spans="1:65" ht="13.5" thickBot="1">
      <c r="A163" s="1267"/>
      <c r="B163" s="900" t="str">
        <f t="shared" ca="1" si="21"/>
        <v>Please specify</v>
      </c>
      <c r="C163" s="884" t="str">
        <f t="shared" ca="1" si="19"/>
        <v>Please select cost type</v>
      </c>
      <c r="D163" s="70" t="str">
        <f t="shared" ca="1" si="19"/>
        <v>[Add notes here]</v>
      </c>
      <c r="E163" s="68" t="str">
        <f t="shared" ca="1" si="19"/>
        <v>Please select confidence rating</v>
      </c>
      <c r="F163" s="933" t="str">
        <f t="shared" ca="1" si="19"/>
        <v>[Add notes here]</v>
      </c>
      <c r="G163" s="614" t="s">
        <v>514</v>
      </c>
      <c r="H163" s="898">
        <f t="shared" ca="1" si="28"/>
        <v>0</v>
      </c>
      <c r="I163" s="898">
        <f t="shared" ca="1" si="28"/>
        <v>0</v>
      </c>
      <c r="J163" s="898">
        <f t="shared" ca="1" si="28"/>
        <v>0</v>
      </c>
      <c r="K163" s="898">
        <f t="shared" ca="1" si="28"/>
        <v>0</v>
      </c>
      <c r="L163" s="898">
        <f t="shared" ca="1" si="28"/>
        <v>0</v>
      </c>
      <c r="M163" s="898">
        <f t="shared" ca="1" si="28"/>
        <v>0</v>
      </c>
      <c r="N163" s="898">
        <f t="shared" ca="1" si="28"/>
        <v>0</v>
      </c>
      <c r="O163" s="898">
        <f t="shared" ca="1" si="28"/>
        <v>0</v>
      </c>
      <c r="P163" s="898">
        <f t="shared" ca="1" si="28"/>
        <v>0</v>
      </c>
      <c r="Q163" s="898">
        <f t="shared" ca="1" si="28"/>
        <v>0</v>
      </c>
      <c r="R163" s="898">
        <f t="shared" ca="1" si="28"/>
        <v>0</v>
      </c>
      <c r="S163" s="898">
        <f t="shared" ca="1" si="28"/>
        <v>0</v>
      </c>
      <c r="T163" s="898">
        <f t="shared" ca="1" si="28"/>
        <v>0</v>
      </c>
      <c r="U163" s="898">
        <f t="shared" ca="1" si="28"/>
        <v>0</v>
      </c>
      <c r="V163" s="898">
        <f t="shared" ca="1" si="28"/>
        <v>0</v>
      </c>
      <c r="W163" s="898">
        <f t="shared" ca="1" si="28"/>
        <v>0</v>
      </c>
      <c r="X163" s="898">
        <f t="shared" ca="1" si="28"/>
        <v>0</v>
      </c>
      <c r="Y163" s="898">
        <f t="shared" ca="1" si="28"/>
        <v>0</v>
      </c>
      <c r="Z163" s="898">
        <f t="shared" ca="1" si="28"/>
        <v>0</v>
      </c>
      <c r="AA163" s="898">
        <f t="shared" ca="1" si="28"/>
        <v>0</v>
      </c>
      <c r="AB163" s="898">
        <f t="shared" ca="1" si="28"/>
        <v>0</v>
      </c>
      <c r="AC163" s="898">
        <f t="shared" ca="1" si="28"/>
        <v>0</v>
      </c>
      <c r="AD163" s="898">
        <f t="shared" ca="1" si="28"/>
        <v>0</v>
      </c>
      <c r="AE163" s="898">
        <f t="shared" ca="1" si="28"/>
        <v>0</v>
      </c>
      <c r="AF163" s="898">
        <f t="shared" ca="1" si="28"/>
        <v>0</v>
      </c>
      <c r="AG163" s="898">
        <f t="shared" ca="1" si="28"/>
        <v>0</v>
      </c>
      <c r="AH163" s="898">
        <f t="shared" ca="1" si="28"/>
        <v>0</v>
      </c>
      <c r="AI163" s="898">
        <f t="shared" ca="1" si="28"/>
        <v>0</v>
      </c>
      <c r="AJ163" s="898">
        <f t="shared" ca="1" si="28"/>
        <v>0</v>
      </c>
      <c r="AK163" s="898">
        <f t="shared" ca="1" si="28"/>
        <v>0</v>
      </c>
      <c r="AL163" s="898">
        <f t="shared" ca="1" si="28"/>
        <v>0</v>
      </c>
      <c r="AM163" s="898">
        <f t="shared" ca="1" si="28"/>
        <v>0</v>
      </c>
      <c r="AN163" s="898">
        <f t="shared" ca="1" si="28"/>
        <v>0</v>
      </c>
      <c r="AO163" s="898">
        <f t="shared" ca="1" si="28"/>
        <v>0</v>
      </c>
      <c r="AP163" s="898">
        <f t="shared" ca="1" si="28"/>
        <v>0</v>
      </c>
      <c r="AQ163" s="898">
        <f t="shared" ca="1" si="28"/>
        <v>0</v>
      </c>
      <c r="AR163" s="898">
        <f t="shared" ca="1" si="28"/>
        <v>0</v>
      </c>
      <c r="AS163" s="898">
        <f t="shared" ca="1" si="28"/>
        <v>0</v>
      </c>
      <c r="AT163" s="898">
        <f t="shared" ca="1" si="28"/>
        <v>0</v>
      </c>
      <c r="AU163" s="898">
        <f t="shared" ca="1" si="28"/>
        <v>0</v>
      </c>
      <c r="AV163" s="898">
        <f t="shared" ca="1" si="28"/>
        <v>0</v>
      </c>
      <c r="AW163" s="898">
        <f t="shared" ca="1" si="28"/>
        <v>0</v>
      </c>
      <c r="AX163" s="898">
        <f t="shared" ca="1" si="28"/>
        <v>0</v>
      </c>
      <c r="AY163" s="898">
        <f t="shared" ca="1" si="28"/>
        <v>0</v>
      </c>
      <c r="AZ163" s="898">
        <f t="shared" ca="1" si="28"/>
        <v>0</v>
      </c>
      <c r="BA163" s="898">
        <f t="shared" ca="1" si="28"/>
        <v>0</v>
      </c>
      <c r="BB163" s="898">
        <f t="shared" ca="1" si="28"/>
        <v>0</v>
      </c>
      <c r="BC163" s="898">
        <f t="shared" ca="1" si="28"/>
        <v>0</v>
      </c>
      <c r="BD163" s="898">
        <f t="shared" ca="1" si="28"/>
        <v>0</v>
      </c>
      <c r="BE163" s="898">
        <f t="shared" ca="1" si="28"/>
        <v>0</v>
      </c>
      <c r="BF163" s="898">
        <f t="shared" ca="1" si="28"/>
        <v>0</v>
      </c>
      <c r="BG163" s="898">
        <f t="shared" ca="1" si="28"/>
        <v>0</v>
      </c>
      <c r="BH163" s="898">
        <f t="shared" ca="1" si="28"/>
        <v>0</v>
      </c>
      <c r="BI163" s="898">
        <f t="shared" ca="1" si="28"/>
        <v>0</v>
      </c>
      <c r="BJ163" s="898">
        <f t="shared" ca="1" si="28"/>
        <v>0</v>
      </c>
      <c r="BK163" s="898">
        <f t="shared" ca="1" si="28"/>
        <v>0</v>
      </c>
      <c r="BL163" s="898">
        <f t="shared" ca="1" si="28"/>
        <v>0</v>
      </c>
      <c r="BM163" s="881">
        <v>20</v>
      </c>
    </row>
    <row r="164" spans="1:65" ht="13.5" thickBot="1">
      <c r="A164" s="1267"/>
      <c r="B164" s="900" t="str">
        <f t="shared" ca="1" si="21"/>
        <v>Total Constraint Costs (NGET)</v>
      </c>
      <c r="C164" s="885" t="str">
        <f t="shared" ca="1" si="19"/>
        <v>Other non-capitalised costs</v>
      </c>
      <c r="D164" s="70" t="str">
        <f t="shared" ca="1" si="19"/>
        <v>[Add notes here]</v>
      </c>
      <c r="E164" s="71" t="str">
        <f t="shared" ca="1" si="19"/>
        <v>Please select confidence rating</v>
      </c>
      <c r="F164" s="933" t="str">
        <f t="shared" ca="1" si="19"/>
        <v>[Add notes here]</v>
      </c>
      <c r="G164" s="616" t="s">
        <v>514</v>
      </c>
      <c r="H164" s="901">
        <f t="shared" ca="1" si="28"/>
        <v>0</v>
      </c>
      <c r="I164" s="901">
        <f t="shared" ca="1" si="28"/>
        <v>0</v>
      </c>
      <c r="J164" s="901">
        <f t="shared" ca="1" si="28"/>
        <v>0</v>
      </c>
      <c r="K164" s="901">
        <f t="shared" ca="1" si="28"/>
        <v>0</v>
      </c>
      <c r="L164" s="901">
        <f t="shared" ca="1" si="28"/>
        <v>0</v>
      </c>
      <c r="M164" s="901">
        <f t="shared" ca="1" si="28"/>
        <v>0</v>
      </c>
      <c r="N164" s="901">
        <f t="shared" ca="1" si="28"/>
        <v>0</v>
      </c>
      <c r="O164" s="901">
        <f t="shared" ca="1" si="28"/>
        <v>0</v>
      </c>
      <c r="P164" s="901">
        <f t="shared" ca="1" si="28"/>
        <v>0</v>
      </c>
      <c r="Q164" s="901">
        <f t="shared" ca="1" si="28"/>
        <v>0</v>
      </c>
      <c r="R164" s="901">
        <f t="shared" ca="1" si="28"/>
        <v>0</v>
      </c>
      <c r="S164" s="901">
        <f t="shared" ca="1" si="28"/>
        <v>0</v>
      </c>
      <c r="T164" s="901">
        <f t="shared" ca="1" si="28"/>
        <v>0</v>
      </c>
      <c r="U164" s="901">
        <f t="shared" ca="1" si="28"/>
        <v>0</v>
      </c>
      <c r="V164" s="901">
        <f t="shared" ca="1" si="28"/>
        <v>0</v>
      </c>
      <c r="W164" s="901">
        <f t="shared" ca="1" si="28"/>
        <v>0</v>
      </c>
      <c r="X164" s="901">
        <f t="shared" ca="1" si="28"/>
        <v>0</v>
      </c>
      <c r="Y164" s="901">
        <f t="shared" ca="1" si="28"/>
        <v>0</v>
      </c>
      <c r="Z164" s="901">
        <f t="shared" ca="1" si="28"/>
        <v>0</v>
      </c>
      <c r="AA164" s="901">
        <f t="shared" ca="1" si="28"/>
        <v>0</v>
      </c>
      <c r="AB164" s="901">
        <f t="shared" ca="1" si="28"/>
        <v>0</v>
      </c>
      <c r="AC164" s="901">
        <f t="shared" ca="1" si="28"/>
        <v>0</v>
      </c>
      <c r="AD164" s="901">
        <f t="shared" ca="1" si="28"/>
        <v>0</v>
      </c>
      <c r="AE164" s="901">
        <f t="shared" ca="1" si="28"/>
        <v>0</v>
      </c>
      <c r="AF164" s="901">
        <f t="shared" ca="1" si="28"/>
        <v>0</v>
      </c>
      <c r="AG164" s="901">
        <f t="shared" ca="1" si="28"/>
        <v>0</v>
      </c>
      <c r="AH164" s="901">
        <f t="shared" ca="1" si="28"/>
        <v>0</v>
      </c>
      <c r="AI164" s="901">
        <f t="shared" ref="AI164:BL164" ca="1" si="29">OFFSET(AI$19,$BM164,0,1,1)</f>
        <v>0</v>
      </c>
      <c r="AJ164" s="901">
        <f t="shared" ca="1" si="29"/>
        <v>0</v>
      </c>
      <c r="AK164" s="901">
        <f t="shared" ca="1" si="29"/>
        <v>0</v>
      </c>
      <c r="AL164" s="901">
        <f t="shared" ca="1" si="29"/>
        <v>0</v>
      </c>
      <c r="AM164" s="901">
        <f t="shared" ca="1" si="29"/>
        <v>0</v>
      </c>
      <c r="AN164" s="901">
        <f t="shared" ca="1" si="29"/>
        <v>0</v>
      </c>
      <c r="AO164" s="901">
        <f t="shared" ca="1" si="29"/>
        <v>0</v>
      </c>
      <c r="AP164" s="901">
        <f t="shared" ca="1" si="29"/>
        <v>0</v>
      </c>
      <c r="AQ164" s="901">
        <f t="shared" ca="1" si="29"/>
        <v>0</v>
      </c>
      <c r="AR164" s="901">
        <f t="shared" ca="1" si="29"/>
        <v>0</v>
      </c>
      <c r="AS164" s="901">
        <f t="shared" ca="1" si="29"/>
        <v>0</v>
      </c>
      <c r="AT164" s="901">
        <f t="shared" ca="1" si="29"/>
        <v>0</v>
      </c>
      <c r="AU164" s="901">
        <f t="shared" ca="1" si="29"/>
        <v>0</v>
      </c>
      <c r="AV164" s="901">
        <f t="shared" ca="1" si="29"/>
        <v>0</v>
      </c>
      <c r="AW164" s="901">
        <f t="shared" ca="1" si="29"/>
        <v>0</v>
      </c>
      <c r="AX164" s="901">
        <f t="shared" ca="1" si="29"/>
        <v>0</v>
      </c>
      <c r="AY164" s="901">
        <f t="shared" ca="1" si="29"/>
        <v>0</v>
      </c>
      <c r="AZ164" s="901">
        <f t="shared" ca="1" si="29"/>
        <v>0</v>
      </c>
      <c r="BA164" s="901">
        <f t="shared" ca="1" si="29"/>
        <v>0</v>
      </c>
      <c r="BB164" s="901">
        <f t="shared" ca="1" si="29"/>
        <v>0</v>
      </c>
      <c r="BC164" s="901">
        <f t="shared" ca="1" si="29"/>
        <v>0</v>
      </c>
      <c r="BD164" s="901">
        <f t="shared" ca="1" si="29"/>
        <v>0</v>
      </c>
      <c r="BE164" s="901">
        <f t="shared" ca="1" si="29"/>
        <v>0</v>
      </c>
      <c r="BF164" s="901">
        <f t="shared" ca="1" si="29"/>
        <v>0</v>
      </c>
      <c r="BG164" s="901">
        <f t="shared" ca="1" si="29"/>
        <v>0</v>
      </c>
      <c r="BH164" s="901">
        <f t="shared" ca="1" si="29"/>
        <v>0</v>
      </c>
      <c r="BI164" s="901">
        <f t="shared" ca="1" si="29"/>
        <v>0</v>
      </c>
      <c r="BJ164" s="901">
        <f t="shared" ca="1" si="29"/>
        <v>0</v>
      </c>
      <c r="BK164" s="901">
        <f t="shared" ca="1" si="29"/>
        <v>0</v>
      </c>
      <c r="BL164" s="901">
        <f t="shared" ca="1" si="29"/>
        <v>0</v>
      </c>
      <c r="BM164" s="881">
        <v>21</v>
      </c>
    </row>
    <row r="165" spans="1:65" ht="13.5" thickBot="1">
      <c r="A165" s="1267"/>
      <c r="B165" s="899" t="str">
        <f t="shared" ca="1" si="21"/>
        <v>Total Pass Through Costs (NGT)</v>
      </c>
      <c r="C165" s="886" t="str">
        <f t="shared" ca="1" si="19"/>
        <v>Other non-capitalised costs</v>
      </c>
      <c r="D165" s="71" t="str">
        <f t="shared" ca="1" si="19"/>
        <v>[Add notes here]</v>
      </c>
      <c r="E165" s="70" t="str">
        <f t="shared" ca="1" si="19"/>
        <v>Please select confidence rating</v>
      </c>
      <c r="F165" s="933" t="str">
        <f t="shared" ca="1" si="19"/>
        <v>[Add notes here]</v>
      </c>
      <c r="G165" s="619" t="s">
        <v>514</v>
      </c>
      <c r="H165" s="898">
        <f t="shared" ref="H165:BL169" ca="1" si="30">OFFSET(H$19,$BM165,0,1,1)</f>
        <v>0</v>
      </c>
      <c r="I165" s="898">
        <f t="shared" ca="1" si="30"/>
        <v>0</v>
      </c>
      <c r="J165" s="898">
        <f t="shared" ca="1" si="30"/>
        <v>0</v>
      </c>
      <c r="K165" s="898">
        <f t="shared" ca="1" si="30"/>
        <v>0</v>
      </c>
      <c r="L165" s="898">
        <f t="shared" ca="1" si="30"/>
        <v>0</v>
      </c>
      <c r="M165" s="898">
        <f t="shared" ca="1" si="30"/>
        <v>0</v>
      </c>
      <c r="N165" s="898">
        <f t="shared" ca="1" si="30"/>
        <v>0</v>
      </c>
      <c r="O165" s="898">
        <f t="shared" ca="1" si="30"/>
        <v>0</v>
      </c>
      <c r="P165" s="898">
        <f t="shared" ca="1" si="30"/>
        <v>0</v>
      </c>
      <c r="Q165" s="898">
        <f t="shared" ca="1" si="30"/>
        <v>0</v>
      </c>
      <c r="R165" s="898">
        <f t="shared" ca="1" si="30"/>
        <v>0</v>
      </c>
      <c r="S165" s="898">
        <f t="shared" ca="1" si="30"/>
        <v>0</v>
      </c>
      <c r="T165" s="898">
        <f t="shared" ca="1" si="30"/>
        <v>0</v>
      </c>
      <c r="U165" s="898">
        <f t="shared" ca="1" si="30"/>
        <v>0</v>
      </c>
      <c r="V165" s="898">
        <f t="shared" ca="1" si="30"/>
        <v>0</v>
      </c>
      <c r="W165" s="898">
        <f t="shared" ca="1" si="30"/>
        <v>0</v>
      </c>
      <c r="X165" s="898">
        <f t="shared" ca="1" si="30"/>
        <v>0</v>
      </c>
      <c r="Y165" s="898">
        <f t="shared" ca="1" si="30"/>
        <v>0</v>
      </c>
      <c r="Z165" s="898">
        <f t="shared" ca="1" si="30"/>
        <v>0</v>
      </c>
      <c r="AA165" s="898">
        <f t="shared" ca="1" si="30"/>
        <v>0</v>
      </c>
      <c r="AB165" s="898">
        <f t="shared" ca="1" si="30"/>
        <v>0</v>
      </c>
      <c r="AC165" s="898">
        <f t="shared" ca="1" si="30"/>
        <v>0</v>
      </c>
      <c r="AD165" s="898">
        <f t="shared" ca="1" si="30"/>
        <v>0</v>
      </c>
      <c r="AE165" s="898">
        <f t="shared" ca="1" si="30"/>
        <v>0</v>
      </c>
      <c r="AF165" s="898">
        <f t="shared" ca="1" si="30"/>
        <v>0</v>
      </c>
      <c r="AG165" s="898">
        <f t="shared" ca="1" si="30"/>
        <v>0</v>
      </c>
      <c r="AH165" s="898">
        <f t="shared" ca="1" si="30"/>
        <v>0</v>
      </c>
      <c r="AI165" s="898">
        <f t="shared" ca="1" si="30"/>
        <v>0</v>
      </c>
      <c r="AJ165" s="898">
        <f t="shared" ca="1" si="30"/>
        <v>0</v>
      </c>
      <c r="AK165" s="898">
        <f t="shared" ca="1" si="30"/>
        <v>0</v>
      </c>
      <c r="AL165" s="898">
        <f t="shared" ca="1" si="30"/>
        <v>0</v>
      </c>
      <c r="AM165" s="898">
        <f t="shared" ca="1" si="30"/>
        <v>0</v>
      </c>
      <c r="AN165" s="898">
        <f t="shared" ca="1" si="30"/>
        <v>0</v>
      </c>
      <c r="AO165" s="898">
        <f t="shared" ca="1" si="30"/>
        <v>0</v>
      </c>
      <c r="AP165" s="898">
        <f t="shared" ca="1" si="30"/>
        <v>0</v>
      </c>
      <c r="AQ165" s="898">
        <f t="shared" ca="1" si="30"/>
        <v>0</v>
      </c>
      <c r="AR165" s="898">
        <f t="shared" ca="1" si="30"/>
        <v>0</v>
      </c>
      <c r="AS165" s="898">
        <f t="shared" ca="1" si="30"/>
        <v>0</v>
      </c>
      <c r="AT165" s="898">
        <f t="shared" ca="1" si="30"/>
        <v>0</v>
      </c>
      <c r="AU165" s="898">
        <f t="shared" ca="1" si="30"/>
        <v>0</v>
      </c>
      <c r="AV165" s="898">
        <f t="shared" ca="1" si="30"/>
        <v>0</v>
      </c>
      <c r="AW165" s="898">
        <f t="shared" ca="1" si="30"/>
        <v>0</v>
      </c>
      <c r="AX165" s="898">
        <f t="shared" ca="1" si="30"/>
        <v>0</v>
      </c>
      <c r="AY165" s="898">
        <f t="shared" ca="1" si="30"/>
        <v>0</v>
      </c>
      <c r="AZ165" s="898">
        <f t="shared" ca="1" si="30"/>
        <v>0</v>
      </c>
      <c r="BA165" s="898">
        <f t="shared" ca="1" si="30"/>
        <v>0</v>
      </c>
      <c r="BB165" s="898">
        <f t="shared" ca="1" si="30"/>
        <v>0</v>
      </c>
      <c r="BC165" s="898">
        <f t="shared" ca="1" si="30"/>
        <v>0</v>
      </c>
      <c r="BD165" s="898">
        <f t="shared" ca="1" si="30"/>
        <v>0</v>
      </c>
      <c r="BE165" s="898">
        <f t="shared" ca="1" si="30"/>
        <v>0</v>
      </c>
      <c r="BF165" s="898">
        <f t="shared" ca="1" si="30"/>
        <v>0</v>
      </c>
      <c r="BG165" s="898">
        <f t="shared" ca="1" si="30"/>
        <v>0</v>
      </c>
      <c r="BH165" s="898">
        <f t="shared" ca="1" si="30"/>
        <v>0</v>
      </c>
      <c r="BI165" s="898">
        <f t="shared" ca="1" si="30"/>
        <v>0</v>
      </c>
      <c r="BJ165" s="898">
        <f t="shared" ca="1" si="30"/>
        <v>0</v>
      </c>
      <c r="BK165" s="898">
        <f t="shared" ca="1" si="30"/>
        <v>0</v>
      </c>
      <c r="BL165" s="898">
        <f t="shared" ca="1" si="30"/>
        <v>0</v>
      </c>
      <c r="BM165" s="881">
        <v>22</v>
      </c>
    </row>
    <row r="166" spans="1:65" ht="13.5" thickBot="1">
      <c r="A166" s="1267"/>
      <c r="B166" s="902" t="str">
        <f t="shared" ca="1" si="21"/>
        <v>Total costs before capitalisation</v>
      </c>
      <c r="C166" s="887" t="str">
        <f t="shared" ca="1" si="19"/>
        <v>-</v>
      </c>
      <c r="D166" s="888" t="str">
        <f t="shared" ca="1" si="19"/>
        <v>(1)</v>
      </c>
      <c r="E166" s="889" t="str">
        <f t="shared" ca="1" si="19"/>
        <v>-</v>
      </c>
      <c r="F166" s="889" t="str">
        <f t="shared" ca="1" si="19"/>
        <v>-</v>
      </c>
      <c r="G166" s="616" t="s">
        <v>514</v>
      </c>
      <c r="H166" s="903">
        <f t="shared" ca="1" si="30"/>
        <v>-4.5</v>
      </c>
      <c r="I166" s="903">
        <f t="shared" ca="1" si="30"/>
        <v>-4.5</v>
      </c>
      <c r="J166" s="903">
        <f t="shared" ca="1" si="30"/>
        <v>-4.5</v>
      </c>
      <c r="K166" s="903">
        <f t="shared" ca="1" si="30"/>
        <v>-4.5</v>
      </c>
      <c r="L166" s="903">
        <f t="shared" ca="1" si="30"/>
        <v>-4.5</v>
      </c>
      <c r="M166" s="903">
        <f t="shared" ca="1" si="30"/>
        <v>-1.5</v>
      </c>
      <c r="N166" s="903">
        <f t="shared" ca="1" si="30"/>
        <v>-1.5</v>
      </c>
      <c r="O166" s="903">
        <f t="shared" ca="1" si="30"/>
        <v>-1.5</v>
      </c>
      <c r="P166" s="903">
        <f t="shared" ca="1" si="30"/>
        <v>-1.5</v>
      </c>
      <c r="Q166" s="903">
        <f t="shared" ca="1" si="30"/>
        <v>-1.5</v>
      </c>
      <c r="R166" s="903">
        <f t="shared" ca="1" si="30"/>
        <v>-1.5</v>
      </c>
      <c r="S166" s="903">
        <f t="shared" ca="1" si="30"/>
        <v>-1.5</v>
      </c>
      <c r="T166" s="903">
        <f t="shared" ca="1" si="30"/>
        <v>-1.5</v>
      </c>
      <c r="U166" s="903">
        <f t="shared" ca="1" si="30"/>
        <v>-1.5</v>
      </c>
      <c r="V166" s="903">
        <f t="shared" ca="1" si="30"/>
        <v>-1.5</v>
      </c>
      <c r="W166" s="903">
        <f t="shared" ca="1" si="30"/>
        <v>-1.5</v>
      </c>
      <c r="X166" s="903">
        <f t="shared" ca="1" si="30"/>
        <v>-1.5</v>
      </c>
      <c r="Y166" s="903">
        <f t="shared" ca="1" si="30"/>
        <v>-1.5</v>
      </c>
      <c r="Z166" s="903">
        <f t="shared" ca="1" si="30"/>
        <v>-1.5</v>
      </c>
      <c r="AA166" s="903">
        <f t="shared" ca="1" si="30"/>
        <v>-1.5</v>
      </c>
      <c r="AB166" s="903">
        <f t="shared" ca="1" si="30"/>
        <v>-1.5</v>
      </c>
      <c r="AC166" s="903">
        <f t="shared" ca="1" si="30"/>
        <v>-1.5</v>
      </c>
      <c r="AD166" s="903">
        <f t="shared" ca="1" si="30"/>
        <v>-1.5</v>
      </c>
      <c r="AE166" s="903">
        <f t="shared" ca="1" si="30"/>
        <v>-1.5</v>
      </c>
      <c r="AF166" s="903">
        <f t="shared" ca="1" si="30"/>
        <v>-1.5</v>
      </c>
      <c r="AG166" s="903">
        <f t="shared" ca="1" si="30"/>
        <v>-1.5</v>
      </c>
      <c r="AH166" s="903">
        <f t="shared" ca="1" si="30"/>
        <v>-1.5</v>
      </c>
      <c r="AI166" s="903">
        <f t="shared" ca="1" si="30"/>
        <v>-1.5</v>
      </c>
      <c r="AJ166" s="903">
        <f t="shared" ca="1" si="30"/>
        <v>-1.5</v>
      </c>
      <c r="AK166" s="903">
        <f t="shared" ca="1" si="30"/>
        <v>-1.5</v>
      </c>
      <c r="AL166" s="903">
        <f t="shared" ca="1" si="30"/>
        <v>-1.5</v>
      </c>
      <c r="AM166" s="903">
        <f t="shared" ca="1" si="30"/>
        <v>-1.5</v>
      </c>
      <c r="AN166" s="903">
        <f t="shared" ca="1" si="30"/>
        <v>-1.5</v>
      </c>
      <c r="AO166" s="903">
        <f t="shared" ca="1" si="30"/>
        <v>-1.5</v>
      </c>
      <c r="AP166" s="903">
        <f t="shared" ca="1" si="30"/>
        <v>-1.5</v>
      </c>
      <c r="AQ166" s="903">
        <f t="shared" ca="1" si="30"/>
        <v>-1.5</v>
      </c>
      <c r="AR166" s="903">
        <f t="shared" ca="1" si="30"/>
        <v>-1.5</v>
      </c>
      <c r="AS166" s="903">
        <f t="shared" ca="1" si="30"/>
        <v>-1.5</v>
      </c>
      <c r="AT166" s="903">
        <f t="shared" ca="1" si="30"/>
        <v>-1.5</v>
      </c>
      <c r="AU166" s="903">
        <f t="shared" ca="1" si="30"/>
        <v>-1.5</v>
      </c>
      <c r="AV166" s="903">
        <f t="shared" ca="1" si="30"/>
        <v>-1.5</v>
      </c>
      <c r="AW166" s="903">
        <f t="shared" ca="1" si="30"/>
        <v>-1.5</v>
      </c>
      <c r="AX166" s="903">
        <f t="shared" ca="1" si="30"/>
        <v>-1.5</v>
      </c>
      <c r="AY166" s="903">
        <f t="shared" ca="1" si="30"/>
        <v>-1.5</v>
      </c>
      <c r="AZ166" s="903">
        <f t="shared" ca="1" si="30"/>
        <v>-1.5</v>
      </c>
      <c r="BA166" s="903">
        <f t="shared" ca="1" si="30"/>
        <v>-1.5</v>
      </c>
      <c r="BB166" s="903">
        <f t="shared" ca="1" si="30"/>
        <v>-1.5</v>
      </c>
      <c r="BC166" s="903">
        <f t="shared" ca="1" si="30"/>
        <v>-1.5</v>
      </c>
      <c r="BD166" s="903">
        <f t="shared" ca="1" si="30"/>
        <v>-1.5</v>
      </c>
      <c r="BE166" s="903">
        <f t="shared" ca="1" si="30"/>
        <v>-1.5</v>
      </c>
      <c r="BF166" s="903">
        <f t="shared" ca="1" si="30"/>
        <v>-1.5</v>
      </c>
      <c r="BG166" s="903">
        <f t="shared" ca="1" si="30"/>
        <v>-1.5</v>
      </c>
      <c r="BH166" s="903">
        <f t="shared" ca="1" si="30"/>
        <v>-1.5</v>
      </c>
      <c r="BI166" s="903">
        <f t="shared" ca="1" si="30"/>
        <v>-1.5</v>
      </c>
      <c r="BJ166" s="903">
        <f t="shared" ca="1" si="30"/>
        <v>-1.5</v>
      </c>
      <c r="BK166" s="903">
        <f t="shared" ca="1" si="30"/>
        <v>-1.5</v>
      </c>
      <c r="BL166" s="903">
        <f t="shared" ca="1" si="30"/>
        <v>-1.5</v>
      </c>
      <c r="BM166" s="881">
        <v>23</v>
      </c>
    </row>
    <row r="167" spans="1:65">
      <c r="A167" s="1267"/>
      <c r="B167" s="904" t="str">
        <f t="shared" ca="1" si="21"/>
        <v>Capital/operational expenditure split</v>
      </c>
      <c r="C167" s="890" t="str">
        <f t="shared" ca="1" si="19"/>
        <v>-</v>
      </c>
      <c r="D167" s="891" t="str">
        <f t="shared" ca="1" si="19"/>
        <v>(2)</v>
      </c>
      <c r="E167" s="892" t="str">
        <f t="shared" ca="1" si="19"/>
        <v>-</v>
      </c>
      <c r="F167" s="892" t="str">
        <f t="shared" ca="1" si="19"/>
        <v>-</v>
      </c>
      <c r="G167" s="935" t="s">
        <v>514</v>
      </c>
      <c r="H167" s="905">
        <f t="shared" ca="1" si="30"/>
        <v>0</v>
      </c>
      <c r="I167" s="905">
        <f t="shared" ca="1" si="30"/>
        <v>0</v>
      </c>
      <c r="J167" s="905">
        <f t="shared" ca="1" si="30"/>
        <v>0</v>
      </c>
      <c r="K167" s="905">
        <f t="shared" ca="1" si="30"/>
        <v>0</v>
      </c>
      <c r="L167" s="905">
        <f t="shared" ca="1" si="30"/>
        <v>0</v>
      </c>
      <c r="M167" s="905">
        <f t="shared" ca="1" si="30"/>
        <v>0</v>
      </c>
      <c r="N167" s="905">
        <f t="shared" ca="1" si="30"/>
        <v>0</v>
      </c>
      <c r="O167" s="905">
        <f t="shared" ca="1" si="30"/>
        <v>0</v>
      </c>
      <c r="P167" s="905">
        <f t="shared" ca="1" si="30"/>
        <v>0</v>
      </c>
      <c r="Q167" s="905">
        <f t="shared" ca="1" si="30"/>
        <v>0</v>
      </c>
      <c r="R167" s="905">
        <f t="shared" ca="1" si="30"/>
        <v>0</v>
      </c>
      <c r="S167" s="905">
        <f t="shared" ca="1" si="30"/>
        <v>0</v>
      </c>
      <c r="T167" s="905">
        <f t="shared" ca="1" si="30"/>
        <v>0</v>
      </c>
      <c r="U167" s="905">
        <f t="shared" ca="1" si="30"/>
        <v>0</v>
      </c>
      <c r="V167" s="905">
        <f t="shared" ca="1" si="30"/>
        <v>0</v>
      </c>
      <c r="W167" s="905">
        <f t="shared" ca="1" si="30"/>
        <v>0</v>
      </c>
      <c r="X167" s="905">
        <f t="shared" ca="1" si="30"/>
        <v>0</v>
      </c>
      <c r="Y167" s="905">
        <f t="shared" ca="1" si="30"/>
        <v>0</v>
      </c>
      <c r="Z167" s="905">
        <f t="shared" ca="1" si="30"/>
        <v>0</v>
      </c>
      <c r="AA167" s="905">
        <f t="shared" ca="1" si="30"/>
        <v>0</v>
      </c>
      <c r="AB167" s="905">
        <f t="shared" ca="1" si="30"/>
        <v>0</v>
      </c>
      <c r="AC167" s="905">
        <f t="shared" ca="1" si="30"/>
        <v>0</v>
      </c>
      <c r="AD167" s="905">
        <f t="shared" ca="1" si="30"/>
        <v>0</v>
      </c>
      <c r="AE167" s="905">
        <f t="shared" ca="1" si="30"/>
        <v>0</v>
      </c>
      <c r="AF167" s="905">
        <f t="shared" ca="1" si="30"/>
        <v>0</v>
      </c>
      <c r="AG167" s="905">
        <f t="shared" ca="1" si="30"/>
        <v>0</v>
      </c>
      <c r="AH167" s="905">
        <f t="shared" ca="1" si="30"/>
        <v>0</v>
      </c>
      <c r="AI167" s="905">
        <f t="shared" ca="1" si="30"/>
        <v>0</v>
      </c>
      <c r="AJ167" s="905">
        <f t="shared" ca="1" si="30"/>
        <v>0</v>
      </c>
      <c r="AK167" s="905">
        <f t="shared" ca="1" si="30"/>
        <v>0</v>
      </c>
      <c r="AL167" s="905">
        <f t="shared" ca="1" si="30"/>
        <v>0</v>
      </c>
      <c r="AM167" s="905">
        <f t="shared" ca="1" si="30"/>
        <v>0</v>
      </c>
      <c r="AN167" s="905">
        <f t="shared" ca="1" si="30"/>
        <v>0</v>
      </c>
      <c r="AO167" s="905">
        <f t="shared" ca="1" si="30"/>
        <v>0</v>
      </c>
      <c r="AP167" s="905">
        <f t="shared" ca="1" si="30"/>
        <v>0</v>
      </c>
      <c r="AQ167" s="905">
        <f t="shared" ca="1" si="30"/>
        <v>0</v>
      </c>
      <c r="AR167" s="905">
        <f t="shared" ca="1" si="30"/>
        <v>0</v>
      </c>
      <c r="AS167" s="905">
        <f t="shared" ca="1" si="30"/>
        <v>0</v>
      </c>
      <c r="AT167" s="905">
        <f t="shared" ca="1" si="30"/>
        <v>0</v>
      </c>
      <c r="AU167" s="905">
        <f t="shared" ca="1" si="30"/>
        <v>0</v>
      </c>
      <c r="AV167" s="905">
        <f t="shared" ca="1" si="30"/>
        <v>0</v>
      </c>
      <c r="AW167" s="905">
        <f t="shared" ca="1" si="30"/>
        <v>0</v>
      </c>
      <c r="AX167" s="905">
        <f t="shared" ca="1" si="30"/>
        <v>0</v>
      </c>
      <c r="AY167" s="905">
        <f t="shared" ca="1" si="30"/>
        <v>0</v>
      </c>
      <c r="AZ167" s="905">
        <f t="shared" ca="1" si="30"/>
        <v>0</v>
      </c>
      <c r="BA167" s="905">
        <f t="shared" ca="1" si="30"/>
        <v>0</v>
      </c>
      <c r="BB167" s="905">
        <f t="shared" ca="1" si="30"/>
        <v>0</v>
      </c>
      <c r="BC167" s="905">
        <f t="shared" ca="1" si="30"/>
        <v>0</v>
      </c>
      <c r="BD167" s="905">
        <f t="shared" ca="1" si="30"/>
        <v>0</v>
      </c>
      <c r="BE167" s="905">
        <f t="shared" ca="1" si="30"/>
        <v>0</v>
      </c>
      <c r="BF167" s="905">
        <f t="shared" ca="1" si="30"/>
        <v>0</v>
      </c>
      <c r="BG167" s="905">
        <f t="shared" ca="1" si="30"/>
        <v>0</v>
      </c>
      <c r="BH167" s="905">
        <f t="shared" ca="1" si="30"/>
        <v>0</v>
      </c>
      <c r="BI167" s="905">
        <f t="shared" ca="1" si="30"/>
        <v>0</v>
      </c>
      <c r="BJ167" s="905">
        <f t="shared" ca="1" si="30"/>
        <v>0</v>
      </c>
      <c r="BK167" s="905">
        <f t="shared" ca="1" si="30"/>
        <v>0</v>
      </c>
      <c r="BL167" s="905">
        <f t="shared" ca="1" si="30"/>
        <v>0</v>
      </c>
      <c r="BM167" s="881">
        <v>24</v>
      </c>
    </row>
    <row r="168" spans="1:65">
      <c r="A168" s="1267"/>
      <c r="B168" s="906" t="str">
        <f t="shared" ca="1" si="21"/>
        <v>Capitalised investment</v>
      </c>
      <c r="C168" s="890" t="str">
        <f t="shared" ca="1" si="19"/>
        <v>-</v>
      </c>
      <c r="D168" s="893" t="str">
        <f t="shared" ca="1" si="19"/>
        <v>(3)=(1)x(2)</v>
      </c>
      <c r="E168" s="890" t="str">
        <f t="shared" ca="1" si="19"/>
        <v>-</v>
      </c>
      <c r="F168" s="890" t="str">
        <f t="shared" ca="1" si="19"/>
        <v>-</v>
      </c>
      <c r="G168" s="935" t="s">
        <v>514</v>
      </c>
      <c r="H168" s="898">
        <f t="shared" ca="1" si="30"/>
        <v>0</v>
      </c>
      <c r="I168" s="898">
        <f t="shared" ca="1" si="30"/>
        <v>0</v>
      </c>
      <c r="J168" s="898">
        <f t="shared" ca="1" si="30"/>
        <v>0</v>
      </c>
      <c r="K168" s="898">
        <f t="shared" ca="1" si="30"/>
        <v>0</v>
      </c>
      <c r="L168" s="898">
        <f t="shared" ca="1" si="30"/>
        <v>0</v>
      </c>
      <c r="M168" s="898">
        <f t="shared" ca="1" si="30"/>
        <v>0</v>
      </c>
      <c r="N168" s="898">
        <f t="shared" ca="1" si="30"/>
        <v>0</v>
      </c>
      <c r="O168" s="898">
        <f t="shared" ca="1" si="30"/>
        <v>0</v>
      </c>
      <c r="P168" s="898">
        <f t="shared" ca="1" si="30"/>
        <v>0</v>
      </c>
      <c r="Q168" s="898">
        <f t="shared" ca="1" si="30"/>
        <v>0</v>
      </c>
      <c r="R168" s="898">
        <f t="shared" ca="1" si="30"/>
        <v>0</v>
      </c>
      <c r="S168" s="898">
        <f t="shared" ca="1" si="30"/>
        <v>0</v>
      </c>
      <c r="T168" s="898">
        <f t="shared" ca="1" si="30"/>
        <v>0</v>
      </c>
      <c r="U168" s="898">
        <f t="shared" ca="1" si="30"/>
        <v>0</v>
      </c>
      <c r="V168" s="898">
        <f t="shared" ca="1" si="30"/>
        <v>0</v>
      </c>
      <c r="W168" s="898">
        <f t="shared" ca="1" si="30"/>
        <v>0</v>
      </c>
      <c r="X168" s="898">
        <f t="shared" ca="1" si="30"/>
        <v>0</v>
      </c>
      <c r="Y168" s="898">
        <f t="shared" ca="1" si="30"/>
        <v>0</v>
      </c>
      <c r="Z168" s="898">
        <f t="shared" ca="1" si="30"/>
        <v>0</v>
      </c>
      <c r="AA168" s="898">
        <f t="shared" ca="1" si="30"/>
        <v>0</v>
      </c>
      <c r="AB168" s="898">
        <f t="shared" ca="1" si="30"/>
        <v>0</v>
      </c>
      <c r="AC168" s="898">
        <f t="shared" ca="1" si="30"/>
        <v>0</v>
      </c>
      <c r="AD168" s="898">
        <f t="shared" ca="1" si="30"/>
        <v>0</v>
      </c>
      <c r="AE168" s="898">
        <f t="shared" ca="1" si="30"/>
        <v>0</v>
      </c>
      <c r="AF168" s="898">
        <f t="shared" ca="1" si="30"/>
        <v>0</v>
      </c>
      <c r="AG168" s="898">
        <f t="shared" ca="1" si="30"/>
        <v>0</v>
      </c>
      <c r="AH168" s="898">
        <f t="shared" ca="1" si="30"/>
        <v>0</v>
      </c>
      <c r="AI168" s="898">
        <f t="shared" ca="1" si="30"/>
        <v>0</v>
      </c>
      <c r="AJ168" s="898">
        <f t="shared" ca="1" si="30"/>
        <v>0</v>
      </c>
      <c r="AK168" s="898">
        <f t="shared" ca="1" si="30"/>
        <v>0</v>
      </c>
      <c r="AL168" s="898">
        <f t="shared" ca="1" si="30"/>
        <v>0</v>
      </c>
      <c r="AM168" s="898">
        <f t="shared" ca="1" si="30"/>
        <v>0</v>
      </c>
      <c r="AN168" s="898">
        <f t="shared" ca="1" si="30"/>
        <v>0</v>
      </c>
      <c r="AO168" s="898">
        <f t="shared" ca="1" si="30"/>
        <v>0</v>
      </c>
      <c r="AP168" s="898">
        <f t="shared" ca="1" si="30"/>
        <v>0</v>
      </c>
      <c r="AQ168" s="898">
        <f t="shared" ca="1" si="30"/>
        <v>0</v>
      </c>
      <c r="AR168" s="898">
        <f t="shared" ca="1" si="30"/>
        <v>0</v>
      </c>
      <c r="AS168" s="898">
        <f t="shared" ca="1" si="30"/>
        <v>0</v>
      </c>
      <c r="AT168" s="898">
        <f t="shared" ca="1" si="30"/>
        <v>0</v>
      </c>
      <c r="AU168" s="898">
        <f t="shared" ca="1" si="30"/>
        <v>0</v>
      </c>
      <c r="AV168" s="898">
        <f t="shared" ca="1" si="30"/>
        <v>0</v>
      </c>
      <c r="AW168" s="898">
        <f t="shared" ca="1" si="30"/>
        <v>0</v>
      </c>
      <c r="AX168" s="898">
        <f t="shared" ca="1" si="30"/>
        <v>0</v>
      </c>
      <c r="AY168" s="898">
        <f t="shared" ca="1" si="30"/>
        <v>0</v>
      </c>
      <c r="AZ168" s="898">
        <f t="shared" ca="1" si="30"/>
        <v>0</v>
      </c>
      <c r="BA168" s="898">
        <f t="shared" ca="1" si="30"/>
        <v>0</v>
      </c>
      <c r="BB168" s="898">
        <f t="shared" ca="1" si="30"/>
        <v>0</v>
      </c>
      <c r="BC168" s="898">
        <f t="shared" ca="1" si="30"/>
        <v>0</v>
      </c>
      <c r="BD168" s="898">
        <f t="shared" ca="1" si="30"/>
        <v>0</v>
      </c>
      <c r="BE168" s="898">
        <f t="shared" ca="1" si="30"/>
        <v>0</v>
      </c>
      <c r="BF168" s="898">
        <f t="shared" ca="1" si="30"/>
        <v>0</v>
      </c>
      <c r="BG168" s="898">
        <f t="shared" ca="1" si="30"/>
        <v>0</v>
      </c>
      <c r="BH168" s="898">
        <f t="shared" ca="1" si="30"/>
        <v>0</v>
      </c>
      <c r="BI168" s="898">
        <f t="shared" ca="1" si="30"/>
        <v>0</v>
      </c>
      <c r="BJ168" s="898">
        <f t="shared" ca="1" si="30"/>
        <v>0</v>
      </c>
      <c r="BK168" s="898">
        <f t="shared" ca="1" si="30"/>
        <v>0</v>
      </c>
      <c r="BL168" s="898">
        <f t="shared" ca="1" si="30"/>
        <v>0</v>
      </c>
      <c r="BM168" s="881">
        <v>25</v>
      </c>
    </row>
    <row r="169" spans="1:65" ht="15" customHeight="1">
      <c r="A169" s="1268"/>
      <c r="B169" s="907" t="str">
        <f t="shared" ca="1" si="21"/>
        <v>Investment to be expensed</v>
      </c>
      <c r="C169" s="894" t="str">
        <f t="shared" ca="1" si="19"/>
        <v>-</v>
      </c>
      <c r="D169" s="895" t="str">
        <f t="shared" ca="1" si="19"/>
        <v>(4)=(1)-(3)</v>
      </c>
      <c r="E169" s="894" t="str">
        <f t="shared" ca="1" si="19"/>
        <v>-</v>
      </c>
      <c r="F169" s="894" t="str">
        <f t="shared" ca="1" si="19"/>
        <v>-</v>
      </c>
      <c r="G169" s="848" t="s">
        <v>514</v>
      </c>
      <c r="H169" s="908">
        <f t="shared" ca="1" si="30"/>
        <v>-4.5</v>
      </c>
      <c r="I169" s="908">
        <f t="shared" ca="1" si="30"/>
        <v>-4.5</v>
      </c>
      <c r="J169" s="908">
        <f t="shared" ca="1" si="30"/>
        <v>-4.5</v>
      </c>
      <c r="K169" s="908">
        <f t="shared" ca="1" si="30"/>
        <v>-4.5</v>
      </c>
      <c r="L169" s="908">
        <f t="shared" ca="1" si="30"/>
        <v>-4.5</v>
      </c>
      <c r="M169" s="908">
        <f t="shared" ca="1" si="30"/>
        <v>-1.5</v>
      </c>
      <c r="N169" s="908">
        <f t="shared" ca="1" si="30"/>
        <v>-1.5</v>
      </c>
      <c r="O169" s="908">
        <f t="shared" ca="1" si="30"/>
        <v>-1.5</v>
      </c>
      <c r="P169" s="908">
        <f t="shared" ca="1" si="30"/>
        <v>-1.5</v>
      </c>
      <c r="Q169" s="908">
        <f t="shared" ca="1" si="30"/>
        <v>-1.5</v>
      </c>
      <c r="R169" s="908">
        <f t="shared" ca="1" si="30"/>
        <v>-1.5</v>
      </c>
      <c r="S169" s="908">
        <f t="shared" ca="1" si="30"/>
        <v>-1.5</v>
      </c>
      <c r="T169" s="908">
        <f t="shared" ca="1" si="30"/>
        <v>-1.5</v>
      </c>
      <c r="U169" s="908">
        <f t="shared" ca="1" si="30"/>
        <v>-1.5</v>
      </c>
      <c r="V169" s="908">
        <f t="shared" ca="1" si="30"/>
        <v>-1.5</v>
      </c>
      <c r="W169" s="908">
        <f t="shared" ca="1" si="30"/>
        <v>-1.5</v>
      </c>
      <c r="X169" s="908">
        <f t="shared" ca="1" si="30"/>
        <v>-1.5</v>
      </c>
      <c r="Y169" s="908">
        <f t="shared" ca="1" si="30"/>
        <v>-1.5</v>
      </c>
      <c r="Z169" s="908">
        <f t="shared" ca="1" si="30"/>
        <v>-1.5</v>
      </c>
      <c r="AA169" s="908">
        <f t="shared" ca="1" si="30"/>
        <v>-1.5</v>
      </c>
      <c r="AB169" s="908">
        <f t="shared" ca="1" si="30"/>
        <v>-1.5</v>
      </c>
      <c r="AC169" s="908">
        <f t="shared" ca="1" si="30"/>
        <v>-1.5</v>
      </c>
      <c r="AD169" s="908">
        <f t="shared" ca="1" si="30"/>
        <v>-1.5</v>
      </c>
      <c r="AE169" s="908">
        <f t="shared" ca="1" si="30"/>
        <v>-1.5</v>
      </c>
      <c r="AF169" s="908">
        <f t="shared" ca="1" si="30"/>
        <v>-1.5</v>
      </c>
      <c r="AG169" s="908">
        <f t="shared" ca="1" si="30"/>
        <v>-1.5</v>
      </c>
      <c r="AH169" s="908">
        <f t="shared" ca="1" si="30"/>
        <v>-1.5</v>
      </c>
      <c r="AI169" s="908">
        <f t="shared" ref="AI169:BL169" ca="1" si="31">OFFSET(AI$19,$BM169,0,1,1)</f>
        <v>-1.5</v>
      </c>
      <c r="AJ169" s="908">
        <f t="shared" ca="1" si="31"/>
        <v>-1.5</v>
      </c>
      <c r="AK169" s="908">
        <f t="shared" ca="1" si="31"/>
        <v>-1.5</v>
      </c>
      <c r="AL169" s="908">
        <f t="shared" ca="1" si="31"/>
        <v>-1.5</v>
      </c>
      <c r="AM169" s="908">
        <f t="shared" ca="1" si="31"/>
        <v>-1.5</v>
      </c>
      <c r="AN169" s="908">
        <f t="shared" ca="1" si="31"/>
        <v>-1.5</v>
      </c>
      <c r="AO169" s="908">
        <f t="shared" ca="1" si="31"/>
        <v>-1.5</v>
      </c>
      <c r="AP169" s="908">
        <f t="shared" ca="1" si="31"/>
        <v>-1.5</v>
      </c>
      <c r="AQ169" s="908">
        <f t="shared" ca="1" si="31"/>
        <v>-1.5</v>
      </c>
      <c r="AR169" s="908">
        <f t="shared" ca="1" si="31"/>
        <v>-1.5</v>
      </c>
      <c r="AS169" s="908">
        <f t="shared" ca="1" si="31"/>
        <v>-1.5</v>
      </c>
      <c r="AT169" s="908">
        <f t="shared" ca="1" si="31"/>
        <v>-1.5</v>
      </c>
      <c r="AU169" s="908">
        <f t="shared" ca="1" si="31"/>
        <v>-1.5</v>
      </c>
      <c r="AV169" s="908">
        <f t="shared" ca="1" si="31"/>
        <v>-1.5</v>
      </c>
      <c r="AW169" s="908">
        <f t="shared" ca="1" si="31"/>
        <v>-1.5</v>
      </c>
      <c r="AX169" s="908">
        <f t="shared" ca="1" si="31"/>
        <v>-1.5</v>
      </c>
      <c r="AY169" s="908">
        <f t="shared" ca="1" si="31"/>
        <v>-1.5</v>
      </c>
      <c r="AZ169" s="908">
        <f t="shared" ca="1" si="31"/>
        <v>-1.5</v>
      </c>
      <c r="BA169" s="908">
        <f t="shared" ca="1" si="31"/>
        <v>-1.5</v>
      </c>
      <c r="BB169" s="908">
        <f t="shared" ca="1" si="31"/>
        <v>-1.5</v>
      </c>
      <c r="BC169" s="908">
        <f t="shared" ca="1" si="31"/>
        <v>-1.5</v>
      </c>
      <c r="BD169" s="908">
        <f t="shared" ca="1" si="31"/>
        <v>-1.5</v>
      </c>
      <c r="BE169" s="908">
        <f t="shared" ca="1" si="31"/>
        <v>-1.5</v>
      </c>
      <c r="BF169" s="908">
        <f t="shared" ca="1" si="31"/>
        <v>-1.5</v>
      </c>
      <c r="BG169" s="908">
        <f t="shared" ca="1" si="31"/>
        <v>-1.5</v>
      </c>
      <c r="BH169" s="908">
        <f t="shared" ca="1" si="31"/>
        <v>-1.5</v>
      </c>
      <c r="BI169" s="908">
        <f t="shared" ca="1" si="31"/>
        <v>-1.5</v>
      </c>
      <c r="BJ169" s="908">
        <f t="shared" ca="1" si="31"/>
        <v>-1.5</v>
      </c>
      <c r="BK169" s="908">
        <f t="shared" ca="1" si="31"/>
        <v>-1.5</v>
      </c>
      <c r="BL169" s="908">
        <f t="shared" ca="1" si="31"/>
        <v>-1.5</v>
      </c>
      <c r="BM169" s="881">
        <v>26</v>
      </c>
    </row>
    <row r="170" spans="1:65" ht="14.25">
      <c r="A170" s="1269" t="s">
        <v>635</v>
      </c>
      <c r="B170" s="909" t="s">
        <v>636</v>
      </c>
      <c r="C170" s="909"/>
      <c r="D170" s="909" t="s">
        <v>637</v>
      </c>
      <c r="E170" s="910">
        <v>2024</v>
      </c>
      <c r="F170" s="911" t="s">
        <v>638</v>
      </c>
      <c r="G170" s="912" t="s">
        <v>514</v>
      </c>
      <c r="H170" s="936" cm="1">
        <f t="array" aca="1" ref="H170" ca="1">INDEX($H$168:$BL$168,,MATCH($E170,$H$143:$BL$143))/Assumed_Asset_Life_in_Years*'CBA Fixed Data'!B181</f>
        <v>0</v>
      </c>
      <c r="I170" s="936" cm="1">
        <f t="array" aca="1" ref="I170" ca="1">INDEX($H$168:$BL$168,,MATCH($E170,$H$143:$BL$143))/Assumed_Asset_Life_in_Years*'CBA Fixed Data'!C181</f>
        <v>0</v>
      </c>
      <c r="J170" s="936" cm="1">
        <f t="array" aca="1" ref="J170" ca="1">INDEX($H$168:$BL$168,,MATCH($E170,$H$143:$BL$143))/Assumed_Asset_Life_in_Years*'CBA Fixed Data'!D181</f>
        <v>0</v>
      </c>
      <c r="K170" s="936" cm="1">
        <f t="array" aca="1" ref="K170" ca="1">INDEX($H$168:$BL$168,,MATCH($E170,$H$143:$BL$143))/Assumed_Asset_Life_in_Years*'CBA Fixed Data'!E181</f>
        <v>0</v>
      </c>
      <c r="L170" s="936" cm="1">
        <f t="array" aca="1" ref="L170" ca="1">INDEX($H$168:$BL$168,,MATCH($E170,$H$143:$BL$143))/Assumed_Asset_Life_in_Years*'CBA Fixed Data'!F181</f>
        <v>0</v>
      </c>
      <c r="M170" s="936" cm="1">
        <f t="array" aca="1" ref="M170" ca="1">INDEX($H$168:$BL$168,,MATCH($E170,$H$143:$BL$143))/Assumed_Asset_Life_in_Years*'CBA Fixed Data'!G181</f>
        <v>0</v>
      </c>
      <c r="N170" s="936" cm="1">
        <f t="array" aca="1" ref="N170" ca="1">INDEX($H$168:$BL$168,,MATCH($E170,$H$143:$BL$143))/Assumed_Asset_Life_in_Years*'CBA Fixed Data'!H181</f>
        <v>0</v>
      </c>
      <c r="O170" s="936" cm="1">
        <f t="array" aca="1" ref="O170" ca="1">INDEX($H$168:$BL$168,,MATCH($E170,$H$143:$BL$143))/Assumed_Asset_Life_in_Years*'CBA Fixed Data'!I181</f>
        <v>0</v>
      </c>
      <c r="P170" s="936" cm="1">
        <f t="array" aca="1" ref="P170" ca="1">INDEX($H$168:$BL$168,,MATCH($E170,$H$143:$BL$143))/Assumed_Asset_Life_in_Years*'CBA Fixed Data'!J181</f>
        <v>0</v>
      </c>
      <c r="Q170" s="936" cm="1">
        <f t="array" aca="1" ref="Q170" ca="1">INDEX($H$168:$BL$168,,MATCH($E170,$H$143:$BL$143))/Assumed_Asset_Life_in_Years*'CBA Fixed Data'!K181</f>
        <v>0</v>
      </c>
      <c r="R170" s="936" cm="1">
        <f t="array" aca="1" ref="R170" ca="1">INDEX($H$168:$BL$168,,MATCH($E170,$H$143:$BL$143))/Assumed_Asset_Life_in_Years*'CBA Fixed Data'!L181</f>
        <v>0</v>
      </c>
      <c r="S170" s="936" cm="1">
        <f t="array" aca="1" ref="S170" ca="1">INDEX($H$168:$BL$168,,MATCH($E170,$H$143:$BL$143))/Assumed_Asset_Life_in_Years*'CBA Fixed Data'!M181</f>
        <v>0</v>
      </c>
      <c r="T170" s="936" cm="1">
        <f t="array" aca="1" ref="T170" ca="1">INDEX($H$168:$BL$168,,MATCH($E170,$H$143:$BL$143))/Assumed_Asset_Life_in_Years*'CBA Fixed Data'!N181</f>
        <v>0</v>
      </c>
      <c r="U170" s="936" cm="1">
        <f t="array" aca="1" ref="U170" ca="1">INDEX($H$168:$BL$168,,MATCH($E170,$H$143:$BL$143))/Assumed_Asset_Life_in_Years*'CBA Fixed Data'!O181</f>
        <v>0</v>
      </c>
      <c r="V170" s="936" cm="1">
        <f t="array" aca="1" ref="V170" ca="1">INDEX($H$168:$BL$168,,MATCH($E170,$H$143:$BL$143))/Assumed_Asset_Life_in_Years*'CBA Fixed Data'!P181</f>
        <v>0</v>
      </c>
      <c r="W170" s="936" cm="1">
        <f t="array" aca="1" ref="W170" ca="1">INDEX($H$168:$BL$168,,MATCH($E170,$H$143:$BL$143))/Assumed_Asset_Life_in_Years*'CBA Fixed Data'!Q181</f>
        <v>0</v>
      </c>
      <c r="X170" s="936" cm="1">
        <f t="array" aca="1" ref="X170" ca="1">INDEX($H$168:$BL$168,,MATCH($E170,$H$143:$BL$143))/Assumed_Asset_Life_in_Years*'CBA Fixed Data'!R181</f>
        <v>0</v>
      </c>
      <c r="Y170" s="936" cm="1">
        <f t="array" aca="1" ref="Y170" ca="1">INDEX($H$168:$BL$168,,MATCH($E170,$H$143:$BL$143))/Assumed_Asset_Life_in_Years*'CBA Fixed Data'!S181</f>
        <v>0</v>
      </c>
      <c r="Z170" s="936" cm="1">
        <f t="array" aca="1" ref="Z170" ca="1">INDEX($H$168:$BL$168,,MATCH($E170,$H$143:$BL$143))/Assumed_Asset_Life_in_Years*'CBA Fixed Data'!T181</f>
        <v>0</v>
      </c>
      <c r="AA170" s="936" cm="1">
        <f t="array" aca="1" ref="AA170" ca="1">INDEX($H$168:$BL$168,,MATCH($E170,$H$143:$BL$143))/Assumed_Asset_Life_in_Years*'CBA Fixed Data'!U181</f>
        <v>0</v>
      </c>
      <c r="AB170" s="936" cm="1">
        <f t="array" aca="1" ref="AB170" ca="1">INDEX($H$168:$BL$168,,MATCH($E170,$H$143:$BL$143))/Assumed_Asset_Life_in_Years*'CBA Fixed Data'!V181</f>
        <v>0</v>
      </c>
      <c r="AC170" s="936" cm="1">
        <f t="array" aca="1" ref="AC170" ca="1">INDEX($H$168:$BL$168,,MATCH($E170,$H$143:$BL$143))/Assumed_Asset_Life_in_Years*'CBA Fixed Data'!W181</f>
        <v>0</v>
      </c>
      <c r="AD170" s="936" cm="1">
        <f t="array" aca="1" ref="AD170" ca="1">INDEX($H$168:$BL$168,,MATCH($E170,$H$143:$BL$143))/Assumed_Asset_Life_in_Years*'CBA Fixed Data'!X181</f>
        <v>0</v>
      </c>
      <c r="AE170" s="936" cm="1">
        <f t="array" aca="1" ref="AE170" ca="1">INDEX($H$168:$BL$168,,MATCH($E170,$H$143:$BL$143))/Assumed_Asset_Life_in_Years*'CBA Fixed Data'!Y181</f>
        <v>0</v>
      </c>
      <c r="AF170" s="936" cm="1">
        <f t="array" aca="1" ref="AF170" ca="1">INDEX($H$168:$BL$168,,MATCH($E170,$H$143:$BL$143))/Assumed_Asset_Life_in_Years*'CBA Fixed Data'!Z181</f>
        <v>0</v>
      </c>
      <c r="AG170" s="936" cm="1">
        <f t="array" aca="1" ref="AG170" ca="1">INDEX($H$168:$BL$168,,MATCH($E170,$H$143:$BL$143))/Assumed_Asset_Life_in_Years*'CBA Fixed Data'!AA181</f>
        <v>0</v>
      </c>
      <c r="AH170" s="936" cm="1">
        <f t="array" aca="1" ref="AH170" ca="1">INDEX($H$168:$BL$168,,MATCH($E170,$H$143:$BL$143))/Assumed_Asset_Life_in_Years*'CBA Fixed Data'!AB181</f>
        <v>0</v>
      </c>
      <c r="AI170" s="936" cm="1">
        <f t="array" aca="1" ref="AI170" ca="1">INDEX($H$168:$BL$168,,MATCH($E170,$H$143:$BL$143))/Assumed_Asset_Life_in_Years*'CBA Fixed Data'!AC181</f>
        <v>0</v>
      </c>
      <c r="AJ170" s="936" cm="1">
        <f t="array" aca="1" ref="AJ170" ca="1">INDEX($H$168:$BL$168,,MATCH($E170,$H$143:$BL$143))/Assumed_Asset_Life_in_Years*'CBA Fixed Data'!AD181</f>
        <v>0</v>
      </c>
      <c r="AK170" s="936" cm="1">
        <f t="array" aca="1" ref="AK170" ca="1">INDEX($H$168:$BL$168,,MATCH($E170,$H$143:$BL$143))/Assumed_Asset_Life_in_Years*'CBA Fixed Data'!AE181</f>
        <v>0</v>
      </c>
      <c r="AL170" s="936" cm="1">
        <f t="array" aca="1" ref="AL170" ca="1">INDEX($H$168:$BL$168,,MATCH($E170,$H$143:$BL$143))/Assumed_Asset_Life_in_Years*'CBA Fixed Data'!AF181</f>
        <v>0</v>
      </c>
      <c r="AM170" s="936" cm="1">
        <f t="array" aca="1" ref="AM170" ca="1">INDEX($H$168:$BL$168,,MATCH($E170,$H$143:$BL$143))/Assumed_Asset_Life_in_Years*'CBA Fixed Data'!AG181</f>
        <v>0</v>
      </c>
      <c r="AN170" s="936" cm="1">
        <f t="array" aca="1" ref="AN170" ca="1">INDEX($H$168:$BL$168,,MATCH($E170,$H$143:$BL$143))/Assumed_Asset_Life_in_Years*'CBA Fixed Data'!AH181</f>
        <v>0</v>
      </c>
      <c r="AO170" s="936" cm="1">
        <f t="array" aca="1" ref="AO170" ca="1">INDEX($H$168:$BL$168,,MATCH($E170,$H$143:$BL$143))/Assumed_Asset_Life_in_Years*'CBA Fixed Data'!AI181</f>
        <v>0</v>
      </c>
      <c r="AP170" s="936" cm="1">
        <f t="array" aca="1" ref="AP170" ca="1">INDEX($H$168:$BL$168,,MATCH($E170,$H$143:$BL$143))/Assumed_Asset_Life_in_Years*'CBA Fixed Data'!AJ181</f>
        <v>0</v>
      </c>
      <c r="AQ170" s="936" cm="1">
        <f t="array" aca="1" ref="AQ170" ca="1">INDEX($H$168:$BL$168,,MATCH($E170,$H$143:$BL$143))/Assumed_Asset_Life_in_Years*'CBA Fixed Data'!AK181</f>
        <v>0</v>
      </c>
      <c r="AR170" s="936" cm="1">
        <f t="array" aca="1" ref="AR170" ca="1">INDEX($H$168:$BL$168,,MATCH($E170,$H$143:$BL$143))/Assumed_Asset_Life_in_Years*'CBA Fixed Data'!AL181</f>
        <v>0</v>
      </c>
      <c r="AS170" s="936" cm="1">
        <f t="array" aca="1" ref="AS170" ca="1">INDEX($H$168:$BL$168,,MATCH($E170,$H$143:$BL$143))/Assumed_Asset_Life_in_Years*'CBA Fixed Data'!AM181</f>
        <v>0</v>
      </c>
      <c r="AT170" s="936" cm="1">
        <f t="array" aca="1" ref="AT170" ca="1">INDEX($H$168:$BL$168,,MATCH($E170,$H$143:$BL$143))/Assumed_Asset_Life_in_Years*'CBA Fixed Data'!AN181</f>
        <v>0</v>
      </c>
      <c r="AU170" s="936" cm="1">
        <f t="array" aca="1" ref="AU170" ca="1">INDEX($H$168:$BL$168,,MATCH($E170,$H$143:$BL$143))/Assumed_Asset_Life_in_Years*'CBA Fixed Data'!AO181</f>
        <v>0</v>
      </c>
      <c r="AV170" s="936" cm="1">
        <f t="array" aca="1" ref="AV170" ca="1">INDEX($H$168:$BL$168,,MATCH($E170,$H$143:$BL$143))/Assumed_Asset_Life_in_Years*'CBA Fixed Data'!AP181</f>
        <v>0</v>
      </c>
      <c r="AW170" s="936" cm="1">
        <f t="array" aca="1" ref="AW170" ca="1">INDEX($H$168:$BL$168,,MATCH($E170,$H$143:$BL$143))/Assumed_Asset_Life_in_Years*'CBA Fixed Data'!AQ181</f>
        <v>0</v>
      </c>
      <c r="AX170" s="936" cm="1">
        <f t="array" aca="1" ref="AX170" ca="1">INDEX($H$168:$BL$168,,MATCH($E170,$H$143:$BL$143))/Assumed_Asset_Life_in_Years*'CBA Fixed Data'!AR181</f>
        <v>0</v>
      </c>
      <c r="AY170" s="936" cm="1">
        <f t="array" aca="1" ref="AY170" ca="1">INDEX($H$168:$BL$168,,MATCH($E170,$H$143:$BL$143))/Assumed_Asset_Life_in_Years*'CBA Fixed Data'!AS181</f>
        <v>0</v>
      </c>
      <c r="AZ170" s="936" cm="1">
        <f t="array" aca="1" ref="AZ170" ca="1">INDEX($H$168:$BL$168,,MATCH($E170,$H$143:$BL$143))/Assumed_Asset_Life_in_Years*'CBA Fixed Data'!AT181</f>
        <v>0</v>
      </c>
      <c r="BA170" s="936" cm="1">
        <f t="array" aca="1" ref="BA170" ca="1">INDEX($H$168:$BL$168,,MATCH($E170,$H$143:$BL$143))/Assumed_Asset_Life_in_Years*'CBA Fixed Data'!AU181</f>
        <v>0</v>
      </c>
      <c r="BB170" s="936" cm="1">
        <f t="array" aca="1" ref="BB170" ca="1">INDEX($H$168:$BL$168,,MATCH($E170,$H$143:$BL$143))/Assumed_Asset_Life_in_Years*'CBA Fixed Data'!AV181</f>
        <v>0</v>
      </c>
      <c r="BC170" s="936" cm="1">
        <f t="array" aca="1" ref="BC170" ca="1">INDEX($H$168:$BL$168,,MATCH($E170,$H$143:$BL$143))/Assumed_Asset_Life_in_Years*'CBA Fixed Data'!AW181</f>
        <v>0</v>
      </c>
      <c r="BD170" s="936" cm="1">
        <f t="array" aca="1" ref="BD170" ca="1">INDEX($H$168:$BL$168,,MATCH($E170,$H$143:$BL$143))/Assumed_Asset_Life_in_Years*'CBA Fixed Data'!AX181</f>
        <v>0</v>
      </c>
      <c r="BE170" s="936" cm="1">
        <f t="array" aca="1" ref="BE170" ca="1">INDEX($H$168:$BL$168,,MATCH($E170,$H$143:$BL$143))/Assumed_Asset_Life_in_Years*'CBA Fixed Data'!AY181</f>
        <v>0</v>
      </c>
      <c r="BF170" s="936" cm="1">
        <f t="array" aca="1" ref="BF170" ca="1">INDEX($H$168:$BL$168,,MATCH($E170,$H$143:$BL$143))/Assumed_Asset_Life_in_Years*'CBA Fixed Data'!AZ181</f>
        <v>0</v>
      </c>
      <c r="BG170" s="936" cm="1">
        <f t="array" aca="1" ref="BG170" ca="1">INDEX($H$168:$BL$168,,MATCH($E170,$H$143:$BL$143))/Assumed_Asset_Life_in_Years*'CBA Fixed Data'!BA181</f>
        <v>0</v>
      </c>
      <c r="BH170" s="936" cm="1">
        <f t="array" aca="1" ref="BH170" ca="1">INDEX($H$168:$BL$168,,MATCH($E170,$H$143:$BL$143))/Assumed_Asset_Life_in_Years*'CBA Fixed Data'!BB181</f>
        <v>0</v>
      </c>
      <c r="BI170" s="936" cm="1">
        <f t="array" aca="1" ref="BI170" ca="1">INDEX($H$168:$BL$168,,MATCH($E170,$H$143:$BL$143))/Assumed_Asset_Life_in_Years*'CBA Fixed Data'!BC181</f>
        <v>0</v>
      </c>
      <c r="BJ170" s="936" cm="1">
        <f t="array" aca="1" ref="BJ170" ca="1">INDEX($H$168:$BL$168,,MATCH($E170,$H$143:$BL$143))/Assumed_Asset_Life_in_Years*'CBA Fixed Data'!BD181</f>
        <v>0</v>
      </c>
      <c r="BK170" s="936" cm="1">
        <f t="array" aca="1" ref="BK170" ca="1">INDEX($H$168:$BL$168,,MATCH($E170,$H$143:$BL$143))/Assumed_Asset_Life_in_Years*'CBA Fixed Data'!BE181</f>
        <v>0</v>
      </c>
      <c r="BL170" s="936" cm="1">
        <f t="array" aca="1" ref="BL170" ca="1">INDEX($H$168:$BL$168,,MATCH($E170,$H$143:$BL$143))/Assumed_Asset_Life_in_Years*'CBA Fixed Data'!BF181</f>
        <v>0</v>
      </c>
      <c r="BM170" s="184"/>
    </row>
    <row r="171" spans="1:65" ht="14.25">
      <c r="A171" s="1270"/>
      <c r="B171" s="909" t="s">
        <v>639</v>
      </c>
      <c r="C171" s="909"/>
      <c r="D171" s="909" t="s">
        <v>640</v>
      </c>
      <c r="E171" s="910">
        <v>2025</v>
      </c>
      <c r="F171" s="909"/>
      <c r="G171" s="913" t="s">
        <v>514</v>
      </c>
      <c r="H171" s="936" cm="1">
        <f t="array" aca="1" ref="H171" ca="1">INDEX($H$168:$BL$168,,MATCH($E171,$H$143:$BL$143))/Assumed_Asset_Life_in_Years*'CBA Fixed Data'!B182</f>
        <v>0</v>
      </c>
      <c r="I171" s="936" cm="1">
        <f t="array" aca="1" ref="I171" ca="1">INDEX($H$168:$BL$168,,MATCH($E171,$H$143:$BL$143))/Assumed_Asset_Life_in_Years*'CBA Fixed Data'!C182</f>
        <v>0</v>
      </c>
      <c r="J171" s="936" cm="1">
        <f t="array" aca="1" ref="J171" ca="1">INDEX($H$168:$BL$168,,MATCH($E171,$H$143:$BL$143))/Assumed_Asset_Life_in_Years*'CBA Fixed Data'!D182</f>
        <v>0</v>
      </c>
      <c r="K171" s="936" cm="1">
        <f t="array" aca="1" ref="K171" ca="1">INDEX($H$168:$BL$168,,MATCH($E171,$H$143:$BL$143))/Assumed_Asset_Life_in_Years*'CBA Fixed Data'!E182</f>
        <v>0</v>
      </c>
      <c r="L171" s="936" cm="1">
        <f t="array" aca="1" ref="L171" ca="1">INDEX($H$168:$BL$168,,MATCH($E171,$H$143:$BL$143))/Assumed_Asset_Life_in_Years*'CBA Fixed Data'!F182</f>
        <v>0</v>
      </c>
      <c r="M171" s="936" cm="1">
        <f t="array" aca="1" ref="M171" ca="1">INDEX($H$168:$BL$168,,MATCH($E171,$H$143:$BL$143))/Assumed_Asset_Life_in_Years*'CBA Fixed Data'!G182</f>
        <v>0</v>
      </c>
      <c r="N171" s="936" cm="1">
        <f t="array" aca="1" ref="N171" ca="1">INDEX($H$168:$BL$168,,MATCH($E171,$H$143:$BL$143))/Assumed_Asset_Life_in_Years*'CBA Fixed Data'!H182</f>
        <v>0</v>
      </c>
      <c r="O171" s="936" cm="1">
        <f t="array" aca="1" ref="O171" ca="1">INDEX($H$168:$BL$168,,MATCH($E171,$H$143:$BL$143))/Assumed_Asset_Life_in_Years*'CBA Fixed Data'!I182</f>
        <v>0</v>
      </c>
      <c r="P171" s="936" cm="1">
        <f t="array" aca="1" ref="P171" ca="1">INDEX($H$168:$BL$168,,MATCH($E171,$H$143:$BL$143))/Assumed_Asset_Life_in_Years*'CBA Fixed Data'!J182</f>
        <v>0</v>
      </c>
      <c r="Q171" s="936" cm="1">
        <f t="array" aca="1" ref="Q171" ca="1">INDEX($H$168:$BL$168,,MATCH($E171,$H$143:$BL$143))/Assumed_Asset_Life_in_Years*'CBA Fixed Data'!K182</f>
        <v>0</v>
      </c>
      <c r="R171" s="936" cm="1">
        <f t="array" aca="1" ref="R171" ca="1">INDEX($H$168:$BL$168,,MATCH($E171,$H$143:$BL$143))/Assumed_Asset_Life_in_Years*'CBA Fixed Data'!L182</f>
        <v>0</v>
      </c>
      <c r="S171" s="936" cm="1">
        <f t="array" aca="1" ref="S171" ca="1">INDEX($H$168:$BL$168,,MATCH($E171,$H$143:$BL$143))/Assumed_Asset_Life_in_Years*'CBA Fixed Data'!M182</f>
        <v>0</v>
      </c>
      <c r="T171" s="936" cm="1">
        <f t="array" aca="1" ref="T171" ca="1">INDEX($H$168:$BL$168,,MATCH($E171,$H$143:$BL$143))/Assumed_Asset_Life_in_Years*'CBA Fixed Data'!N182</f>
        <v>0</v>
      </c>
      <c r="U171" s="936" cm="1">
        <f t="array" aca="1" ref="U171" ca="1">INDEX($H$168:$BL$168,,MATCH($E171,$H$143:$BL$143))/Assumed_Asset_Life_in_Years*'CBA Fixed Data'!O182</f>
        <v>0</v>
      </c>
      <c r="V171" s="936" cm="1">
        <f t="array" aca="1" ref="V171" ca="1">INDEX($H$168:$BL$168,,MATCH($E171,$H$143:$BL$143))/Assumed_Asset_Life_in_Years*'CBA Fixed Data'!P182</f>
        <v>0</v>
      </c>
      <c r="W171" s="936" cm="1">
        <f t="array" aca="1" ref="W171" ca="1">INDEX($H$168:$BL$168,,MATCH($E171,$H$143:$BL$143))/Assumed_Asset_Life_in_Years*'CBA Fixed Data'!Q182</f>
        <v>0</v>
      </c>
      <c r="X171" s="936" cm="1">
        <f t="array" aca="1" ref="X171" ca="1">INDEX($H$168:$BL$168,,MATCH($E171,$H$143:$BL$143))/Assumed_Asset_Life_in_Years*'CBA Fixed Data'!R182</f>
        <v>0</v>
      </c>
      <c r="Y171" s="936" cm="1">
        <f t="array" aca="1" ref="Y171" ca="1">INDEX($H$168:$BL$168,,MATCH($E171,$H$143:$BL$143))/Assumed_Asset_Life_in_Years*'CBA Fixed Data'!S182</f>
        <v>0</v>
      </c>
      <c r="Z171" s="936" cm="1">
        <f t="array" aca="1" ref="Z171" ca="1">INDEX($H$168:$BL$168,,MATCH($E171,$H$143:$BL$143))/Assumed_Asset_Life_in_Years*'CBA Fixed Data'!T182</f>
        <v>0</v>
      </c>
      <c r="AA171" s="936" cm="1">
        <f t="array" aca="1" ref="AA171" ca="1">INDEX($H$168:$BL$168,,MATCH($E171,$H$143:$BL$143))/Assumed_Asset_Life_in_Years*'CBA Fixed Data'!U182</f>
        <v>0</v>
      </c>
      <c r="AB171" s="936" cm="1">
        <f t="array" aca="1" ref="AB171" ca="1">INDEX($H$168:$BL$168,,MATCH($E171,$H$143:$BL$143))/Assumed_Asset_Life_in_Years*'CBA Fixed Data'!V182</f>
        <v>0</v>
      </c>
      <c r="AC171" s="936" cm="1">
        <f t="array" aca="1" ref="AC171" ca="1">INDEX($H$168:$BL$168,,MATCH($E171,$H$143:$BL$143))/Assumed_Asset_Life_in_Years*'CBA Fixed Data'!W182</f>
        <v>0</v>
      </c>
      <c r="AD171" s="936" cm="1">
        <f t="array" aca="1" ref="AD171" ca="1">INDEX($H$168:$BL$168,,MATCH($E171,$H$143:$BL$143))/Assumed_Asset_Life_in_Years*'CBA Fixed Data'!X182</f>
        <v>0</v>
      </c>
      <c r="AE171" s="936" cm="1">
        <f t="array" aca="1" ref="AE171" ca="1">INDEX($H$168:$BL$168,,MATCH($E171,$H$143:$BL$143))/Assumed_Asset_Life_in_Years*'CBA Fixed Data'!Y182</f>
        <v>0</v>
      </c>
      <c r="AF171" s="936" cm="1">
        <f t="array" aca="1" ref="AF171" ca="1">INDEX($H$168:$BL$168,,MATCH($E171,$H$143:$BL$143))/Assumed_Asset_Life_in_Years*'CBA Fixed Data'!Z182</f>
        <v>0</v>
      </c>
      <c r="AG171" s="936" cm="1">
        <f t="array" aca="1" ref="AG171" ca="1">INDEX($H$168:$BL$168,,MATCH($E171,$H$143:$BL$143))/Assumed_Asset_Life_in_Years*'CBA Fixed Data'!AA182</f>
        <v>0</v>
      </c>
      <c r="AH171" s="936" cm="1">
        <f t="array" aca="1" ref="AH171" ca="1">INDEX($H$168:$BL$168,,MATCH($E171,$H$143:$BL$143))/Assumed_Asset_Life_in_Years*'CBA Fixed Data'!AB182</f>
        <v>0</v>
      </c>
      <c r="AI171" s="936" cm="1">
        <f t="array" aca="1" ref="AI171" ca="1">INDEX($H$168:$BL$168,,MATCH($E171,$H$143:$BL$143))/Assumed_Asset_Life_in_Years*'CBA Fixed Data'!AC182</f>
        <v>0</v>
      </c>
      <c r="AJ171" s="936" cm="1">
        <f t="array" aca="1" ref="AJ171" ca="1">INDEX($H$168:$BL$168,,MATCH($E171,$H$143:$BL$143))/Assumed_Asset_Life_in_Years*'CBA Fixed Data'!AD182</f>
        <v>0</v>
      </c>
      <c r="AK171" s="936" cm="1">
        <f t="array" aca="1" ref="AK171" ca="1">INDEX($H$168:$BL$168,,MATCH($E171,$H$143:$BL$143))/Assumed_Asset_Life_in_Years*'CBA Fixed Data'!AE182</f>
        <v>0</v>
      </c>
      <c r="AL171" s="936" cm="1">
        <f t="array" aca="1" ref="AL171" ca="1">INDEX($H$168:$BL$168,,MATCH($E171,$H$143:$BL$143))/Assumed_Asset_Life_in_Years*'CBA Fixed Data'!AF182</f>
        <v>0</v>
      </c>
      <c r="AM171" s="936" cm="1">
        <f t="array" aca="1" ref="AM171" ca="1">INDEX($H$168:$BL$168,,MATCH($E171,$H$143:$BL$143))/Assumed_Asset_Life_in_Years*'CBA Fixed Data'!AG182</f>
        <v>0</v>
      </c>
      <c r="AN171" s="936" cm="1">
        <f t="array" aca="1" ref="AN171" ca="1">INDEX($H$168:$BL$168,,MATCH($E171,$H$143:$BL$143))/Assumed_Asset_Life_in_Years*'CBA Fixed Data'!AH182</f>
        <v>0</v>
      </c>
      <c r="AO171" s="936" cm="1">
        <f t="array" aca="1" ref="AO171" ca="1">INDEX($H$168:$BL$168,,MATCH($E171,$H$143:$BL$143))/Assumed_Asset_Life_in_Years*'CBA Fixed Data'!AI182</f>
        <v>0</v>
      </c>
      <c r="AP171" s="936" cm="1">
        <f t="array" aca="1" ref="AP171" ca="1">INDEX($H$168:$BL$168,,MATCH($E171,$H$143:$BL$143))/Assumed_Asset_Life_in_Years*'CBA Fixed Data'!AJ182</f>
        <v>0</v>
      </c>
      <c r="AQ171" s="936" cm="1">
        <f t="array" aca="1" ref="AQ171" ca="1">INDEX($H$168:$BL$168,,MATCH($E171,$H$143:$BL$143))/Assumed_Asset_Life_in_Years*'CBA Fixed Data'!AK182</f>
        <v>0</v>
      </c>
      <c r="AR171" s="936" cm="1">
        <f t="array" aca="1" ref="AR171" ca="1">INDEX($H$168:$BL$168,,MATCH($E171,$H$143:$BL$143))/Assumed_Asset_Life_in_Years*'CBA Fixed Data'!AL182</f>
        <v>0</v>
      </c>
      <c r="AS171" s="936" cm="1">
        <f t="array" aca="1" ref="AS171" ca="1">INDEX($H$168:$BL$168,,MATCH($E171,$H$143:$BL$143))/Assumed_Asset_Life_in_Years*'CBA Fixed Data'!AM182</f>
        <v>0</v>
      </c>
      <c r="AT171" s="936" cm="1">
        <f t="array" aca="1" ref="AT171" ca="1">INDEX($H$168:$BL$168,,MATCH($E171,$H$143:$BL$143))/Assumed_Asset_Life_in_Years*'CBA Fixed Data'!AN182</f>
        <v>0</v>
      </c>
      <c r="AU171" s="936" cm="1">
        <f t="array" aca="1" ref="AU171" ca="1">INDEX($H$168:$BL$168,,MATCH($E171,$H$143:$BL$143))/Assumed_Asset_Life_in_Years*'CBA Fixed Data'!AO182</f>
        <v>0</v>
      </c>
      <c r="AV171" s="936" cm="1">
        <f t="array" aca="1" ref="AV171" ca="1">INDEX($H$168:$BL$168,,MATCH($E171,$H$143:$BL$143))/Assumed_Asset_Life_in_Years*'CBA Fixed Data'!AP182</f>
        <v>0</v>
      </c>
      <c r="AW171" s="936" cm="1">
        <f t="array" aca="1" ref="AW171" ca="1">INDEX($H$168:$BL$168,,MATCH($E171,$H$143:$BL$143))/Assumed_Asset_Life_in_Years*'CBA Fixed Data'!AQ182</f>
        <v>0</v>
      </c>
      <c r="AX171" s="936" cm="1">
        <f t="array" aca="1" ref="AX171" ca="1">INDEX($H$168:$BL$168,,MATCH($E171,$H$143:$BL$143))/Assumed_Asset_Life_in_Years*'CBA Fixed Data'!AR182</f>
        <v>0</v>
      </c>
      <c r="AY171" s="936" cm="1">
        <f t="array" aca="1" ref="AY171" ca="1">INDEX($H$168:$BL$168,,MATCH($E171,$H$143:$BL$143))/Assumed_Asset_Life_in_Years*'CBA Fixed Data'!AS182</f>
        <v>0</v>
      </c>
      <c r="AZ171" s="936" cm="1">
        <f t="array" aca="1" ref="AZ171" ca="1">INDEX($H$168:$BL$168,,MATCH($E171,$H$143:$BL$143))/Assumed_Asset_Life_in_Years*'CBA Fixed Data'!AT182</f>
        <v>0</v>
      </c>
      <c r="BA171" s="936" cm="1">
        <f t="array" aca="1" ref="BA171" ca="1">INDEX($H$168:$BL$168,,MATCH($E171,$H$143:$BL$143))/Assumed_Asset_Life_in_Years*'CBA Fixed Data'!AU182</f>
        <v>0</v>
      </c>
      <c r="BB171" s="936" cm="1">
        <f t="array" aca="1" ref="BB171" ca="1">INDEX($H$168:$BL$168,,MATCH($E171,$H$143:$BL$143))/Assumed_Asset_Life_in_Years*'CBA Fixed Data'!AV182</f>
        <v>0</v>
      </c>
      <c r="BC171" s="936" cm="1">
        <f t="array" aca="1" ref="BC171" ca="1">INDEX($H$168:$BL$168,,MATCH($E171,$H$143:$BL$143))/Assumed_Asset_Life_in_Years*'CBA Fixed Data'!AW182</f>
        <v>0</v>
      </c>
      <c r="BD171" s="936" cm="1">
        <f t="array" aca="1" ref="BD171" ca="1">INDEX($H$168:$BL$168,,MATCH($E171,$H$143:$BL$143))/Assumed_Asset_Life_in_Years*'CBA Fixed Data'!AX182</f>
        <v>0</v>
      </c>
      <c r="BE171" s="936" cm="1">
        <f t="array" aca="1" ref="BE171" ca="1">INDEX($H$168:$BL$168,,MATCH($E171,$H$143:$BL$143))/Assumed_Asset_Life_in_Years*'CBA Fixed Data'!AY182</f>
        <v>0</v>
      </c>
      <c r="BF171" s="936" cm="1">
        <f t="array" aca="1" ref="BF171" ca="1">INDEX($H$168:$BL$168,,MATCH($E171,$H$143:$BL$143))/Assumed_Asset_Life_in_Years*'CBA Fixed Data'!AZ182</f>
        <v>0</v>
      </c>
      <c r="BG171" s="936" cm="1">
        <f t="array" aca="1" ref="BG171" ca="1">INDEX($H$168:$BL$168,,MATCH($E171,$H$143:$BL$143))/Assumed_Asset_Life_in_Years*'CBA Fixed Data'!BA182</f>
        <v>0</v>
      </c>
      <c r="BH171" s="936" cm="1">
        <f t="array" aca="1" ref="BH171" ca="1">INDEX($H$168:$BL$168,,MATCH($E171,$H$143:$BL$143))/Assumed_Asset_Life_in_Years*'CBA Fixed Data'!BB182</f>
        <v>0</v>
      </c>
      <c r="BI171" s="936" cm="1">
        <f t="array" aca="1" ref="BI171" ca="1">INDEX($H$168:$BL$168,,MATCH($E171,$H$143:$BL$143))/Assumed_Asset_Life_in_Years*'CBA Fixed Data'!BC182</f>
        <v>0</v>
      </c>
      <c r="BJ171" s="936" cm="1">
        <f t="array" aca="1" ref="BJ171" ca="1">INDEX($H$168:$BL$168,,MATCH($E171,$H$143:$BL$143))/Assumed_Asset_Life_in_Years*'CBA Fixed Data'!BD182</f>
        <v>0</v>
      </c>
      <c r="BK171" s="936" cm="1">
        <f t="array" aca="1" ref="BK171" ca="1">INDEX($H$168:$BL$168,,MATCH($E171,$H$143:$BL$143))/Assumed_Asset_Life_in_Years*'CBA Fixed Data'!BE182</f>
        <v>0</v>
      </c>
      <c r="BL171" s="936" cm="1">
        <f t="array" aca="1" ref="BL171" ca="1">INDEX($H$168:$BL$168,,MATCH($E171,$H$143:$BL$143))/Assumed_Asset_Life_in_Years*'CBA Fixed Data'!BF182</f>
        <v>0</v>
      </c>
      <c r="BM171" s="184"/>
    </row>
    <row r="172" spans="1:65" ht="14.25">
      <c r="A172" s="1270"/>
      <c r="B172" s="909" t="s">
        <v>641</v>
      </c>
      <c r="C172" s="909"/>
      <c r="D172" s="909" t="s">
        <v>642</v>
      </c>
      <c r="E172" s="910">
        <v>2026</v>
      </c>
      <c r="F172" s="909"/>
      <c r="G172" s="913" t="s">
        <v>514</v>
      </c>
      <c r="H172" s="936" cm="1">
        <f t="array" aca="1" ref="H172" ca="1">INDEX($H$168:$BL$168,,MATCH($E172,$H$143:$BL$143))/Assumed_Asset_Life_in_Years*'CBA Fixed Data'!B183</f>
        <v>0</v>
      </c>
      <c r="I172" s="936" cm="1">
        <f t="array" aca="1" ref="I172" ca="1">INDEX($H$168:$BL$168,,MATCH($E172,$H$143:$BL$143))/Assumed_Asset_Life_in_Years*'CBA Fixed Data'!C183</f>
        <v>0</v>
      </c>
      <c r="J172" s="936" cm="1">
        <f t="array" aca="1" ref="J172" ca="1">INDEX($H$168:$BL$168,,MATCH($E172,$H$143:$BL$143))/Assumed_Asset_Life_in_Years*'CBA Fixed Data'!D183</f>
        <v>0</v>
      </c>
      <c r="K172" s="936" cm="1">
        <f t="array" aca="1" ref="K172" ca="1">INDEX($H$168:$BL$168,,MATCH($E172,$H$143:$BL$143))/Assumed_Asset_Life_in_Years*'CBA Fixed Data'!E183</f>
        <v>0</v>
      </c>
      <c r="L172" s="936" cm="1">
        <f t="array" aca="1" ref="L172" ca="1">INDEX($H$168:$BL$168,,MATCH($E172,$H$143:$BL$143))/Assumed_Asset_Life_in_Years*'CBA Fixed Data'!F183</f>
        <v>0</v>
      </c>
      <c r="M172" s="936" cm="1">
        <f t="array" aca="1" ref="M172" ca="1">INDEX($H$168:$BL$168,,MATCH($E172,$H$143:$BL$143))/Assumed_Asset_Life_in_Years*'CBA Fixed Data'!G183</f>
        <v>0</v>
      </c>
      <c r="N172" s="936" cm="1">
        <f t="array" aca="1" ref="N172" ca="1">INDEX($H$168:$BL$168,,MATCH($E172,$H$143:$BL$143))/Assumed_Asset_Life_in_Years*'CBA Fixed Data'!H183</f>
        <v>0</v>
      </c>
      <c r="O172" s="936" cm="1">
        <f t="array" aca="1" ref="O172" ca="1">INDEX($H$168:$BL$168,,MATCH($E172,$H$143:$BL$143))/Assumed_Asset_Life_in_Years*'CBA Fixed Data'!I183</f>
        <v>0</v>
      </c>
      <c r="P172" s="936" cm="1">
        <f t="array" aca="1" ref="P172" ca="1">INDEX($H$168:$BL$168,,MATCH($E172,$H$143:$BL$143))/Assumed_Asset_Life_in_Years*'CBA Fixed Data'!J183</f>
        <v>0</v>
      </c>
      <c r="Q172" s="936" cm="1">
        <f t="array" aca="1" ref="Q172" ca="1">INDEX($H$168:$BL$168,,MATCH($E172,$H$143:$BL$143))/Assumed_Asset_Life_in_Years*'CBA Fixed Data'!K183</f>
        <v>0</v>
      </c>
      <c r="R172" s="936" cm="1">
        <f t="array" aca="1" ref="R172" ca="1">INDEX($H$168:$BL$168,,MATCH($E172,$H$143:$BL$143))/Assumed_Asset_Life_in_Years*'CBA Fixed Data'!L183</f>
        <v>0</v>
      </c>
      <c r="S172" s="936" cm="1">
        <f t="array" aca="1" ref="S172" ca="1">INDEX($H$168:$BL$168,,MATCH($E172,$H$143:$BL$143))/Assumed_Asset_Life_in_Years*'CBA Fixed Data'!M183</f>
        <v>0</v>
      </c>
      <c r="T172" s="936" cm="1">
        <f t="array" aca="1" ref="T172" ca="1">INDEX($H$168:$BL$168,,MATCH($E172,$H$143:$BL$143))/Assumed_Asset_Life_in_Years*'CBA Fixed Data'!N183</f>
        <v>0</v>
      </c>
      <c r="U172" s="936" cm="1">
        <f t="array" aca="1" ref="U172" ca="1">INDEX($H$168:$BL$168,,MATCH($E172,$H$143:$BL$143))/Assumed_Asset_Life_in_Years*'CBA Fixed Data'!O183</f>
        <v>0</v>
      </c>
      <c r="V172" s="936" cm="1">
        <f t="array" aca="1" ref="V172" ca="1">INDEX($H$168:$BL$168,,MATCH($E172,$H$143:$BL$143))/Assumed_Asset_Life_in_Years*'CBA Fixed Data'!P183</f>
        <v>0</v>
      </c>
      <c r="W172" s="936" cm="1">
        <f t="array" aca="1" ref="W172" ca="1">INDEX($H$168:$BL$168,,MATCH($E172,$H$143:$BL$143))/Assumed_Asset_Life_in_Years*'CBA Fixed Data'!Q183</f>
        <v>0</v>
      </c>
      <c r="X172" s="936" cm="1">
        <f t="array" aca="1" ref="X172" ca="1">INDEX($H$168:$BL$168,,MATCH($E172,$H$143:$BL$143))/Assumed_Asset_Life_in_Years*'CBA Fixed Data'!R183</f>
        <v>0</v>
      </c>
      <c r="Y172" s="936" cm="1">
        <f t="array" aca="1" ref="Y172" ca="1">INDEX($H$168:$BL$168,,MATCH($E172,$H$143:$BL$143))/Assumed_Asset_Life_in_Years*'CBA Fixed Data'!S183</f>
        <v>0</v>
      </c>
      <c r="Z172" s="936" cm="1">
        <f t="array" aca="1" ref="Z172" ca="1">INDEX($H$168:$BL$168,,MATCH($E172,$H$143:$BL$143))/Assumed_Asset_Life_in_Years*'CBA Fixed Data'!T183</f>
        <v>0</v>
      </c>
      <c r="AA172" s="936" cm="1">
        <f t="array" aca="1" ref="AA172" ca="1">INDEX($H$168:$BL$168,,MATCH($E172,$H$143:$BL$143))/Assumed_Asset_Life_in_Years*'CBA Fixed Data'!U183</f>
        <v>0</v>
      </c>
      <c r="AB172" s="936" cm="1">
        <f t="array" aca="1" ref="AB172" ca="1">INDEX($H$168:$BL$168,,MATCH($E172,$H$143:$BL$143))/Assumed_Asset_Life_in_Years*'CBA Fixed Data'!V183</f>
        <v>0</v>
      </c>
      <c r="AC172" s="936" cm="1">
        <f t="array" aca="1" ref="AC172" ca="1">INDEX($H$168:$BL$168,,MATCH($E172,$H$143:$BL$143))/Assumed_Asset_Life_in_Years*'CBA Fixed Data'!W183</f>
        <v>0</v>
      </c>
      <c r="AD172" s="936" cm="1">
        <f t="array" aca="1" ref="AD172" ca="1">INDEX($H$168:$BL$168,,MATCH($E172,$H$143:$BL$143))/Assumed_Asset_Life_in_Years*'CBA Fixed Data'!X183</f>
        <v>0</v>
      </c>
      <c r="AE172" s="936" cm="1">
        <f t="array" aca="1" ref="AE172" ca="1">INDEX($H$168:$BL$168,,MATCH($E172,$H$143:$BL$143))/Assumed_Asset_Life_in_Years*'CBA Fixed Data'!Y183</f>
        <v>0</v>
      </c>
      <c r="AF172" s="936" cm="1">
        <f t="array" aca="1" ref="AF172" ca="1">INDEX($H$168:$BL$168,,MATCH($E172,$H$143:$BL$143))/Assumed_Asset_Life_in_Years*'CBA Fixed Data'!Z183</f>
        <v>0</v>
      </c>
      <c r="AG172" s="936" cm="1">
        <f t="array" aca="1" ref="AG172" ca="1">INDEX($H$168:$BL$168,,MATCH($E172,$H$143:$BL$143))/Assumed_Asset_Life_in_Years*'CBA Fixed Data'!AA183</f>
        <v>0</v>
      </c>
      <c r="AH172" s="936" cm="1">
        <f t="array" aca="1" ref="AH172" ca="1">INDEX($H$168:$BL$168,,MATCH($E172,$H$143:$BL$143))/Assumed_Asset_Life_in_Years*'CBA Fixed Data'!AB183</f>
        <v>0</v>
      </c>
      <c r="AI172" s="936" cm="1">
        <f t="array" aca="1" ref="AI172" ca="1">INDEX($H$168:$BL$168,,MATCH($E172,$H$143:$BL$143))/Assumed_Asset_Life_in_Years*'CBA Fixed Data'!AC183</f>
        <v>0</v>
      </c>
      <c r="AJ172" s="936" cm="1">
        <f t="array" aca="1" ref="AJ172" ca="1">INDEX($H$168:$BL$168,,MATCH($E172,$H$143:$BL$143))/Assumed_Asset_Life_in_Years*'CBA Fixed Data'!AD183</f>
        <v>0</v>
      </c>
      <c r="AK172" s="936" cm="1">
        <f t="array" aca="1" ref="AK172" ca="1">INDEX($H$168:$BL$168,,MATCH($E172,$H$143:$BL$143))/Assumed_Asset_Life_in_Years*'CBA Fixed Data'!AE183</f>
        <v>0</v>
      </c>
      <c r="AL172" s="936" cm="1">
        <f t="array" aca="1" ref="AL172" ca="1">INDEX($H$168:$BL$168,,MATCH($E172,$H$143:$BL$143))/Assumed_Asset_Life_in_Years*'CBA Fixed Data'!AF183</f>
        <v>0</v>
      </c>
      <c r="AM172" s="936" cm="1">
        <f t="array" aca="1" ref="AM172" ca="1">INDEX($H$168:$BL$168,,MATCH($E172,$H$143:$BL$143))/Assumed_Asset_Life_in_Years*'CBA Fixed Data'!AG183</f>
        <v>0</v>
      </c>
      <c r="AN172" s="936" cm="1">
        <f t="array" aca="1" ref="AN172" ca="1">INDEX($H$168:$BL$168,,MATCH($E172,$H$143:$BL$143))/Assumed_Asset_Life_in_Years*'CBA Fixed Data'!AH183</f>
        <v>0</v>
      </c>
      <c r="AO172" s="936" cm="1">
        <f t="array" aca="1" ref="AO172" ca="1">INDEX($H$168:$BL$168,,MATCH($E172,$H$143:$BL$143))/Assumed_Asset_Life_in_Years*'CBA Fixed Data'!AI183</f>
        <v>0</v>
      </c>
      <c r="AP172" s="936" cm="1">
        <f t="array" aca="1" ref="AP172" ca="1">INDEX($H$168:$BL$168,,MATCH($E172,$H$143:$BL$143))/Assumed_Asset_Life_in_Years*'CBA Fixed Data'!AJ183</f>
        <v>0</v>
      </c>
      <c r="AQ172" s="936" cm="1">
        <f t="array" aca="1" ref="AQ172" ca="1">INDEX($H$168:$BL$168,,MATCH($E172,$H$143:$BL$143))/Assumed_Asset_Life_in_Years*'CBA Fixed Data'!AK183</f>
        <v>0</v>
      </c>
      <c r="AR172" s="936" cm="1">
        <f t="array" aca="1" ref="AR172" ca="1">INDEX($H$168:$BL$168,,MATCH($E172,$H$143:$BL$143))/Assumed_Asset_Life_in_Years*'CBA Fixed Data'!AL183</f>
        <v>0</v>
      </c>
      <c r="AS172" s="936" cm="1">
        <f t="array" aca="1" ref="AS172" ca="1">INDEX($H$168:$BL$168,,MATCH($E172,$H$143:$BL$143))/Assumed_Asset_Life_in_Years*'CBA Fixed Data'!AM183</f>
        <v>0</v>
      </c>
      <c r="AT172" s="936" cm="1">
        <f t="array" aca="1" ref="AT172" ca="1">INDEX($H$168:$BL$168,,MATCH($E172,$H$143:$BL$143))/Assumed_Asset_Life_in_Years*'CBA Fixed Data'!AN183</f>
        <v>0</v>
      </c>
      <c r="AU172" s="936" cm="1">
        <f t="array" aca="1" ref="AU172" ca="1">INDEX($H$168:$BL$168,,MATCH($E172,$H$143:$BL$143))/Assumed_Asset_Life_in_Years*'CBA Fixed Data'!AO183</f>
        <v>0</v>
      </c>
      <c r="AV172" s="936" cm="1">
        <f t="array" aca="1" ref="AV172" ca="1">INDEX($H$168:$BL$168,,MATCH($E172,$H$143:$BL$143))/Assumed_Asset_Life_in_Years*'CBA Fixed Data'!AP183</f>
        <v>0</v>
      </c>
      <c r="AW172" s="936" cm="1">
        <f t="array" aca="1" ref="AW172" ca="1">INDEX($H$168:$BL$168,,MATCH($E172,$H$143:$BL$143))/Assumed_Asset_Life_in_Years*'CBA Fixed Data'!AQ183</f>
        <v>0</v>
      </c>
      <c r="AX172" s="936" cm="1">
        <f t="array" aca="1" ref="AX172" ca="1">INDEX($H$168:$BL$168,,MATCH($E172,$H$143:$BL$143))/Assumed_Asset_Life_in_Years*'CBA Fixed Data'!AR183</f>
        <v>0</v>
      </c>
      <c r="AY172" s="936" cm="1">
        <f t="array" aca="1" ref="AY172" ca="1">INDEX($H$168:$BL$168,,MATCH($E172,$H$143:$BL$143))/Assumed_Asset_Life_in_Years*'CBA Fixed Data'!AS183</f>
        <v>0</v>
      </c>
      <c r="AZ172" s="936" cm="1">
        <f t="array" aca="1" ref="AZ172" ca="1">INDEX($H$168:$BL$168,,MATCH($E172,$H$143:$BL$143))/Assumed_Asset_Life_in_Years*'CBA Fixed Data'!AT183</f>
        <v>0</v>
      </c>
      <c r="BA172" s="936" cm="1">
        <f t="array" aca="1" ref="BA172" ca="1">INDEX($H$168:$BL$168,,MATCH($E172,$H$143:$BL$143))/Assumed_Asset_Life_in_Years*'CBA Fixed Data'!AU183</f>
        <v>0</v>
      </c>
      <c r="BB172" s="936" cm="1">
        <f t="array" aca="1" ref="BB172" ca="1">INDEX($H$168:$BL$168,,MATCH($E172,$H$143:$BL$143))/Assumed_Asset_Life_in_Years*'CBA Fixed Data'!AV183</f>
        <v>0</v>
      </c>
      <c r="BC172" s="936" cm="1">
        <f t="array" aca="1" ref="BC172" ca="1">INDEX($H$168:$BL$168,,MATCH($E172,$H$143:$BL$143))/Assumed_Asset_Life_in_Years*'CBA Fixed Data'!AW183</f>
        <v>0</v>
      </c>
      <c r="BD172" s="936" cm="1">
        <f t="array" aca="1" ref="BD172" ca="1">INDEX($H$168:$BL$168,,MATCH($E172,$H$143:$BL$143))/Assumed_Asset_Life_in_Years*'CBA Fixed Data'!AX183</f>
        <v>0</v>
      </c>
      <c r="BE172" s="936" cm="1">
        <f t="array" aca="1" ref="BE172" ca="1">INDEX($H$168:$BL$168,,MATCH($E172,$H$143:$BL$143))/Assumed_Asset_Life_in_Years*'CBA Fixed Data'!AY183</f>
        <v>0</v>
      </c>
      <c r="BF172" s="936" cm="1">
        <f t="array" aca="1" ref="BF172" ca="1">INDEX($H$168:$BL$168,,MATCH($E172,$H$143:$BL$143))/Assumed_Asset_Life_in_Years*'CBA Fixed Data'!AZ183</f>
        <v>0</v>
      </c>
      <c r="BG172" s="936" cm="1">
        <f t="array" aca="1" ref="BG172" ca="1">INDEX($H$168:$BL$168,,MATCH($E172,$H$143:$BL$143))/Assumed_Asset_Life_in_Years*'CBA Fixed Data'!BA183</f>
        <v>0</v>
      </c>
      <c r="BH172" s="936" cm="1">
        <f t="array" aca="1" ref="BH172" ca="1">INDEX($H$168:$BL$168,,MATCH($E172,$H$143:$BL$143))/Assumed_Asset_Life_in_Years*'CBA Fixed Data'!BB183</f>
        <v>0</v>
      </c>
      <c r="BI172" s="936" cm="1">
        <f t="array" aca="1" ref="BI172" ca="1">INDEX($H$168:$BL$168,,MATCH($E172,$H$143:$BL$143))/Assumed_Asset_Life_in_Years*'CBA Fixed Data'!BC183</f>
        <v>0</v>
      </c>
      <c r="BJ172" s="936" cm="1">
        <f t="array" aca="1" ref="BJ172" ca="1">INDEX($H$168:$BL$168,,MATCH($E172,$H$143:$BL$143))/Assumed_Asset_Life_in_Years*'CBA Fixed Data'!BD183</f>
        <v>0</v>
      </c>
      <c r="BK172" s="936" cm="1">
        <f t="array" aca="1" ref="BK172" ca="1">INDEX($H$168:$BL$168,,MATCH($E172,$H$143:$BL$143))/Assumed_Asset_Life_in_Years*'CBA Fixed Data'!BE183</f>
        <v>0</v>
      </c>
      <c r="BL172" s="936" cm="1">
        <f t="array" aca="1" ref="BL172" ca="1">INDEX($H$168:$BL$168,,MATCH($E172,$H$143:$BL$143))/Assumed_Asset_Life_in_Years*'CBA Fixed Data'!BF183</f>
        <v>0</v>
      </c>
      <c r="BM172" s="184"/>
    </row>
    <row r="173" spans="1:65" ht="14.25">
      <c r="A173" s="1270"/>
      <c r="B173" s="909" t="s">
        <v>643</v>
      </c>
      <c r="C173" s="909"/>
      <c r="D173" s="909" t="s">
        <v>644</v>
      </c>
      <c r="E173" s="910">
        <v>2027</v>
      </c>
      <c r="F173" s="909"/>
      <c r="G173" s="913" t="s">
        <v>514</v>
      </c>
      <c r="H173" s="936" cm="1">
        <f t="array" aca="1" ref="H173" ca="1">INDEX($H$168:$BL$168,,MATCH($E173,$H$143:$BL$143))/Assumed_Asset_Life_in_Years*'CBA Fixed Data'!B184</f>
        <v>0</v>
      </c>
      <c r="I173" s="936" cm="1">
        <f t="array" aca="1" ref="I173" ca="1">INDEX($H$168:$BL$168,,MATCH($E173,$H$143:$BL$143))/Assumed_Asset_Life_in_Years*'CBA Fixed Data'!C184</f>
        <v>0</v>
      </c>
      <c r="J173" s="936" cm="1">
        <f t="array" aca="1" ref="J173" ca="1">INDEX($H$168:$BL$168,,MATCH($E173,$H$143:$BL$143))/Assumed_Asset_Life_in_Years*'CBA Fixed Data'!D184</f>
        <v>0</v>
      </c>
      <c r="K173" s="936" cm="1">
        <f t="array" aca="1" ref="K173" ca="1">INDEX($H$168:$BL$168,,MATCH($E173,$H$143:$BL$143))/Assumed_Asset_Life_in_Years*'CBA Fixed Data'!E184</f>
        <v>0</v>
      </c>
      <c r="L173" s="936" cm="1">
        <f t="array" aca="1" ref="L173" ca="1">INDEX($H$168:$BL$168,,MATCH($E173,$H$143:$BL$143))/Assumed_Asset_Life_in_Years*'CBA Fixed Data'!F184</f>
        <v>0</v>
      </c>
      <c r="M173" s="936" cm="1">
        <f t="array" aca="1" ref="M173" ca="1">INDEX($H$168:$BL$168,,MATCH($E173,$H$143:$BL$143))/Assumed_Asset_Life_in_Years*'CBA Fixed Data'!G184</f>
        <v>0</v>
      </c>
      <c r="N173" s="936" cm="1">
        <f t="array" aca="1" ref="N173" ca="1">INDEX($H$168:$BL$168,,MATCH($E173,$H$143:$BL$143))/Assumed_Asset_Life_in_Years*'CBA Fixed Data'!H184</f>
        <v>0</v>
      </c>
      <c r="O173" s="936" cm="1">
        <f t="array" aca="1" ref="O173" ca="1">INDEX($H$168:$BL$168,,MATCH($E173,$H$143:$BL$143))/Assumed_Asset_Life_in_Years*'CBA Fixed Data'!I184</f>
        <v>0</v>
      </c>
      <c r="P173" s="936" cm="1">
        <f t="array" aca="1" ref="P173" ca="1">INDEX($H$168:$BL$168,,MATCH($E173,$H$143:$BL$143))/Assumed_Asset_Life_in_Years*'CBA Fixed Data'!J184</f>
        <v>0</v>
      </c>
      <c r="Q173" s="936" cm="1">
        <f t="array" aca="1" ref="Q173" ca="1">INDEX($H$168:$BL$168,,MATCH($E173,$H$143:$BL$143))/Assumed_Asset_Life_in_Years*'CBA Fixed Data'!K184</f>
        <v>0</v>
      </c>
      <c r="R173" s="936" cm="1">
        <f t="array" aca="1" ref="R173" ca="1">INDEX($H$168:$BL$168,,MATCH($E173,$H$143:$BL$143))/Assumed_Asset_Life_in_Years*'CBA Fixed Data'!L184</f>
        <v>0</v>
      </c>
      <c r="S173" s="936" cm="1">
        <f t="array" aca="1" ref="S173" ca="1">INDEX($H$168:$BL$168,,MATCH($E173,$H$143:$BL$143))/Assumed_Asset_Life_in_Years*'CBA Fixed Data'!M184</f>
        <v>0</v>
      </c>
      <c r="T173" s="936" cm="1">
        <f t="array" aca="1" ref="T173" ca="1">INDEX($H$168:$BL$168,,MATCH($E173,$H$143:$BL$143))/Assumed_Asset_Life_in_Years*'CBA Fixed Data'!N184</f>
        <v>0</v>
      </c>
      <c r="U173" s="936" cm="1">
        <f t="array" aca="1" ref="U173" ca="1">INDEX($H$168:$BL$168,,MATCH($E173,$H$143:$BL$143))/Assumed_Asset_Life_in_Years*'CBA Fixed Data'!O184</f>
        <v>0</v>
      </c>
      <c r="V173" s="936" cm="1">
        <f t="array" aca="1" ref="V173" ca="1">INDEX($H$168:$BL$168,,MATCH($E173,$H$143:$BL$143))/Assumed_Asset_Life_in_Years*'CBA Fixed Data'!P184</f>
        <v>0</v>
      </c>
      <c r="W173" s="936" cm="1">
        <f t="array" aca="1" ref="W173" ca="1">INDEX($H$168:$BL$168,,MATCH($E173,$H$143:$BL$143))/Assumed_Asset_Life_in_Years*'CBA Fixed Data'!Q184</f>
        <v>0</v>
      </c>
      <c r="X173" s="936" cm="1">
        <f t="array" aca="1" ref="X173" ca="1">INDEX($H$168:$BL$168,,MATCH($E173,$H$143:$BL$143))/Assumed_Asset_Life_in_Years*'CBA Fixed Data'!R184</f>
        <v>0</v>
      </c>
      <c r="Y173" s="936" cm="1">
        <f t="array" aca="1" ref="Y173" ca="1">INDEX($H$168:$BL$168,,MATCH($E173,$H$143:$BL$143))/Assumed_Asset_Life_in_Years*'CBA Fixed Data'!S184</f>
        <v>0</v>
      </c>
      <c r="Z173" s="936" cm="1">
        <f t="array" aca="1" ref="Z173" ca="1">INDEX($H$168:$BL$168,,MATCH($E173,$H$143:$BL$143))/Assumed_Asset_Life_in_Years*'CBA Fixed Data'!T184</f>
        <v>0</v>
      </c>
      <c r="AA173" s="936" cm="1">
        <f t="array" aca="1" ref="AA173" ca="1">INDEX($H$168:$BL$168,,MATCH($E173,$H$143:$BL$143))/Assumed_Asset_Life_in_Years*'CBA Fixed Data'!U184</f>
        <v>0</v>
      </c>
      <c r="AB173" s="936" cm="1">
        <f t="array" aca="1" ref="AB173" ca="1">INDEX($H$168:$BL$168,,MATCH($E173,$H$143:$BL$143))/Assumed_Asset_Life_in_Years*'CBA Fixed Data'!V184</f>
        <v>0</v>
      </c>
      <c r="AC173" s="936" cm="1">
        <f t="array" aca="1" ref="AC173" ca="1">INDEX($H$168:$BL$168,,MATCH($E173,$H$143:$BL$143))/Assumed_Asset_Life_in_Years*'CBA Fixed Data'!W184</f>
        <v>0</v>
      </c>
      <c r="AD173" s="936" cm="1">
        <f t="array" aca="1" ref="AD173" ca="1">INDEX($H$168:$BL$168,,MATCH($E173,$H$143:$BL$143))/Assumed_Asset_Life_in_Years*'CBA Fixed Data'!X184</f>
        <v>0</v>
      </c>
      <c r="AE173" s="936" cm="1">
        <f t="array" aca="1" ref="AE173" ca="1">INDEX($H$168:$BL$168,,MATCH($E173,$H$143:$BL$143))/Assumed_Asset_Life_in_Years*'CBA Fixed Data'!Y184</f>
        <v>0</v>
      </c>
      <c r="AF173" s="936" cm="1">
        <f t="array" aca="1" ref="AF173" ca="1">INDEX($H$168:$BL$168,,MATCH($E173,$H$143:$BL$143))/Assumed_Asset_Life_in_Years*'CBA Fixed Data'!Z184</f>
        <v>0</v>
      </c>
      <c r="AG173" s="936" cm="1">
        <f t="array" aca="1" ref="AG173" ca="1">INDEX($H$168:$BL$168,,MATCH($E173,$H$143:$BL$143))/Assumed_Asset_Life_in_Years*'CBA Fixed Data'!AA184</f>
        <v>0</v>
      </c>
      <c r="AH173" s="936" cm="1">
        <f t="array" aca="1" ref="AH173" ca="1">INDEX($H$168:$BL$168,,MATCH($E173,$H$143:$BL$143))/Assumed_Asset_Life_in_Years*'CBA Fixed Data'!AB184</f>
        <v>0</v>
      </c>
      <c r="AI173" s="936" cm="1">
        <f t="array" aca="1" ref="AI173" ca="1">INDEX($H$168:$BL$168,,MATCH($E173,$H$143:$BL$143))/Assumed_Asset_Life_in_Years*'CBA Fixed Data'!AC184</f>
        <v>0</v>
      </c>
      <c r="AJ173" s="936" cm="1">
        <f t="array" aca="1" ref="AJ173" ca="1">INDEX($H$168:$BL$168,,MATCH($E173,$H$143:$BL$143))/Assumed_Asset_Life_in_Years*'CBA Fixed Data'!AD184</f>
        <v>0</v>
      </c>
      <c r="AK173" s="936" cm="1">
        <f t="array" aca="1" ref="AK173" ca="1">INDEX($H$168:$BL$168,,MATCH($E173,$H$143:$BL$143))/Assumed_Asset_Life_in_Years*'CBA Fixed Data'!AE184</f>
        <v>0</v>
      </c>
      <c r="AL173" s="936" cm="1">
        <f t="array" aca="1" ref="AL173" ca="1">INDEX($H$168:$BL$168,,MATCH($E173,$H$143:$BL$143))/Assumed_Asset_Life_in_Years*'CBA Fixed Data'!AF184</f>
        <v>0</v>
      </c>
      <c r="AM173" s="936" cm="1">
        <f t="array" aca="1" ref="AM173" ca="1">INDEX($H$168:$BL$168,,MATCH($E173,$H$143:$BL$143))/Assumed_Asset_Life_in_Years*'CBA Fixed Data'!AG184</f>
        <v>0</v>
      </c>
      <c r="AN173" s="936" cm="1">
        <f t="array" aca="1" ref="AN173" ca="1">INDEX($H$168:$BL$168,,MATCH($E173,$H$143:$BL$143))/Assumed_Asset_Life_in_Years*'CBA Fixed Data'!AH184</f>
        <v>0</v>
      </c>
      <c r="AO173" s="936" cm="1">
        <f t="array" aca="1" ref="AO173" ca="1">INDEX($H$168:$BL$168,,MATCH($E173,$H$143:$BL$143))/Assumed_Asset_Life_in_Years*'CBA Fixed Data'!AI184</f>
        <v>0</v>
      </c>
      <c r="AP173" s="936" cm="1">
        <f t="array" aca="1" ref="AP173" ca="1">INDEX($H$168:$BL$168,,MATCH($E173,$H$143:$BL$143))/Assumed_Asset_Life_in_Years*'CBA Fixed Data'!AJ184</f>
        <v>0</v>
      </c>
      <c r="AQ173" s="936" cm="1">
        <f t="array" aca="1" ref="AQ173" ca="1">INDEX($H$168:$BL$168,,MATCH($E173,$H$143:$BL$143))/Assumed_Asset_Life_in_Years*'CBA Fixed Data'!AK184</f>
        <v>0</v>
      </c>
      <c r="AR173" s="936" cm="1">
        <f t="array" aca="1" ref="AR173" ca="1">INDEX($H$168:$BL$168,,MATCH($E173,$H$143:$BL$143))/Assumed_Asset_Life_in_Years*'CBA Fixed Data'!AL184</f>
        <v>0</v>
      </c>
      <c r="AS173" s="936" cm="1">
        <f t="array" aca="1" ref="AS173" ca="1">INDEX($H$168:$BL$168,,MATCH($E173,$H$143:$BL$143))/Assumed_Asset_Life_in_Years*'CBA Fixed Data'!AM184</f>
        <v>0</v>
      </c>
      <c r="AT173" s="936" cm="1">
        <f t="array" aca="1" ref="AT173" ca="1">INDEX($H$168:$BL$168,,MATCH($E173,$H$143:$BL$143))/Assumed_Asset_Life_in_Years*'CBA Fixed Data'!AN184</f>
        <v>0</v>
      </c>
      <c r="AU173" s="936" cm="1">
        <f t="array" aca="1" ref="AU173" ca="1">INDEX($H$168:$BL$168,,MATCH($E173,$H$143:$BL$143))/Assumed_Asset_Life_in_Years*'CBA Fixed Data'!AO184</f>
        <v>0</v>
      </c>
      <c r="AV173" s="936" cm="1">
        <f t="array" aca="1" ref="AV173" ca="1">INDEX($H$168:$BL$168,,MATCH($E173,$H$143:$BL$143))/Assumed_Asset_Life_in_Years*'CBA Fixed Data'!AP184</f>
        <v>0</v>
      </c>
      <c r="AW173" s="936" cm="1">
        <f t="array" aca="1" ref="AW173" ca="1">INDEX($H$168:$BL$168,,MATCH($E173,$H$143:$BL$143))/Assumed_Asset_Life_in_Years*'CBA Fixed Data'!AQ184</f>
        <v>0</v>
      </c>
      <c r="AX173" s="936" cm="1">
        <f t="array" aca="1" ref="AX173" ca="1">INDEX($H$168:$BL$168,,MATCH($E173,$H$143:$BL$143))/Assumed_Asset_Life_in_Years*'CBA Fixed Data'!AR184</f>
        <v>0</v>
      </c>
      <c r="AY173" s="936" cm="1">
        <f t="array" aca="1" ref="AY173" ca="1">INDEX($H$168:$BL$168,,MATCH($E173,$H$143:$BL$143))/Assumed_Asset_Life_in_Years*'CBA Fixed Data'!AS184</f>
        <v>0</v>
      </c>
      <c r="AZ173" s="936" cm="1">
        <f t="array" aca="1" ref="AZ173" ca="1">INDEX($H$168:$BL$168,,MATCH($E173,$H$143:$BL$143))/Assumed_Asset_Life_in_Years*'CBA Fixed Data'!AT184</f>
        <v>0</v>
      </c>
      <c r="BA173" s="936" cm="1">
        <f t="array" aca="1" ref="BA173" ca="1">INDEX($H$168:$BL$168,,MATCH($E173,$H$143:$BL$143))/Assumed_Asset_Life_in_Years*'CBA Fixed Data'!AU184</f>
        <v>0</v>
      </c>
      <c r="BB173" s="936" cm="1">
        <f t="array" aca="1" ref="BB173" ca="1">INDEX($H$168:$BL$168,,MATCH($E173,$H$143:$BL$143))/Assumed_Asset_Life_in_Years*'CBA Fixed Data'!AV184</f>
        <v>0</v>
      </c>
      <c r="BC173" s="936" cm="1">
        <f t="array" aca="1" ref="BC173" ca="1">INDEX($H$168:$BL$168,,MATCH($E173,$H$143:$BL$143))/Assumed_Asset_Life_in_Years*'CBA Fixed Data'!AW184</f>
        <v>0</v>
      </c>
      <c r="BD173" s="936" cm="1">
        <f t="array" aca="1" ref="BD173" ca="1">INDEX($H$168:$BL$168,,MATCH($E173,$H$143:$BL$143))/Assumed_Asset_Life_in_Years*'CBA Fixed Data'!AX184</f>
        <v>0</v>
      </c>
      <c r="BE173" s="936" cm="1">
        <f t="array" aca="1" ref="BE173" ca="1">INDEX($H$168:$BL$168,,MATCH($E173,$H$143:$BL$143))/Assumed_Asset_Life_in_Years*'CBA Fixed Data'!AY184</f>
        <v>0</v>
      </c>
      <c r="BF173" s="936" cm="1">
        <f t="array" aca="1" ref="BF173" ca="1">INDEX($H$168:$BL$168,,MATCH($E173,$H$143:$BL$143))/Assumed_Asset_Life_in_Years*'CBA Fixed Data'!AZ184</f>
        <v>0</v>
      </c>
      <c r="BG173" s="936" cm="1">
        <f t="array" aca="1" ref="BG173" ca="1">INDEX($H$168:$BL$168,,MATCH($E173,$H$143:$BL$143))/Assumed_Asset_Life_in_Years*'CBA Fixed Data'!BA184</f>
        <v>0</v>
      </c>
      <c r="BH173" s="936" cm="1">
        <f t="array" aca="1" ref="BH173" ca="1">INDEX($H$168:$BL$168,,MATCH($E173,$H$143:$BL$143))/Assumed_Asset_Life_in_Years*'CBA Fixed Data'!BB184</f>
        <v>0</v>
      </c>
      <c r="BI173" s="936" cm="1">
        <f t="array" aca="1" ref="BI173" ca="1">INDEX($H$168:$BL$168,,MATCH($E173,$H$143:$BL$143))/Assumed_Asset_Life_in_Years*'CBA Fixed Data'!BC184</f>
        <v>0</v>
      </c>
      <c r="BJ173" s="936" cm="1">
        <f t="array" aca="1" ref="BJ173" ca="1">INDEX($H$168:$BL$168,,MATCH($E173,$H$143:$BL$143))/Assumed_Asset_Life_in_Years*'CBA Fixed Data'!BD184</f>
        <v>0</v>
      </c>
      <c r="BK173" s="936" cm="1">
        <f t="array" aca="1" ref="BK173" ca="1">INDEX($H$168:$BL$168,,MATCH($E173,$H$143:$BL$143))/Assumed_Asset_Life_in_Years*'CBA Fixed Data'!BE184</f>
        <v>0</v>
      </c>
      <c r="BL173" s="936" cm="1">
        <f t="array" aca="1" ref="BL173" ca="1">INDEX($H$168:$BL$168,,MATCH($E173,$H$143:$BL$143))/Assumed_Asset_Life_in_Years*'CBA Fixed Data'!BF184</f>
        <v>0</v>
      </c>
      <c r="BM173" s="184"/>
    </row>
    <row r="174" spans="1:65" ht="14.25">
      <c r="A174" s="1270"/>
      <c r="B174" s="909" t="s">
        <v>645</v>
      </c>
      <c r="C174" s="909"/>
      <c r="D174" s="909" t="s">
        <v>646</v>
      </c>
      <c r="E174" s="910">
        <v>2028</v>
      </c>
      <c r="F174" s="909"/>
      <c r="G174" s="913" t="s">
        <v>514</v>
      </c>
      <c r="H174" s="936" cm="1">
        <f t="array" aca="1" ref="H174" ca="1">INDEX($H$168:$BL$168,,MATCH($E174,$H$143:$BL$143))/Assumed_Asset_Life_in_Years*'CBA Fixed Data'!B185</f>
        <v>0</v>
      </c>
      <c r="I174" s="936" cm="1">
        <f t="array" aca="1" ref="I174" ca="1">INDEX($H$168:$BL$168,,MATCH($E174,$H$143:$BL$143))/Assumed_Asset_Life_in_Years*'CBA Fixed Data'!C185</f>
        <v>0</v>
      </c>
      <c r="J174" s="936" cm="1">
        <f t="array" aca="1" ref="J174" ca="1">INDEX($H$168:$BL$168,,MATCH($E174,$H$143:$BL$143))/Assumed_Asset_Life_in_Years*'CBA Fixed Data'!D185</f>
        <v>0</v>
      </c>
      <c r="K174" s="936" cm="1">
        <f t="array" aca="1" ref="K174" ca="1">INDEX($H$168:$BL$168,,MATCH($E174,$H$143:$BL$143))/Assumed_Asset_Life_in_Years*'CBA Fixed Data'!E185</f>
        <v>0</v>
      </c>
      <c r="L174" s="936" cm="1">
        <f t="array" aca="1" ref="L174" ca="1">INDEX($H$168:$BL$168,,MATCH($E174,$H$143:$BL$143))/Assumed_Asset_Life_in_Years*'CBA Fixed Data'!F185</f>
        <v>0</v>
      </c>
      <c r="M174" s="936" cm="1">
        <f t="array" aca="1" ref="M174" ca="1">INDEX($H$168:$BL$168,,MATCH($E174,$H$143:$BL$143))/Assumed_Asset_Life_in_Years*'CBA Fixed Data'!G185</f>
        <v>0</v>
      </c>
      <c r="N174" s="936" cm="1">
        <f t="array" aca="1" ref="N174" ca="1">INDEX($H$168:$BL$168,,MATCH($E174,$H$143:$BL$143))/Assumed_Asset_Life_in_Years*'CBA Fixed Data'!H185</f>
        <v>0</v>
      </c>
      <c r="O174" s="936" cm="1">
        <f t="array" aca="1" ref="O174" ca="1">INDEX($H$168:$BL$168,,MATCH($E174,$H$143:$BL$143))/Assumed_Asset_Life_in_Years*'CBA Fixed Data'!I185</f>
        <v>0</v>
      </c>
      <c r="P174" s="936" cm="1">
        <f t="array" aca="1" ref="P174" ca="1">INDEX($H$168:$BL$168,,MATCH($E174,$H$143:$BL$143))/Assumed_Asset_Life_in_Years*'CBA Fixed Data'!J185</f>
        <v>0</v>
      </c>
      <c r="Q174" s="936" cm="1">
        <f t="array" aca="1" ref="Q174" ca="1">INDEX($H$168:$BL$168,,MATCH($E174,$H$143:$BL$143))/Assumed_Asset_Life_in_Years*'CBA Fixed Data'!K185</f>
        <v>0</v>
      </c>
      <c r="R174" s="936" cm="1">
        <f t="array" aca="1" ref="R174" ca="1">INDEX($H$168:$BL$168,,MATCH($E174,$H$143:$BL$143))/Assumed_Asset_Life_in_Years*'CBA Fixed Data'!L185</f>
        <v>0</v>
      </c>
      <c r="S174" s="936" cm="1">
        <f t="array" aca="1" ref="S174" ca="1">INDEX($H$168:$BL$168,,MATCH($E174,$H$143:$BL$143))/Assumed_Asset_Life_in_Years*'CBA Fixed Data'!M185</f>
        <v>0</v>
      </c>
      <c r="T174" s="936" cm="1">
        <f t="array" aca="1" ref="T174" ca="1">INDEX($H$168:$BL$168,,MATCH($E174,$H$143:$BL$143))/Assumed_Asset_Life_in_Years*'CBA Fixed Data'!N185</f>
        <v>0</v>
      </c>
      <c r="U174" s="936" cm="1">
        <f t="array" aca="1" ref="U174" ca="1">INDEX($H$168:$BL$168,,MATCH($E174,$H$143:$BL$143))/Assumed_Asset_Life_in_Years*'CBA Fixed Data'!O185</f>
        <v>0</v>
      </c>
      <c r="V174" s="936" cm="1">
        <f t="array" aca="1" ref="V174" ca="1">INDEX($H$168:$BL$168,,MATCH($E174,$H$143:$BL$143))/Assumed_Asset_Life_in_Years*'CBA Fixed Data'!P185</f>
        <v>0</v>
      </c>
      <c r="W174" s="936" cm="1">
        <f t="array" aca="1" ref="W174" ca="1">INDEX($H$168:$BL$168,,MATCH($E174,$H$143:$BL$143))/Assumed_Asset_Life_in_Years*'CBA Fixed Data'!Q185</f>
        <v>0</v>
      </c>
      <c r="X174" s="936" cm="1">
        <f t="array" aca="1" ref="X174" ca="1">INDEX($H$168:$BL$168,,MATCH($E174,$H$143:$BL$143))/Assumed_Asset_Life_in_Years*'CBA Fixed Data'!R185</f>
        <v>0</v>
      </c>
      <c r="Y174" s="936" cm="1">
        <f t="array" aca="1" ref="Y174" ca="1">INDEX($H$168:$BL$168,,MATCH($E174,$H$143:$BL$143))/Assumed_Asset_Life_in_Years*'CBA Fixed Data'!S185</f>
        <v>0</v>
      </c>
      <c r="Z174" s="936" cm="1">
        <f t="array" aca="1" ref="Z174" ca="1">INDEX($H$168:$BL$168,,MATCH($E174,$H$143:$BL$143))/Assumed_Asset_Life_in_Years*'CBA Fixed Data'!T185</f>
        <v>0</v>
      </c>
      <c r="AA174" s="936" cm="1">
        <f t="array" aca="1" ref="AA174" ca="1">INDEX($H$168:$BL$168,,MATCH($E174,$H$143:$BL$143))/Assumed_Asset_Life_in_Years*'CBA Fixed Data'!U185</f>
        <v>0</v>
      </c>
      <c r="AB174" s="936" cm="1">
        <f t="array" aca="1" ref="AB174" ca="1">INDEX($H$168:$BL$168,,MATCH($E174,$H$143:$BL$143))/Assumed_Asset_Life_in_Years*'CBA Fixed Data'!V185</f>
        <v>0</v>
      </c>
      <c r="AC174" s="936" cm="1">
        <f t="array" aca="1" ref="AC174" ca="1">INDEX($H$168:$BL$168,,MATCH($E174,$H$143:$BL$143))/Assumed_Asset_Life_in_Years*'CBA Fixed Data'!W185</f>
        <v>0</v>
      </c>
      <c r="AD174" s="936" cm="1">
        <f t="array" aca="1" ref="AD174" ca="1">INDEX($H$168:$BL$168,,MATCH($E174,$H$143:$BL$143))/Assumed_Asset_Life_in_Years*'CBA Fixed Data'!X185</f>
        <v>0</v>
      </c>
      <c r="AE174" s="936" cm="1">
        <f t="array" aca="1" ref="AE174" ca="1">INDEX($H$168:$BL$168,,MATCH($E174,$H$143:$BL$143))/Assumed_Asset_Life_in_Years*'CBA Fixed Data'!Y185</f>
        <v>0</v>
      </c>
      <c r="AF174" s="936" cm="1">
        <f t="array" aca="1" ref="AF174" ca="1">INDEX($H$168:$BL$168,,MATCH($E174,$H$143:$BL$143))/Assumed_Asset_Life_in_Years*'CBA Fixed Data'!Z185</f>
        <v>0</v>
      </c>
      <c r="AG174" s="936" cm="1">
        <f t="array" aca="1" ref="AG174" ca="1">INDEX($H$168:$BL$168,,MATCH($E174,$H$143:$BL$143))/Assumed_Asset_Life_in_Years*'CBA Fixed Data'!AA185</f>
        <v>0</v>
      </c>
      <c r="AH174" s="936" cm="1">
        <f t="array" aca="1" ref="AH174" ca="1">INDEX($H$168:$BL$168,,MATCH($E174,$H$143:$BL$143))/Assumed_Asset_Life_in_Years*'CBA Fixed Data'!AB185</f>
        <v>0</v>
      </c>
      <c r="AI174" s="936" cm="1">
        <f t="array" aca="1" ref="AI174" ca="1">INDEX($H$168:$BL$168,,MATCH($E174,$H$143:$BL$143))/Assumed_Asset_Life_in_Years*'CBA Fixed Data'!AC185</f>
        <v>0</v>
      </c>
      <c r="AJ174" s="936" cm="1">
        <f t="array" aca="1" ref="AJ174" ca="1">INDEX($H$168:$BL$168,,MATCH($E174,$H$143:$BL$143))/Assumed_Asset_Life_in_Years*'CBA Fixed Data'!AD185</f>
        <v>0</v>
      </c>
      <c r="AK174" s="936" cm="1">
        <f t="array" aca="1" ref="AK174" ca="1">INDEX($H$168:$BL$168,,MATCH($E174,$H$143:$BL$143))/Assumed_Asset_Life_in_Years*'CBA Fixed Data'!AE185</f>
        <v>0</v>
      </c>
      <c r="AL174" s="936" cm="1">
        <f t="array" aca="1" ref="AL174" ca="1">INDEX($H$168:$BL$168,,MATCH($E174,$H$143:$BL$143))/Assumed_Asset_Life_in_Years*'CBA Fixed Data'!AF185</f>
        <v>0</v>
      </c>
      <c r="AM174" s="936" cm="1">
        <f t="array" aca="1" ref="AM174" ca="1">INDEX($H$168:$BL$168,,MATCH($E174,$H$143:$BL$143))/Assumed_Asset_Life_in_Years*'CBA Fixed Data'!AG185</f>
        <v>0</v>
      </c>
      <c r="AN174" s="936" cm="1">
        <f t="array" aca="1" ref="AN174" ca="1">INDEX($H$168:$BL$168,,MATCH($E174,$H$143:$BL$143))/Assumed_Asset_Life_in_Years*'CBA Fixed Data'!AH185</f>
        <v>0</v>
      </c>
      <c r="AO174" s="936" cm="1">
        <f t="array" aca="1" ref="AO174" ca="1">INDEX($H$168:$BL$168,,MATCH($E174,$H$143:$BL$143))/Assumed_Asset_Life_in_Years*'CBA Fixed Data'!AI185</f>
        <v>0</v>
      </c>
      <c r="AP174" s="936" cm="1">
        <f t="array" aca="1" ref="AP174" ca="1">INDEX($H$168:$BL$168,,MATCH($E174,$H$143:$BL$143))/Assumed_Asset_Life_in_Years*'CBA Fixed Data'!AJ185</f>
        <v>0</v>
      </c>
      <c r="AQ174" s="936" cm="1">
        <f t="array" aca="1" ref="AQ174" ca="1">INDEX($H$168:$BL$168,,MATCH($E174,$H$143:$BL$143))/Assumed_Asset_Life_in_Years*'CBA Fixed Data'!AK185</f>
        <v>0</v>
      </c>
      <c r="AR174" s="936" cm="1">
        <f t="array" aca="1" ref="AR174" ca="1">INDEX($H$168:$BL$168,,MATCH($E174,$H$143:$BL$143))/Assumed_Asset_Life_in_Years*'CBA Fixed Data'!AL185</f>
        <v>0</v>
      </c>
      <c r="AS174" s="936" cm="1">
        <f t="array" aca="1" ref="AS174" ca="1">INDEX($H$168:$BL$168,,MATCH($E174,$H$143:$BL$143))/Assumed_Asset_Life_in_Years*'CBA Fixed Data'!AM185</f>
        <v>0</v>
      </c>
      <c r="AT174" s="936" cm="1">
        <f t="array" aca="1" ref="AT174" ca="1">INDEX($H$168:$BL$168,,MATCH($E174,$H$143:$BL$143))/Assumed_Asset_Life_in_Years*'CBA Fixed Data'!AN185</f>
        <v>0</v>
      </c>
      <c r="AU174" s="936" cm="1">
        <f t="array" aca="1" ref="AU174" ca="1">INDEX($H$168:$BL$168,,MATCH($E174,$H$143:$BL$143))/Assumed_Asset_Life_in_Years*'CBA Fixed Data'!AO185</f>
        <v>0</v>
      </c>
      <c r="AV174" s="936" cm="1">
        <f t="array" aca="1" ref="AV174" ca="1">INDEX($H$168:$BL$168,,MATCH($E174,$H$143:$BL$143))/Assumed_Asset_Life_in_Years*'CBA Fixed Data'!AP185</f>
        <v>0</v>
      </c>
      <c r="AW174" s="936" cm="1">
        <f t="array" aca="1" ref="AW174" ca="1">INDEX($H$168:$BL$168,,MATCH($E174,$H$143:$BL$143))/Assumed_Asset_Life_in_Years*'CBA Fixed Data'!AQ185</f>
        <v>0</v>
      </c>
      <c r="AX174" s="936" cm="1">
        <f t="array" aca="1" ref="AX174" ca="1">INDEX($H$168:$BL$168,,MATCH($E174,$H$143:$BL$143))/Assumed_Asset_Life_in_Years*'CBA Fixed Data'!AR185</f>
        <v>0</v>
      </c>
      <c r="AY174" s="936" cm="1">
        <f t="array" aca="1" ref="AY174" ca="1">INDEX($H$168:$BL$168,,MATCH($E174,$H$143:$BL$143))/Assumed_Asset_Life_in_Years*'CBA Fixed Data'!AS185</f>
        <v>0</v>
      </c>
      <c r="AZ174" s="936" cm="1">
        <f t="array" aca="1" ref="AZ174" ca="1">INDEX($H$168:$BL$168,,MATCH($E174,$H$143:$BL$143))/Assumed_Asset_Life_in_Years*'CBA Fixed Data'!AT185</f>
        <v>0</v>
      </c>
      <c r="BA174" s="936" cm="1">
        <f t="array" aca="1" ref="BA174" ca="1">INDEX($H$168:$BL$168,,MATCH($E174,$H$143:$BL$143))/Assumed_Asset_Life_in_Years*'CBA Fixed Data'!AU185</f>
        <v>0</v>
      </c>
      <c r="BB174" s="936" cm="1">
        <f t="array" aca="1" ref="BB174" ca="1">INDEX($H$168:$BL$168,,MATCH($E174,$H$143:$BL$143))/Assumed_Asset_Life_in_Years*'CBA Fixed Data'!AV185</f>
        <v>0</v>
      </c>
      <c r="BC174" s="936" cm="1">
        <f t="array" aca="1" ref="BC174" ca="1">INDEX($H$168:$BL$168,,MATCH($E174,$H$143:$BL$143))/Assumed_Asset_Life_in_Years*'CBA Fixed Data'!AW185</f>
        <v>0</v>
      </c>
      <c r="BD174" s="936" cm="1">
        <f t="array" aca="1" ref="BD174" ca="1">INDEX($H$168:$BL$168,,MATCH($E174,$H$143:$BL$143))/Assumed_Asset_Life_in_Years*'CBA Fixed Data'!AX185</f>
        <v>0</v>
      </c>
      <c r="BE174" s="936" cm="1">
        <f t="array" aca="1" ref="BE174" ca="1">INDEX($H$168:$BL$168,,MATCH($E174,$H$143:$BL$143))/Assumed_Asset_Life_in_Years*'CBA Fixed Data'!AY185</f>
        <v>0</v>
      </c>
      <c r="BF174" s="936" cm="1">
        <f t="array" aca="1" ref="BF174" ca="1">INDEX($H$168:$BL$168,,MATCH($E174,$H$143:$BL$143))/Assumed_Asset_Life_in_Years*'CBA Fixed Data'!AZ185</f>
        <v>0</v>
      </c>
      <c r="BG174" s="936" cm="1">
        <f t="array" aca="1" ref="BG174" ca="1">INDEX($H$168:$BL$168,,MATCH($E174,$H$143:$BL$143))/Assumed_Asset_Life_in_Years*'CBA Fixed Data'!BA185</f>
        <v>0</v>
      </c>
      <c r="BH174" s="936" cm="1">
        <f t="array" aca="1" ref="BH174" ca="1">INDEX($H$168:$BL$168,,MATCH($E174,$H$143:$BL$143))/Assumed_Asset_Life_in_Years*'CBA Fixed Data'!BB185</f>
        <v>0</v>
      </c>
      <c r="BI174" s="936" cm="1">
        <f t="array" aca="1" ref="BI174" ca="1">INDEX($H$168:$BL$168,,MATCH($E174,$H$143:$BL$143))/Assumed_Asset_Life_in_Years*'CBA Fixed Data'!BC185</f>
        <v>0</v>
      </c>
      <c r="BJ174" s="936" cm="1">
        <f t="array" aca="1" ref="BJ174" ca="1">INDEX($H$168:$BL$168,,MATCH($E174,$H$143:$BL$143))/Assumed_Asset_Life_in_Years*'CBA Fixed Data'!BD185</f>
        <v>0</v>
      </c>
      <c r="BK174" s="936" cm="1">
        <f t="array" aca="1" ref="BK174" ca="1">INDEX($H$168:$BL$168,,MATCH($E174,$H$143:$BL$143))/Assumed_Asset_Life_in_Years*'CBA Fixed Data'!BE185</f>
        <v>0</v>
      </c>
      <c r="BL174" s="936" cm="1">
        <f t="array" aca="1" ref="BL174" ca="1">INDEX($H$168:$BL$168,,MATCH($E174,$H$143:$BL$143))/Assumed_Asset_Life_in_Years*'CBA Fixed Data'!BF185</f>
        <v>0</v>
      </c>
      <c r="BM174" s="184"/>
    </row>
    <row r="175" spans="1:65" ht="14.25">
      <c r="A175" s="1270"/>
      <c r="B175" s="909" t="s">
        <v>647</v>
      </c>
      <c r="C175" s="909"/>
      <c r="D175" s="909" t="s">
        <v>648</v>
      </c>
      <c r="E175" s="910">
        <v>2029</v>
      </c>
      <c r="F175" s="909"/>
      <c r="G175" s="913" t="s">
        <v>514</v>
      </c>
      <c r="H175" s="936" cm="1">
        <f t="array" aca="1" ref="H175" ca="1">INDEX($H$168:$BL$168,,MATCH($E175,$H$143:$BL$143))/Assumed_Asset_Life_in_Years*'CBA Fixed Data'!B186</f>
        <v>0</v>
      </c>
      <c r="I175" s="936" cm="1">
        <f t="array" aca="1" ref="I175" ca="1">INDEX($H$168:$BL$168,,MATCH($E175,$H$143:$BL$143))/Assumed_Asset_Life_in_Years*'CBA Fixed Data'!C186</f>
        <v>0</v>
      </c>
      <c r="J175" s="936" cm="1">
        <f t="array" aca="1" ref="J175" ca="1">INDEX($H$168:$BL$168,,MATCH($E175,$H$143:$BL$143))/Assumed_Asset_Life_in_Years*'CBA Fixed Data'!D186</f>
        <v>0</v>
      </c>
      <c r="K175" s="936" cm="1">
        <f t="array" aca="1" ref="K175" ca="1">INDEX($H$168:$BL$168,,MATCH($E175,$H$143:$BL$143))/Assumed_Asset_Life_in_Years*'CBA Fixed Data'!E186</f>
        <v>0</v>
      </c>
      <c r="L175" s="936" cm="1">
        <f t="array" aca="1" ref="L175" ca="1">INDEX($H$168:$BL$168,,MATCH($E175,$H$143:$BL$143))/Assumed_Asset_Life_in_Years*'CBA Fixed Data'!F186</f>
        <v>0</v>
      </c>
      <c r="M175" s="936" cm="1">
        <f t="array" aca="1" ref="M175" ca="1">INDEX($H$168:$BL$168,,MATCH($E175,$H$143:$BL$143))/Assumed_Asset_Life_in_Years*'CBA Fixed Data'!G186</f>
        <v>0</v>
      </c>
      <c r="N175" s="936" cm="1">
        <f t="array" aca="1" ref="N175" ca="1">INDEX($H$168:$BL$168,,MATCH($E175,$H$143:$BL$143))/Assumed_Asset_Life_in_Years*'CBA Fixed Data'!H186</f>
        <v>0</v>
      </c>
      <c r="O175" s="936" cm="1">
        <f t="array" aca="1" ref="O175" ca="1">INDEX($H$168:$BL$168,,MATCH($E175,$H$143:$BL$143))/Assumed_Asset_Life_in_Years*'CBA Fixed Data'!I186</f>
        <v>0</v>
      </c>
      <c r="P175" s="936" cm="1">
        <f t="array" aca="1" ref="P175" ca="1">INDEX($H$168:$BL$168,,MATCH($E175,$H$143:$BL$143))/Assumed_Asset_Life_in_Years*'CBA Fixed Data'!J186</f>
        <v>0</v>
      </c>
      <c r="Q175" s="936" cm="1">
        <f t="array" aca="1" ref="Q175" ca="1">INDEX($H$168:$BL$168,,MATCH($E175,$H$143:$BL$143))/Assumed_Asset_Life_in_Years*'CBA Fixed Data'!K186</f>
        <v>0</v>
      </c>
      <c r="R175" s="936" cm="1">
        <f t="array" aca="1" ref="R175" ca="1">INDEX($H$168:$BL$168,,MATCH($E175,$H$143:$BL$143))/Assumed_Asset_Life_in_Years*'CBA Fixed Data'!L186</f>
        <v>0</v>
      </c>
      <c r="S175" s="936" cm="1">
        <f t="array" aca="1" ref="S175" ca="1">INDEX($H$168:$BL$168,,MATCH($E175,$H$143:$BL$143))/Assumed_Asset_Life_in_Years*'CBA Fixed Data'!M186</f>
        <v>0</v>
      </c>
      <c r="T175" s="936" cm="1">
        <f t="array" aca="1" ref="T175" ca="1">INDEX($H$168:$BL$168,,MATCH($E175,$H$143:$BL$143))/Assumed_Asset_Life_in_Years*'CBA Fixed Data'!N186</f>
        <v>0</v>
      </c>
      <c r="U175" s="936" cm="1">
        <f t="array" aca="1" ref="U175" ca="1">INDEX($H$168:$BL$168,,MATCH($E175,$H$143:$BL$143))/Assumed_Asset_Life_in_Years*'CBA Fixed Data'!O186</f>
        <v>0</v>
      </c>
      <c r="V175" s="936" cm="1">
        <f t="array" aca="1" ref="V175" ca="1">INDEX($H$168:$BL$168,,MATCH($E175,$H$143:$BL$143))/Assumed_Asset_Life_in_Years*'CBA Fixed Data'!P186</f>
        <v>0</v>
      </c>
      <c r="W175" s="936" cm="1">
        <f t="array" aca="1" ref="W175" ca="1">INDEX($H$168:$BL$168,,MATCH($E175,$H$143:$BL$143))/Assumed_Asset_Life_in_Years*'CBA Fixed Data'!Q186</f>
        <v>0</v>
      </c>
      <c r="X175" s="936" cm="1">
        <f t="array" aca="1" ref="X175" ca="1">INDEX($H$168:$BL$168,,MATCH($E175,$H$143:$BL$143))/Assumed_Asset_Life_in_Years*'CBA Fixed Data'!R186</f>
        <v>0</v>
      </c>
      <c r="Y175" s="936" cm="1">
        <f t="array" aca="1" ref="Y175" ca="1">INDEX($H$168:$BL$168,,MATCH($E175,$H$143:$BL$143))/Assumed_Asset_Life_in_Years*'CBA Fixed Data'!S186</f>
        <v>0</v>
      </c>
      <c r="Z175" s="936" cm="1">
        <f t="array" aca="1" ref="Z175" ca="1">INDEX($H$168:$BL$168,,MATCH($E175,$H$143:$BL$143))/Assumed_Asset_Life_in_Years*'CBA Fixed Data'!T186</f>
        <v>0</v>
      </c>
      <c r="AA175" s="936" cm="1">
        <f t="array" aca="1" ref="AA175" ca="1">INDEX($H$168:$BL$168,,MATCH($E175,$H$143:$BL$143))/Assumed_Asset_Life_in_Years*'CBA Fixed Data'!U186</f>
        <v>0</v>
      </c>
      <c r="AB175" s="936" cm="1">
        <f t="array" aca="1" ref="AB175" ca="1">INDEX($H$168:$BL$168,,MATCH($E175,$H$143:$BL$143))/Assumed_Asset_Life_in_Years*'CBA Fixed Data'!V186</f>
        <v>0</v>
      </c>
      <c r="AC175" s="936" cm="1">
        <f t="array" aca="1" ref="AC175" ca="1">INDEX($H$168:$BL$168,,MATCH($E175,$H$143:$BL$143))/Assumed_Asset_Life_in_Years*'CBA Fixed Data'!W186</f>
        <v>0</v>
      </c>
      <c r="AD175" s="936" cm="1">
        <f t="array" aca="1" ref="AD175" ca="1">INDEX($H$168:$BL$168,,MATCH($E175,$H$143:$BL$143))/Assumed_Asset_Life_in_Years*'CBA Fixed Data'!X186</f>
        <v>0</v>
      </c>
      <c r="AE175" s="936" cm="1">
        <f t="array" aca="1" ref="AE175" ca="1">INDEX($H$168:$BL$168,,MATCH($E175,$H$143:$BL$143))/Assumed_Asset_Life_in_Years*'CBA Fixed Data'!Y186</f>
        <v>0</v>
      </c>
      <c r="AF175" s="936" cm="1">
        <f t="array" aca="1" ref="AF175" ca="1">INDEX($H$168:$BL$168,,MATCH($E175,$H$143:$BL$143))/Assumed_Asset_Life_in_Years*'CBA Fixed Data'!Z186</f>
        <v>0</v>
      </c>
      <c r="AG175" s="936" cm="1">
        <f t="array" aca="1" ref="AG175" ca="1">INDEX($H$168:$BL$168,,MATCH($E175,$H$143:$BL$143))/Assumed_Asset_Life_in_Years*'CBA Fixed Data'!AA186</f>
        <v>0</v>
      </c>
      <c r="AH175" s="936" cm="1">
        <f t="array" aca="1" ref="AH175" ca="1">INDEX($H$168:$BL$168,,MATCH($E175,$H$143:$BL$143))/Assumed_Asset_Life_in_Years*'CBA Fixed Data'!AB186</f>
        <v>0</v>
      </c>
      <c r="AI175" s="936" cm="1">
        <f t="array" aca="1" ref="AI175" ca="1">INDEX($H$168:$BL$168,,MATCH($E175,$H$143:$BL$143))/Assumed_Asset_Life_in_Years*'CBA Fixed Data'!AC186</f>
        <v>0</v>
      </c>
      <c r="AJ175" s="936" cm="1">
        <f t="array" aca="1" ref="AJ175" ca="1">INDEX($H$168:$BL$168,,MATCH($E175,$H$143:$BL$143))/Assumed_Asset_Life_in_Years*'CBA Fixed Data'!AD186</f>
        <v>0</v>
      </c>
      <c r="AK175" s="936" cm="1">
        <f t="array" aca="1" ref="AK175" ca="1">INDEX($H$168:$BL$168,,MATCH($E175,$H$143:$BL$143))/Assumed_Asset_Life_in_Years*'CBA Fixed Data'!AE186</f>
        <v>0</v>
      </c>
      <c r="AL175" s="936" cm="1">
        <f t="array" aca="1" ref="AL175" ca="1">INDEX($H$168:$BL$168,,MATCH($E175,$H$143:$BL$143))/Assumed_Asset_Life_in_Years*'CBA Fixed Data'!AF186</f>
        <v>0</v>
      </c>
      <c r="AM175" s="936" cm="1">
        <f t="array" aca="1" ref="AM175" ca="1">INDEX($H$168:$BL$168,,MATCH($E175,$H$143:$BL$143))/Assumed_Asset_Life_in_Years*'CBA Fixed Data'!AG186</f>
        <v>0</v>
      </c>
      <c r="AN175" s="936" cm="1">
        <f t="array" aca="1" ref="AN175" ca="1">INDEX($H$168:$BL$168,,MATCH($E175,$H$143:$BL$143))/Assumed_Asset_Life_in_Years*'CBA Fixed Data'!AH186</f>
        <v>0</v>
      </c>
      <c r="AO175" s="936" cm="1">
        <f t="array" aca="1" ref="AO175" ca="1">INDEX($H$168:$BL$168,,MATCH($E175,$H$143:$BL$143))/Assumed_Asset_Life_in_Years*'CBA Fixed Data'!AI186</f>
        <v>0</v>
      </c>
      <c r="AP175" s="936" cm="1">
        <f t="array" aca="1" ref="AP175" ca="1">INDEX($H$168:$BL$168,,MATCH($E175,$H$143:$BL$143))/Assumed_Asset_Life_in_Years*'CBA Fixed Data'!AJ186</f>
        <v>0</v>
      </c>
      <c r="AQ175" s="936" cm="1">
        <f t="array" aca="1" ref="AQ175" ca="1">INDEX($H$168:$BL$168,,MATCH($E175,$H$143:$BL$143))/Assumed_Asset_Life_in_Years*'CBA Fixed Data'!AK186</f>
        <v>0</v>
      </c>
      <c r="AR175" s="936" cm="1">
        <f t="array" aca="1" ref="AR175" ca="1">INDEX($H$168:$BL$168,,MATCH($E175,$H$143:$BL$143))/Assumed_Asset_Life_in_Years*'CBA Fixed Data'!AL186</f>
        <v>0</v>
      </c>
      <c r="AS175" s="936" cm="1">
        <f t="array" aca="1" ref="AS175" ca="1">INDEX($H$168:$BL$168,,MATCH($E175,$H$143:$BL$143))/Assumed_Asset_Life_in_Years*'CBA Fixed Data'!AM186</f>
        <v>0</v>
      </c>
      <c r="AT175" s="936" cm="1">
        <f t="array" aca="1" ref="AT175" ca="1">INDEX($H$168:$BL$168,,MATCH($E175,$H$143:$BL$143))/Assumed_Asset_Life_in_Years*'CBA Fixed Data'!AN186</f>
        <v>0</v>
      </c>
      <c r="AU175" s="936" cm="1">
        <f t="array" aca="1" ref="AU175" ca="1">INDEX($H$168:$BL$168,,MATCH($E175,$H$143:$BL$143))/Assumed_Asset_Life_in_Years*'CBA Fixed Data'!AO186</f>
        <v>0</v>
      </c>
      <c r="AV175" s="936" cm="1">
        <f t="array" aca="1" ref="AV175" ca="1">INDEX($H$168:$BL$168,,MATCH($E175,$H$143:$BL$143))/Assumed_Asset_Life_in_Years*'CBA Fixed Data'!AP186</f>
        <v>0</v>
      </c>
      <c r="AW175" s="936" cm="1">
        <f t="array" aca="1" ref="AW175" ca="1">INDEX($H$168:$BL$168,,MATCH($E175,$H$143:$BL$143))/Assumed_Asset_Life_in_Years*'CBA Fixed Data'!AQ186</f>
        <v>0</v>
      </c>
      <c r="AX175" s="936" cm="1">
        <f t="array" aca="1" ref="AX175" ca="1">INDEX($H$168:$BL$168,,MATCH($E175,$H$143:$BL$143))/Assumed_Asset_Life_in_Years*'CBA Fixed Data'!AR186</f>
        <v>0</v>
      </c>
      <c r="AY175" s="936" cm="1">
        <f t="array" aca="1" ref="AY175" ca="1">INDEX($H$168:$BL$168,,MATCH($E175,$H$143:$BL$143))/Assumed_Asset_Life_in_Years*'CBA Fixed Data'!AS186</f>
        <v>0</v>
      </c>
      <c r="AZ175" s="936" cm="1">
        <f t="array" aca="1" ref="AZ175" ca="1">INDEX($H$168:$BL$168,,MATCH($E175,$H$143:$BL$143))/Assumed_Asset_Life_in_Years*'CBA Fixed Data'!AT186</f>
        <v>0</v>
      </c>
      <c r="BA175" s="936" cm="1">
        <f t="array" aca="1" ref="BA175" ca="1">INDEX($H$168:$BL$168,,MATCH($E175,$H$143:$BL$143))/Assumed_Asset_Life_in_Years*'CBA Fixed Data'!AU186</f>
        <v>0</v>
      </c>
      <c r="BB175" s="936" cm="1">
        <f t="array" aca="1" ref="BB175" ca="1">INDEX($H$168:$BL$168,,MATCH($E175,$H$143:$BL$143))/Assumed_Asset_Life_in_Years*'CBA Fixed Data'!AV186</f>
        <v>0</v>
      </c>
      <c r="BC175" s="936" cm="1">
        <f t="array" aca="1" ref="BC175" ca="1">INDEX($H$168:$BL$168,,MATCH($E175,$H$143:$BL$143))/Assumed_Asset_Life_in_Years*'CBA Fixed Data'!AW186</f>
        <v>0</v>
      </c>
      <c r="BD175" s="936" cm="1">
        <f t="array" aca="1" ref="BD175" ca="1">INDEX($H$168:$BL$168,,MATCH($E175,$H$143:$BL$143))/Assumed_Asset_Life_in_Years*'CBA Fixed Data'!AX186</f>
        <v>0</v>
      </c>
      <c r="BE175" s="936" cm="1">
        <f t="array" aca="1" ref="BE175" ca="1">INDEX($H$168:$BL$168,,MATCH($E175,$H$143:$BL$143))/Assumed_Asset_Life_in_Years*'CBA Fixed Data'!AY186</f>
        <v>0</v>
      </c>
      <c r="BF175" s="936" cm="1">
        <f t="array" aca="1" ref="BF175" ca="1">INDEX($H$168:$BL$168,,MATCH($E175,$H$143:$BL$143))/Assumed_Asset_Life_in_Years*'CBA Fixed Data'!AZ186</f>
        <v>0</v>
      </c>
      <c r="BG175" s="936" cm="1">
        <f t="array" aca="1" ref="BG175" ca="1">INDEX($H$168:$BL$168,,MATCH($E175,$H$143:$BL$143))/Assumed_Asset_Life_in_Years*'CBA Fixed Data'!BA186</f>
        <v>0</v>
      </c>
      <c r="BH175" s="936" cm="1">
        <f t="array" aca="1" ref="BH175" ca="1">INDEX($H$168:$BL$168,,MATCH($E175,$H$143:$BL$143))/Assumed_Asset_Life_in_Years*'CBA Fixed Data'!BB186</f>
        <v>0</v>
      </c>
      <c r="BI175" s="936" cm="1">
        <f t="array" aca="1" ref="BI175" ca="1">INDEX($H$168:$BL$168,,MATCH($E175,$H$143:$BL$143))/Assumed_Asset_Life_in_Years*'CBA Fixed Data'!BC186</f>
        <v>0</v>
      </c>
      <c r="BJ175" s="936" cm="1">
        <f t="array" aca="1" ref="BJ175" ca="1">INDEX($H$168:$BL$168,,MATCH($E175,$H$143:$BL$143))/Assumed_Asset_Life_in_Years*'CBA Fixed Data'!BD186</f>
        <v>0</v>
      </c>
      <c r="BK175" s="936" cm="1">
        <f t="array" aca="1" ref="BK175" ca="1">INDEX($H$168:$BL$168,,MATCH($E175,$H$143:$BL$143))/Assumed_Asset_Life_in_Years*'CBA Fixed Data'!BE186</f>
        <v>0</v>
      </c>
      <c r="BL175" s="936" cm="1">
        <f t="array" aca="1" ref="BL175" ca="1">INDEX($H$168:$BL$168,,MATCH($E175,$H$143:$BL$143))/Assumed_Asset_Life_in_Years*'CBA Fixed Data'!BF186</f>
        <v>0</v>
      </c>
      <c r="BM175" s="184"/>
    </row>
    <row r="176" spans="1:65" ht="14.25">
      <c r="A176" s="1270"/>
      <c r="B176" s="909" t="s">
        <v>649</v>
      </c>
      <c r="C176" s="909"/>
      <c r="D176" s="909" t="s">
        <v>650</v>
      </c>
      <c r="E176" s="910">
        <v>2030</v>
      </c>
      <c r="F176" s="909"/>
      <c r="G176" s="913" t="s">
        <v>514</v>
      </c>
      <c r="H176" s="936" cm="1">
        <f t="array" aca="1" ref="H176" ca="1">INDEX($H$168:$BL$168,,MATCH($E176,$H$143:$BL$143))/Assumed_Asset_Life_in_Years*'CBA Fixed Data'!B187</f>
        <v>0</v>
      </c>
      <c r="I176" s="936" cm="1">
        <f t="array" aca="1" ref="I176" ca="1">INDEX($H$168:$BL$168,,MATCH($E176,$H$143:$BL$143))/Assumed_Asset_Life_in_Years*'CBA Fixed Data'!C187</f>
        <v>0</v>
      </c>
      <c r="J176" s="936" cm="1">
        <f t="array" aca="1" ref="J176" ca="1">INDEX($H$168:$BL$168,,MATCH($E176,$H$143:$BL$143))/Assumed_Asset_Life_in_Years*'CBA Fixed Data'!D187</f>
        <v>0</v>
      </c>
      <c r="K176" s="936" cm="1">
        <f t="array" aca="1" ref="K176" ca="1">INDEX($H$168:$BL$168,,MATCH($E176,$H$143:$BL$143))/Assumed_Asset_Life_in_Years*'CBA Fixed Data'!E187</f>
        <v>0</v>
      </c>
      <c r="L176" s="936" cm="1">
        <f t="array" aca="1" ref="L176" ca="1">INDEX($H$168:$BL$168,,MATCH($E176,$H$143:$BL$143))/Assumed_Asset_Life_in_Years*'CBA Fixed Data'!F187</f>
        <v>0</v>
      </c>
      <c r="M176" s="936" cm="1">
        <f t="array" aca="1" ref="M176" ca="1">INDEX($H$168:$BL$168,,MATCH($E176,$H$143:$BL$143))/Assumed_Asset_Life_in_Years*'CBA Fixed Data'!G187</f>
        <v>0</v>
      </c>
      <c r="N176" s="936" cm="1">
        <f t="array" aca="1" ref="N176" ca="1">INDEX($H$168:$BL$168,,MATCH($E176,$H$143:$BL$143))/Assumed_Asset_Life_in_Years*'CBA Fixed Data'!H187</f>
        <v>0</v>
      </c>
      <c r="O176" s="936" cm="1">
        <f t="array" aca="1" ref="O176" ca="1">INDEX($H$168:$BL$168,,MATCH($E176,$H$143:$BL$143))/Assumed_Asset_Life_in_Years*'CBA Fixed Data'!I187</f>
        <v>0</v>
      </c>
      <c r="P176" s="936" cm="1">
        <f t="array" aca="1" ref="P176" ca="1">INDEX($H$168:$BL$168,,MATCH($E176,$H$143:$BL$143))/Assumed_Asset_Life_in_Years*'CBA Fixed Data'!J187</f>
        <v>0</v>
      </c>
      <c r="Q176" s="936" cm="1">
        <f t="array" aca="1" ref="Q176" ca="1">INDEX($H$168:$BL$168,,MATCH($E176,$H$143:$BL$143))/Assumed_Asset_Life_in_Years*'CBA Fixed Data'!K187</f>
        <v>0</v>
      </c>
      <c r="R176" s="936" cm="1">
        <f t="array" aca="1" ref="R176" ca="1">INDEX($H$168:$BL$168,,MATCH($E176,$H$143:$BL$143))/Assumed_Asset_Life_in_Years*'CBA Fixed Data'!L187</f>
        <v>0</v>
      </c>
      <c r="S176" s="936" cm="1">
        <f t="array" aca="1" ref="S176" ca="1">INDEX($H$168:$BL$168,,MATCH($E176,$H$143:$BL$143))/Assumed_Asset_Life_in_Years*'CBA Fixed Data'!M187</f>
        <v>0</v>
      </c>
      <c r="T176" s="936" cm="1">
        <f t="array" aca="1" ref="T176" ca="1">INDEX($H$168:$BL$168,,MATCH($E176,$H$143:$BL$143))/Assumed_Asset_Life_in_Years*'CBA Fixed Data'!N187</f>
        <v>0</v>
      </c>
      <c r="U176" s="936" cm="1">
        <f t="array" aca="1" ref="U176" ca="1">INDEX($H$168:$BL$168,,MATCH($E176,$H$143:$BL$143))/Assumed_Asset_Life_in_Years*'CBA Fixed Data'!O187</f>
        <v>0</v>
      </c>
      <c r="V176" s="936" cm="1">
        <f t="array" aca="1" ref="V176" ca="1">INDEX($H$168:$BL$168,,MATCH($E176,$H$143:$BL$143))/Assumed_Asset_Life_in_Years*'CBA Fixed Data'!P187</f>
        <v>0</v>
      </c>
      <c r="W176" s="936" cm="1">
        <f t="array" aca="1" ref="W176" ca="1">INDEX($H$168:$BL$168,,MATCH($E176,$H$143:$BL$143))/Assumed_Asset_Life_in_Years*'CBA Fixed Data'!Q187</f>
        <v>0</v>
      </c>
      <c r="X176" s="936" cm="1">
        <f t="array" aca="1" ref="X176" ca="1">INDEX($H$168:$BL$168,,MATCH($E176,$H$143:$BL$143))/Assumed_Asset_Life_in_Years*'CBA Fixed Data'!R187</f>
        <v>0</v>
      </c>
      <c r="Y176" s="936" cm="1">
        <f t="array" aca="1" ref="Y176" ca="1">INDEX($H$168:$BL$168,,MATCH($E176,$H$143:$BL$143))/Assumed_Asset_Life_in_Years*'CBA Fixed Data'!S187</f>
        <v>0</v>
      </c>
      <c r="Z176" s="936" cm="1">
        <f t="array" aca="1" ref="Z176" ca="1">INDEX($H$168:$BL$168,,MATCH($E176,$H$143:$BL$143))/Assumed_Asset_Life_in_Years*'CBA Fixed Data'!T187</f>
        <v>0</v>
      </c>
      <c r="AA176" s="936" cm="1">
        <f t="array" aca="1" ref="AA176" ca="1">INDEX($H$168:$BL$168,,MATCH($E176,$H$143:$BL$143))/Assumed_Asset_Life_in_Years*'CBA Fixed Data'!U187</f>
        <v>0</v>
      </c>
      <c r="AB176" s="936" cm="1">
        <f t="array" aca="1" ref="AB176" ca="1">INDEX($H$168:$BL$168,,MATCH($E176,$H$143:$BL$143))/Assumed_Asset_Life_in_Years*'CBA Fixed Data'!V187</f>
        <v>0</v>
      </c>
      <c r="AC176" s="936" cm="1">
        <f t="array" aca="1" ref="AC176" ca="1">INDEX($H$168:$BL$168,,MATCH($E176,$H$143:$BL$143))/Assumed_Asset_Life_in_Years*'CBA Fixed Data'!W187</f>
        <v>0</v>
      </c>
      <c r="AD176" s="936" cm="1">
        <f t="array" aca="1" ref="AD176" ca="1">INDEX($H$168:$BL$168,,MATCH($E176,$H$143:$BL$143))/Assumed_Asset_Life_in_Years*'CBA Fixed Data'!X187</f>
        <v>0</v>
      </c>
      <c r="AE176" s="936" cm="1">
        <f t="array" aca="1" ref="AE176" ca="1">INDEX($H$168:$BL$168,,MATCH($E176,$H$143:$BL$143))/Assumed_Asset_Life_in_Years*'CBA Fixed Data'!Y187</f>
        <v>0</v>
      </c>
      <c r="AF176" s="936" cm="1">
        <f t="array" aca="1" ref="AF176" ca="1">INDEX($H$168:$BL$168,,MATCH($E176,$H$143:$BL$143))/Assumed_Asset_Life_in_Years*'CBA Fixed Data'!Z187</f>
        <v>0</v>
      </c>
      <c r="AG176" s="936" cm="1">
        <f t="array" aca="1" ref="AG176" ca="1">INDEX($H$168:$BL$168,,MATCH($E176,$H$143:$BL$143))/Assumed_Asset_Life_in_Years*'CBA Fixed Data'!AA187</f>
        <v>0</v>
      </c>
      <c r="AH176" s="936" cm="1">
        <f t="array" aca="1" ref="AH176" ca="1">INDEX($H$168:$BL$168,,MATCH($E176,$H$143:$BL$143))/Assumed_Asset_Life_in_Years*'CBA Fixed Data'!AB187</f>
        <v>0</v>
      </c>
      <c r="AI176" s="936" cm="1">
        <f t="array" aca="1" ref="AI176" ca="1">INDEX($H$168:$BL$168,,MATCH($E176,$H$143:$BL$143))/Assumed_Asset_Life_in_Years*'CBA Fixed Data'!AC187</f>
        <v>0</v>
      </c>
      <c r="AJ176" s="936" cm="1">
        <f t="array" aca="1" ref="AJ176" ca="1">INDEX($H$168:$BL$168,,MATCH($E176,$H$143:$BL$143))/Assumed_Asset_Life_in_Years*'CBA Fixed Data'!AD187</f>
        <v>0</v>
      </c>
      <c r="AK176" s="936" cm="1">
        <f t="array" aca="1" ref="AK176" ca="1">INDEX($H$168:$BL$168,,MATCH($E176,$H$143:$BL$143))/Assumed_Asset_Life_in_Years*'CBA Fixed Data'!AE187</f>
        <v>0</v>
      </c>
      <c r="AL176" s="936" cm="1">
        <f t="array" aca="1" ref="AL176" ca="1">INDEX($H$168:$BL$168,,MATCH($E176,$H$143:$BL$143))/Assumed_Asset_Life_in_Years*'CBA Fixed Data'!AF187</f>
        <v>0</v>
      </c>
      <c r="AM176" s="936" cm="1">
        <f t="array" aca="1" ref="AM176" ca="1">INDEX($H$168:$BL$168,,MATCH($E176,$H$143:$BL$143))/Assumed_Asset_Life_in_Years*'CBA Fixed Data'!AG187</f>
        <v>0</v>
      </c>
      <c r="AN176" s="936" cm="1">
        <f t="array" aca="1" ref="AN176" ca="1">INDEX($H$168:$BL$168,,MATCH($E176,$H$143:$BL$143))/Assumed_Asset_Life_in_Years*'CBA Fixed Data'!AH187</f>
        <v>0</v>
      </c>
      <c r="AO176" s="936" cm="1">
        <f t="array" aca="1" ref="AO176" ca="1">INDEX($H$168:$BL$168,,MATCH($E176,$H$143:$BL$143))/Assumed_Asset_Life_in_Years*'CBA Fixed Data'!AI187</f>
        <v>0</v>
      </c>
      <c r="AP176" s="936" cm="1">
        <f t="array" aca="1" ref="AP176" ca="1">INDEX($H$168:$BL$168,,MATCH($E176,$H$143:$BL$143))/Assumed_Asset_Life_in_Years*'CBA Fixed Data'!AJ187</f>
        <v>0</v>
      </c>
      <c r="AQ176" s="936" cm="1">
        <f t="array" aca="1" ref="AQ176" ca="1">INDEX($H$168:$BL$168,,MATCH($E176,$H$143:$BL$143))/Assumed_Asset_Life_in_Years*'CBA Fixed Data'!AK187</f>
        <v>0</v>
      </c>
      <c r="AR176" s="936" cm="1">
        <f t="array" aca="1" ref="AR176" ca="1">INDEX($H$168:$BL$168,,MATCH($E176,$H$143:$BL$143))/Assumed_Asset_Life_in_Years*'CBA Fixed Data'!AL187</f>
        <v>0</v>
      </c>
      <c r="AS176" s="936" cm="1">
        <f t="array" aca="1" ref="AS176" ca="1">INDEX($H$168:$BL$168,,MATCH($E176,$H$143:$BL$143))/Assumed_Asset_Life_in_Years*'CBA Fixed Data'!AM187</f>
        <v>0</v>
      </c>
      <c r="AT176" s="936" cm="1">
        <f t="array" aca="1" ref="AT176" ca="1">INDEX($H$168:$BL$168,,MATCH($E176,$H$143:$BL$143))/Assumed_Asset_Life_in_Years*'CBA Fixed Data'!AN187</f>
        <v>0</v>
      </c>
      <c r="AU176" s="936" cm="1">
        <f t="array" aca="1" ref="AU176" ca="1">INDEX($H$168:$BL$168,,MATCH($E176,$H$143:$BL$143))/Assumed_Asset_Life_in_Years*'CBA Fixed Data'!AO187</f>
        <v>0</v>
      </c>
      <c r="AV176" s="936" cm="1">
        <f t="array" aca="1" ref="AV176" ca="1">INDEX($H$168:$BL$168,,MATCH($E176,$H$143:$BL$143))/Assumed_Asset_Life_in_Years*'CBA Fixed Data'!AP187</f>
        <v>0</v>
      </c>
      <c r="AW176" s="936" cm="1">
        <f t="array" aca="1" ref="AW176" ca="1">INDEX($H$168:$BL$168,,MATCH($E176,$H$143:$BL$143))/Assumed_Asset_Life_in_Years*'CBA Fixed Data'!AQ187</f>
        <v>0</v>
      </c>
      <c r="AX176" s="936" cm="1">
        <f t="array" aca="1" ref="AX176" ca="1">INDEX($H$168:$BL$168,,MATCH($E176,$H$143:$BL$143))/Assumed_Asset_Life_in_Years*'CBA Fixed Data'!AR187</f>
        <v>0</v>
      </c>
      <c r="AY176" s="936" cm="1">
        <f t="array" aca="1" ref="AY176" ca="1">INDEX($H$168:$BL$168,,MATCH($E176,$H$143:$BL$143))/Assumed_Asset_Life_in_Years*'CBA Fixed Data'!AS187</f>
        <v>0</v>
      </c>
      <c r="AZ176" s="936" cm="1">
        <f t="array" aca="1" ref="AZ176" ca="1">INDEX($H$168:$BL$168,,MATCH($E176,$H$143:$BL$143))/Assumed_Asset_Life_in_Years*'CBA Fixed Data'!AT187</f>
        <v>0</v>
      </c>
      <c r="BA176" s="936" cm="1">
        <f t="array" aca="1" ref="BA176" ca="1">INDEX($H$168:$BL$168,,MATCH($E176,$H$143:$BL$143))/Assumed_Asset_Life_in_Years*'CBA Fixed Data'!AU187</f>
        <v>0</v>
      </c>
      <c r="BB176" s="936" cm="1">
        <f t="array" aca="1" ref="BB176" ca="1">INDEX($H$168:$BL$168,,MATCH($E176,$H$143:$BL$143))/Assumed_Asset_Life_in_Years*'CBA Fixed Data'!AV187</f>
        <v>0</v>
      </c>
      <c r="BC176" s="936" cm="1">
        <f t="array" aca="1" ref="BC176" ca="1">INDEX($H$168:$BL$168,,MATCH($E176,$H$143:$BL$143))/Assumed_Asset_Life_in_Years*'CBA Fixed Data'!AW187</f>
        <v>0</v>
      </c>
      <c r="BD176" s="936" cm="1">
        <f t="array" aca="1" ref="BD176" ca="1">INDEX($H$168:$BL$168,,MATCH($E176,$H$143:$BL$143))/Assumed_Asset_Life_in_Years*'CBA Fixed Data'!AX187</f>
        <v>0</v>
      </c>
      <c r="BE176" s="936" cm="1">
        <f t="array" aca="1" ref="BE176" ca="1">INDEX($H$168:$BL$168,,MATCH($E176,$H$143:$BL$143))/Assumed_Asset_Life_in_Years*'CBA Fixed Data'!AY187</f>
        <v>0</v>
      </c>
      <c r="BF176" s="936" cm="1">
        <f t="array" aca="1" ref="BF176" ca="1">INDEX($H$168:$BL$168,,MATCH($E176,$H$143:$BL$143))/Assumed_Asset_Life_in_Years*'CBA Fixed Data'!AZ187</f>
        <v>0</v>
      </c>
      <c r="BG176" s="936" cm="1">
        <f t="array" aca="1" ref="BG176" ca="1">INDEX($H$168:$BL$168,,MATCH($E176,$H$143:$BL$143))/Assumed_Asset_Life_in_Years*'CBA Fixed Data'!BA187</f>
        <v>0</v>
      </c>
      <c r="BH176" s="936" cm="1">
        <f t="array" aca="1" ref="BH176" ca="1">INDEX($H$168:$BL$168,,MATCH($E176,$H$143:$BL$143))/Assumed_Asset_Life_in_Years*'CBA Fixed Data'!BB187</f>
        <v>0</v>
      </c>
      <c r="BI176" s="936" cm="1">
        <f t="array" aca="1" ref="BI176" ca="1">INDEX($H$168:$BL$168,,MATCH($E176,$H$143:$BL$143))/Assumed_Asset_Life_in_Years*'CBA Fixed Data'!BC187</f>
        <v>0</v>
      </c>
      <c r="BJ176" s="936" cm="1">
        <f t="array" aca="1" ref="BJ176" ca="1">INDEX($H$168:$BL$168,,MATCH($E176,$H$143:$BL$143))/Assumed_Asset_Life_in_Years*'CBA Fixed Data'!BD187</f>
        <v>0</v>
      </c>
      <c r="BK176" s="936" cm="1">
        <f t="array" aca="1" ref="BK176" ca="1">INDEX($H$168:$BL$168,,MATCH($E176,$H$143:$BL$143))/Assumed_Asset_Life_in_Years*'CBA Fixed Data'!BE187</f>
        <v>0</v>
      </c>
      <c r="BL176" s="936" cm="1">
        <f t="array" aca="1" ref="BL176" ca="1">INDEX($H$168:$BL$168,,MATCH($E176,$H$143:$BL$143))/Assumed_Asset_Life_in_Years*'CBA Fixed Data'!BF187</f>
        <v>0</v>
      </c>
      <c r="BM176" s="184"/>
    </row>
    <row r="177" spans="1:65" ht="14.25">
      <c r="A177" s="1270"/>
      <c r="B177" s="909" t="s">
        <v>651</v>
      </c>
      <c r="C177" s="909"/>
      <c r="D177" s="909" t="s">
        <v>652</v>
      </c>
      <c r="E177" s="910">
        <v>2031</v>
      </c>
      <c r="F177" s="909"/>
      <c r="G177" s="913" t="s">
        <v>514</v>
      </c>
      <c r="H177" s="936" cm="1">
        <f t="array" aca="1" ref="H177" ca="1">INDEX($H$168:$BL$168,,MATCH($E177,$H$143:$BL$143))/Assumed_Asset_Life_in_Years*'CBA Fixed Data'!B188</f>
        <v>0</v>
      </c>
      <c r="I177" s="936" cm="1">
        <f t="array" aca="1" ref="I177" ca="1">INDEX($H$168:$BL$168,,MATCH($E177,$H$143:$BL$143))/Assumed_Asset_Life_in_Years*'CBA Fixed Data'!C188</f>
        <v>0</v>
      </c>
      <c r="J177" s="936" cm="1">
        <f t="array" aca="1" ref="J177" ca="1">INDEX($H$168:$BL$168,,MATCH($E177,$H$143:$BL$143))/Assumed_Asset_Life_in_Years*'CBA Fixed Data'!D188</f>
        <v>0</v>
      </c>
      <c r="K177" s="936" cm="1">
        <f t="array" aca="1" ref="K177" ca="1">INDEX($H$168:$BL$168,,MATCH($E177,$H$143:$BL$143))/Assumed_Asset_Life_in_Years*'CBA Fixed Data'!E188</f>
        <v>0</v>
      </c>
      <c r="L177" s="936" cm="1">
        <f t="array" aca="1" ref="L177" ca="1">INDEX($H$168:$BL$168,,MATCH($E177,$H$143:$BL$143))/Assumed_Asset_Life_in_Years*'CBA Fixed Data'!F188</f>
        <v>0</v>
      </c>
      <c r="M177" s="936" cm="1">
        <f t="array" aca="1" ref="M177" ca="1">INDEX($H$168:$BL$168,,MATCH($E177,$H$143:$BL$143))/Assumed_Asset_Life_in_Years*'CBA Fixed Data'!G188</f>
        <v>0</v>
      </c>
      <c r="N177" s="936" cm="1">
        <f t="array" aca="1" ref="N177" ca="1">INDEX($H$168:$BL$168,,MATCH($E177,$H$143:$BL$143))/Assumed_Asset_Life_in_Years*'CBA Fixed Data'!H188</f>
        <v>0</v>
      </c>
      <c r="O177" s="936" cm="1">
        <f t="array" aca="1" ref="O177" ca="1">INDEX($H$168:$BL$168,,MATCH($E177,$H$143:$BL$143))/Assumed_Asset_Life_in_Years*'CBA Fixed Data'!I188</f>
        <v>0</v>
      </c>
      <c r="P177" s="936" cm="1">
        <f t="array" aca="1" ref="P177" ca="1">INDEX($H$168:$BL$168,,MATCH($E177,$H$143:$BL$143))/Assumed_Asset_Life_in_Years*'CBA Fixed Data'!J188</f>
        <v>0</v>
      </c>
      <c r="Q177" s="936" cm="1">
        <f t="array" aca="1" ref="Q177" ca="1">INDEX($H$168:$BL$168,,MATCH($E177,$H$143:$BL$143))/Assumed_Asset_Life_in_Years*'CBA Fixed Data'!K188</f>
        <v>0</v>
      </c>
      <c r="R177" s="936" cm="1">
        <f t="array" aca="1" ref="R177" ca="1">INDEX($H$168:$BL$168,,MATCH($E177,$H$143:$BL$143))/Assumed_Asset_Life_in_Years*'CBA Fixed Data'!L188</f>
        <v>0</v>
      </c>
      <c r="S177" s="936" cm="1">
        <f t="array" aca="1" ref="S177" ca="1">INDEX($H$168:$BL$168,,MATCH($E177,$H$143:$BL$143))/Assumed_Asset_Life_in_Years*'CBA Fixed Data'!M188</f>
        <v>0</v>
      </c>
      <c r="T177" s="936" cm="1">
        <f t="array" aca="1" ref="T177" ca="1">INDEX($H$168:$BL$168,,MATCH($E177,$H$143:$BL$143))/Assumed_Asset_Life_in_Years*'CBA Fixed Data'!N188</f>
        <v>0</v>
      </c>
      <c r="U177" s="936" cm="1">
        <f t="array" aca="1" ref="U177" ca="1">INDEX($H$168:$BL$168,,MATCH($E177,$H$143:$BL$143))/Assumed_Asset_Life_in_Years*'CBA Fixed Data'!O188</f>
        <v>0</v>
      </c>
      <c r="V177" s="936" cm="1">
        <f t="array" aca="1" ref="V177" ca="1">INDEX($H$168:$BL$168,,MATCH($E177,$H$143:$BL$143))/Assumed_Asset_Life_in_Years*'CBA Fixed Data'!P188</f>
        <v>0</v>
      </c>
      <c r="W177" s="936" cm="1">
        <f t="array" aca="1" ref="W177" ca="1">INDEX($H$168:$BL$168,,MATCH($E177,$H$143:$BL$143))/Assumed_Asset_Life_in_Years*'CBA Fixed Data'!Q188</f>
        <v>0</v>
      </c>
      <c r="X177" s="936" cm="1">
        <f t="array" aca="1" ref="X177" ca="1">INDEX($H$168:$BL$168,,MATCH($E177,$H$143:$BL$143))/Assumed_Asset_Life_in_Years*'CBA Fixed Data'!R188</f>
        <v>0</v>
      </c>
      <c r="Y177" s="936" cm="1">
        <f t="array" aca="1" ref="Y177" ca="1">INDEX($H$168:$BL$168,,MATCH($E177,$H$143:$BL$143))/Assumed_Asset_Life_in_Years*'CBA Fixed Data'!S188</f>
        <v>0</v>
      </c>
      <c r="Z177" s="936" cm="1">
        <f t="array" aca="1" ref="Z177" ca="1">INDEX($H$168:$BL$168,,MATCH($E177,$H$143:$BL$143))/Assumed_Asset_Life_in_Years*'CBA Fixed Data'!T188</f>
        <v>0</v>
      </c>
      <c r="AA177" s="936" cm="1">
        <f t="array" aca="1" ref="AA177" ca="1">INDEX($H$168:$BL$168,,MATCH($E177,$H$143:$BL$143))/Assumed_Asset_Life_in_Years*'CBA Fixed Data'!U188</f>
        <v>0</v>
      </c>
      <c r="AB177" s="936" cm="1">
        <f t="array" aca="1" ref="AB177" ca="1">INDEX($H$168:$BL$168,,MATCH($E177,$H$143:$BL$143))/Assumed_Asset_Life_in_Years*'CBA Fixed Data'!V188</f>
        <v>0</v>
      </c>
      <c r="AC177" s="936" cm="1">
        <f t="array" aca="1" ref="AC177" ca="1">INDEX($H$168:$BL$168,,MATCH($E177,$H$143:$BL$143))/Assumed_Asset_Life_in_Years*'CBA Fixed Data'!W188</f>
        <v>0</v>
      </c>
      <c r="AD177" s="936" cm="1">
        <f t="array" aca="1" ref="AD177" ca="1">INDEX($H$168:$BL$168,,MATCH($E177,$H$143:$BL$143))/Assumed_Asset_Life_in_Years*'CBA Fixed Data'!X188</f>
        <v>0</v>
      </c>
      <c r="AE177" s="936" cm="1">
        <f t="array" aca="1" ref="AE177" ca="1">INDEX($H$168:$BL$168,,MATCH($E177,$H$143:$BL$143))/Assumed_Asset_Life_in_Years*'CBA Fixed Data'!Y188</f>
        <v>0</v>
      </c>
      <c r="AF177" s="936" cm="1">
        <f t="array" aca="1" ref="AF177" ca="1">INDEX($H$168:$BL$168,,MATCH($E177,$H$143:$BL$143))/Assumed_Asset_Life_in_Years*'CBA Fixed Data'!Z188</f>
        <v>0</v>
      </c>
      <c r="AG177" s="936" cm="1">
        <f t="array" aca="1" ref="AG177" ca="1">INDEX($H$168:$BL$168,,MATCH($E177,$H$143:$BL$143))/Assumed_Asset_Life_in_Years*'CBA Fixed Data'!AA188</f>
        <v>0</v>
      </c>
      <c r="AH177" s="936" cm="1">
        <f t="array" aca="1" ref="AH177" ca="1">INDEX($H$168:$BL$168,,MATCH($E177,$H$143:$BL$143))/Assumed_Asset_Life_in_Years*'CBA Fixed Data'!AB188</f>
        <v>0</v>
      </c>
      <c r="AI177" s="936" cm="1">
        <f t="array" aca="1" ref="AI177" ca="1">INDEX($H$168:$BL$168,,MATCH($E177,$H$143:$BL$143))/Assumed_Asset_Life_in_Years*'CBA Fixed Data'!AC188</f>
        <v>0</v>
      </c>
      <c r="AJ177" s="936" cm="1">
        <f t="array" aca="1" ref="AJ177" ca="1">INDEX($H$168:$BL$168,,MATCH($E177,$H$143:$BL$143))/Assumed_Asset_Life_in_Years*'CBA Fixed Data'!AD188</f>
        <v>0</v>
      </c>
      <c r="AK177" s="936" cm="1">
        <f t="array" aca="1" ref="AK177" ca="1">INDEX($H$168:$BL$168,,MATCH($E177,$H$143:$BL$143))/Assumed_Asset_Life_in_Years*'CBA Fixed Data'!AE188</f>
        <v>0</v>
      </c>
      <c r="AL177" s="936" cm="1">
        <f t="array" aca="1" ref="AL177" ca="1">INDEX($H$168:$BL$168,,MATCH($E177,$H$143:$BL$143))/Assumed_Asset_Life_in_Years*'CBA Fixed Data'!AF188</f>
        <v>0</v>
      </c>
      <c r="AM177" s="936" cm="1">
        <f t="array" aca="1" ref="AM177" ca="1">INDEX($H$168:$BL$168,,MATCH($E177,$H$143:$BL$143))/Assumed_Asset_Life_in_Years*'CBA Fixed Data'!AG188</f>
        <v>0</v>
      </c>
      <c r="AN177" s="936" cm="1">
        <f t="array" aca="1" ref="AN177" ca="1">INDEX($H$168:$BL$168,,MATCH($E177,$H$143:$BL$143))/Assumed_Asset_Life_in_Years*'CBA Fixed Data'!AH188</f>
        <v>0</v>
      </c>
      <c r="AO177" s="936" cm="1">
        <f t="array" aca="1" ref="AO177" ca="1">INDEX($H$168:$BL$168,,MATCH($E177,$H$143:$BL$143))/Assumed_Asset_Life_in_Years*'CBA Fixed Data'!AI188</f>
        <v>0</v>
      </c>
      <c r="AP177" s="936" cm="1">
        <f t="array" aca="1" ref="AP177" ca="1">INDEX($H$168:$BL$168,,MATCH($E177,$H$143:$BL$143))/Assumed_Asset_Life_in_Years*'CBA Fixed Data'!AJ188</f>
        <v>0</v>
      </c>
      <c r="AQ177" s="936" cm="1">
        <f t="array" aca="1" ref="AQ177" ca="1">INDEX($H$168:$BL$168,,MATCH($E177,$H$143:$BL$143))/Assumed_Asset_Life_in_Years*'CBA Fixed Data'!AK188</f>
        <v>0</v>
      </c>
      <c r="AR177" s="936" cm="1">
        <f t="array" aca="1" ref="AR177" ca="1">INDEX($H$168:$BL$168,,MATCH($E177,$H$143:$BL$143))/Assumed_Asset_Life_in_Years*'CBA Fixed Data'!AL188</f>
        <v>0</v>
      </c>
      <c r="AS177" s="936" cm="1">
        <f t="array" aca="1" ref="AS177" ca="1">INDEX($H$168:$BL$168,,MATCH($E177,$H$143:$BL$143))/Assumed_Asset_Life_in_Years*'CBA Fixed Data'!AM188</f>
        <v>0</v>
      </c>
      <c r="AT177" s="936" cm="1">
        <f t="array" aca="1" ref="AT177" ca="1">INDEX($H$168:$BL$168,,MATCH($E177,$H$143:$BL$143))/Assumed_Asset_Life_in_Years*'CBA Fixed Data'!AN188</f>
        <v>0</v>
      </c>
      <c r="AU177" s="936" cm="1">
        <f t="array" aca="1" ref="AU177" ca="1">INDEX($H$168:$BL$168,,MATCH($E177,$H$143:$BL$143))/Assumed_Asset_Life_in_Years*'CBA Fixed Data'!AO188</f>
        <v>0</v>
      </c>
      <c r="AV177" s="936" cm="1">
        <f t="array" aca="1" ref="AV177" ca="1">INDEX($H$168:$BL$168,,MATCH($E177,$H$143:$BL$143))/Assumed_Asset_Life_in_Years*'CBA Fixed Data'!AP188</f>
        <v>0</v>
      </c>
      <c r="AW177" s="936" cm="1">
        <f t="array" aca="1" ref="AW177" ca="1">INDEX($H$168:$BL$168,,MATCH($E177,$H$143:$BL$143))/Assumed_Asset_Life_in_Years*'CBA Fixed Data'!AQ188</f>
        <v>0</v>
      </c>
      <c r="AX177" s="936" cm="1">
        <f t="array" aca="1" ref="AX177" ca="1">INDEX($H$168:$BL$168,,MATCH($E177,$H$143:$BL$143))/Assumed_Asset_Life_in_Years*'CBA Fixed Data'!AR188</f>
        <v>0</v>
      </c>
      <c r="AY177" s="936" cm="1">
        <f t="array" aca="1" ref="AY177" ca="1">INDEX($H$168:$BL$168,,MATCH($E177,$H$143:$BL$143))/Assumed_Asset_Life_in_Years*'CBA Fixed Data'!AS188</f>
        <v>0</v>
      </c>
      <c r="AZ177" s="936" cm="1">
        <f t="array" aca="1" ref="AZ177" ca="1">INDEX($H$168:$BL$168,,MATCH($E177,$H$143:$BL$143))/Assumed_Asset_Life_in_Years*'CBA Fixed Data'!AT188</f>
        <v>0</v>
      </c>
      <c r="BA177" s="936" cm="1">
        <f t="array" aca="1" ref="BA177" ca="1">INDEX($H$168:$BL$168,,MATCH($E177,$H$143:$BL$143))/Assumed_Asset_Life_in_Years*'CBA Fixed Data'!AU188</f>
        <v>0</v>
      </c>
      <c r="BB177" s="936" cm="1">
        <f t="array" aca="1" ref="BB177" ca="1">INDEX($H$168:$BL$168,,MATCH($E177,$H$143:$BL$143))/Assumed_Asset_Life_in_Years*'CBA Fixed Data'!AV188</f>
        <v>0</v>
      </c>
      <c r="BC177" s="936" cm="1">
        <f t="array" aca="1" ref="BC177" ca="1">INDEX($H$168:$BL$168,,MATCH($E177,$H$143:$BL$143))/Assumed_Asset_Life_in_Years*'CBA Fixed Data'!AW188</f>
        <v>0</v>
      </c>
      <c r="BD177" s="936" cm="1">
        <f t="array" aca="1" ref="BD177" ca="1">INDEX($H$168:$BL$168,,MATCH($E177,$H$143:$BL$143))/Assumed_Asset_Life_in_Years*'CBA Fixed Data'!AX188</f>
        <v>0</v>
      </c>
      <c r="BE177" s="936" cm="1">
        <f t="array" aca="1" ref="BE177" ca="1">INDEX($H$168:$BL$168,,MATCH($E177,$H$143:$BL$143))/Assumed_Asset_Life_in_Years*'CBA Fixed Data'!AY188</f>
        <v>0</v>
      </c>
      <c r="BF177" s="936" cm="1">
        <f t="array" aca="1" ref="BF177" ca="1">INDEX($H$168:$BL$168,,MATCH($E177,$H$143:$BL$143))/Assumed_Asset_Life_in_Years*'CBA Fixed Data'!AZ188</f>
        <v>0</v>
      </c>
      <c r="BG177" s="936" cm="1">
        <f t="array" aca="1" ref="BG177" ca="1">INDEX($H$168:$BL$168,,MATCH($E177,$H$143:$BL$143))/Assumed_Asset_Life_in_Years*'CBA Fixed Data'!BA188</f>
        <v>0</v>
      </c>
      <c r="BH177" s="936" cm="1">
        <f t="array" aca="1" ref="BH177" ca="1">INDEX($H$168:$BL$168,,MATCH($E177,$H$143:$BL$143))/Assumed_Asset_Life_in_Years*'CBA Fixed Data'!BB188</f>
        <v>0</v>
      </c>
      <c r="BI177" s="936" cm="1">
        <f t="array" aca="1" ref="BI177" ca="1">INDEX($H$168:$BL$168,,MATCH($E177,$H$143:$BL$143))/Assumed_Asset_Life_in_Years*'CBA Fixed Data'!BC188</f>
        <v>0</v>
      </c>
      <c r="BJ177" s="936" cm="1">
        <f t="array" aca="1" ref="BJ177" ca="1">INDEX($H$168:$BL$168,,MATCH($E177,$H$143:$BL$143))/Assumed_Asset_Life_in_Years*'CBA Fixed Data'!BD188</f>
        <v>0</v>
      </c>
      <c r="BK177" s="936" cm="1">
        <f t="array" aca="1" ref="BK177" ca="1">INDEX($H$168:$BL$168,,MATCH($E177,$H$143:$BL$143))/Assumed_Asset_Life_in_Years*'CBA Fixed Data'!BE188</f>
        <v>0</v>
      </c>
      <c r="BL177" s="936" cm="1">
        <f t="array" aca="1" ref="BL177" ca="1">INDEX($H$168:$BL$168,,MATCH($E177,$H$143:$BL$143))/Assumed_Asset_Life_in_Years*'CBA Fixed Data'!BF188</f>
        <v>0</v>
      </c>
      <c r="BM177" s="184"/>
    </row>
    <row r="178" spans="1:65" ht="14.25">
      <c r="A178" s="1270"/>
      <c r="B178" s="909" t="s">
        <v>653</v>
      </c>
      <c r="C178" s="909"/>
      <c r="D178" s="909" t="s">
        <v>654</v>
      </c>
      <c r="E178" s="910">
        <v>2032</v>
      </c>
      <c r="F178" s="909"/>
      <c r="G178" s="913" t="s">
        <v>514</v>
      </c>
      <c r="H178" s="936" cm="1">
        <f t="array" aca="1" ref="H178" ca="1">INDEX($H$168:$BL$168,,MATCH($E178,$H$143:$BL$143))/Assumed_Asset_Life_in_Years*'CBA Fixed Data'!B189</f>
        <v>0</v>
      </c>
      <c r="I178" s="936" cm="1">
        <f t="array" aca="1" ref="I178" ca="1">INDEX($H$168:$BL$168,,MATCH($E178,$H$143:$BL$143))/Assumed_Asset_Life_in_Years*'CBA Fixed Data'!C189</f>
        <v>0</v>
      </c>
      <c r="J178" s="936" cm="1">
        <f t="array" aca="1" ref="J178" ca="1">INDEX($H$168:$BL$168,,MATCH($E178,$H$143:$BL$143))/Assumed_Asset_Life_in_Years*'CBA Fixed Data'!D189</f>
        <v>0</v>
      </c>
      <c r="K178" s="936" cm="1">
        <f t="array" aca="1" ref="K178" ca="1">INDEX($H$168:$BL$168,,MATCH($E178,$H$143:$BL$143))/Assumed_Asset_Life_in_Years*'CBA Fixed Data'!E189</f>
        <v>0</v>
      </c>
      <c r="L178" s="936" cm="1">
        <f t="array" aca="1" ref="L178" ca="1">INDEX($H$168:$BL$168,,MATCH($E178,$H$143:$BL$143))/Assumed_Asset_Life_in_Years*'CBA Fixed Data'!F189</f>
        <v>0</v>
      </c>
      <c r="M178" s="936" cm="1">
        <f t="array" aca="1" ref="M178" ca="1">INDEX($H$168:$BL$168,,MATCH($E178,$H$143:$BL$143))/Assumed_Asset_Life_in_Years*'CBA Fixed Data'!G189</f>
        <v>0</v>
      </c>
      <c r="N178" s="936" cm="1">
        <f t="array" aca="1" ref="N178" ca="1">INDEX($H$168:$BL$168,,MATCH($E178,$H$143:$BL$143))/Assumed_Asset_Life_in_Years*'CBA Fixed Data'!H189</f>
        <v>0</v>
      </c>
      <c r="O178" s="936" cm="1">
        <f t="array" aca="1" ref="O178" ca="1">INDEX($H$168:$BL$168,,MATCH($E178,$H$143:$BL$143))/Assumed_Asset_Life_in_Years*'CBA Fixed Data'!I189</f>
        <v>0</v>
      </c>
      <c r="P178" s="936" cm="1">
        <f t="array" aca="1" ref="P178" ca="1">INDEX($H$168:$BL$168,,MATCH($E178,$H$143:$BL$143))/Assumed_Asset_Life_in_Years*'CBA Fixed Data'!J189</f>
        <v>0</v>
      </c>
      <c r="Q178" s="936" cm="1">
        <f t="array" aca="1" ref="Q178" ca="1">INDEX($H$168:$BL$168,,MATCH($E178,$H$143:$BL$143))/Assumed_Asset_Life_in_Years*'CBA Fixed Data'!K189</f>
        <v>0</v>
      </c>
      <c r="R178" s="936" cm="1">
        <f t="array" aca="1" ref="R178" ca="1">INDEX($H$168:$BL$168,,MATCH($E178,$H$143:$BL$143))/Assumed_Asset_Life_in_Years*'CBA Fixed Data'!L189</f>
        <v>0</v>
      </c>
      <c r="S178" s="936" cm="1">
        <f t="array" aca="1" ref="S178" ca="1">INDEX($H$168:$BL$168,,MATCH($E178,$H$143:$BL$143))/Assumed_Asset_Life_in_Years*'CBA Fixed Data'!M189</f>
        <v>0</v>
      </c>
      <c r="T178" s="936" cm="1">
        <f t="array" aca="1" ref="T178" ca="1">INDEX($H$168:$BL$168,,MATCH($E178,$H$143:$BL$143))/Assumed_Asset_Life_in_Years*'CBA Fixed Data'!N189</f>
        <v>0</v>
      </c>
      <c r="U178" s="936" cm="1">
        <f t="array" aca="1" ref="U178" ca="1">INDEX($H$168:$BL$168,,MATCH($E178,$H$143:$BL$143))/Assumed_Asset_Life_in_Years*'CBA Fixed Data'!O189</f>
        <v>0</v>
      </c>
      <c r="V178" s="936" cm="1">
        <f t="array" aca="1" ref="V178" ca="1">INDEX($H$168:$BL$168,,MATCH($E178,$H$143:$BL$143))/Assumed_Asset_Life_in_Years*'CBA Fixed Data'!P189</f>
        <v>0</v>
      </c>
      <c r="W178" s="936" cm="1">
        <f t="array" aca="1" ref="W178" ca="1">INDEX($H$168:$BL$168,,MATCH($E178,$H$143:$BL$143))/Assumed_Asset_Life_in_Years*'CBA Fixed Data'!Q189</f>
        <v>0</v>
      </c>
      <c r="X178" s="936" cm="1">
        <f t="array" aca="1" ref="X178" ca="1">INDEX($H$168:$BL$168,,MATCH($E178,$H$143:$BL$143))/Assumed_Asset_Life_in_Years*'CBA Fixed Data'!R189</f>
        <v>0</v>
      </c>
      <c r="Y178" s="936" cm="1">
        <f t="array" aca="1" ref="Y178" ca="1">INDEX($H$168:$BL$168,,MATCH($E178,$H$143:$BL$143))/Assumed_Asset_Life_in_Years*'CBA Fixed Data'!S189</f>
        <v>0</v>
      </c>
      <c r="Z178" s="936" cm="1">
        <f t="array" aca="1" ref="Z178" ca="1">INDEX($H$168:$BL$168,,MATCH($E178,$H$143:$BL$143))/Assumed_Asset_Life_in_Years*'CBA Fixed Data'!T189</f>
        <v>0</v>
      </c>
      <c r="AA178" s="936" cm="1">
        <f t="array" aca="1" ref="AA178" ca="1">INDEX($H$168:$BL$168,,MATCH($E178,$H$143:$BL$143))/Assumed_Asset_Life_in_Years*'CBA Fixed Data'!U189</f>
        <v>0</v>
      </c>
      <c r="AB178" s="936" cm="1">
        <f t="array" aca="1" ref="AB178" ca="1">INDEX($H$168:$BL$168,,MATCH($E178,$H$143:$BL$143))/Assumed_Asset_Life_in_Years*'CBA Fixed Data'!V189</f>
        <v>0</v>
      </c>
      <c r="AC178" s="936" cm="1">
        <f t="array" aca="1" ref="AC178" ca="1">INDEX($H$168:$BL$168,,MATCH($E178,$H$143:$BL$143))/Assumed_Asset_Life_in_Years*'CBA Fixed Data'!W189</f>
        <v>0</v>
      </c>
      <c r="AD178" s="936" cm="1">
        <f t="array" aca="1" ref="AD178" ca="1">INDEX($H$168:$BL$168,,MATCH($E178,$H$143:$BL$143))/Assumed_Asset_Life_in_Years*'CBA Fixed Data'!X189</f>
        <v>0</v>
      </c>
      <c r="AE178" s="936" cm="1">
        <f t="array" aca="1" ref="AE178" ca="1">INDEX($H$168:$BL$168,,MATCH($E178,$H$143:$BL$143))/Assumed_Asset_Life_in_Years*'CBA Fixed Data'!Y189</f>
        <v>0</v>
      </c>
      <c r="AF178" s="936" cm="1">
        <f t="array" aca="1" ref="AF178" ca="1">INDEX($H$168:$BL$168,,MATCH($E178,$H$143:$BL$143))/Assumed_Asset_Life_in_Years*'CBA Fixed Data'!Z189</f>
        <v>0</v>
      </c>
      <c r="AG178" s="936" cm="1">
        <f t="array" aca="1" ref="AG178" ca="1">INDEX($H$168:$BL$168,,MATCH($E178,$H$143:$BL$143))/Assumed_Asset_Life_in_Years*'CBA Fixed Data'!AA189</f>
        <v>0</v>
      </c>
      <c r="AH178" s="936" cm="1">
        <f t="array" aca="1" ref="AH178" ca="1">INDEX($H$168:$BL$168,,MATCH($E178,$H$143:$BL$143))/Assumed_Asset_Life_in_Years*'CBA Fixed Data'!AB189</f>
        <v>0</v>
      </c>
      <c r="AI178" s="936" cm="1">
        <f t="array" aca="1" ref="AI178" ca="1">INDEX($H$168:$BL$168,,MATCH($E178,$H$143:$BL$143))/Assumed_Asset_Life_in_Years*'CBA Fixed Data'!AC189</f>
        <v>0</v>
      </c>
      <c r="AJ178" s="936" cm="1">
        <f t="array" aca="1" ref="AJ178" ca="1">INDEX($H$168:$BL$168,,MATCH($E178,$H$143:$BL$143))/Assumed_Asset_Life_in_Years*'CBA Fixed Data'!AD189</f>
        <v>0</v>
      </c>
      <c r="AK178" s="936" cm="1">
        <f t="array" aca="1" ref="AK178" ca="1">INDEX($H$168:$BL$168,,MATCH($E178,$H$143:$BL$143))/Assumed_Asset_Life_in_Years*'CBA Fixed Data'!AE189</f>
        <v>0</v>
      </c>
      <c r="AL178" s="936" cm="1">
        <f t="array" aca="1" ref="AL178" ca="1">INDEX($H$168:$BL$168,,MATCH($E178,$H$143:$BL$143))/Assumed_Asset_Life_in_Years*'CBA Fixed Data'!AF189</f>
        <v>0</v>
      </c>
      <c r="AM178" s="936" cm="1">
        <f t="array" aca="1" ref="AM178" ca="1">INDEX($H$168:$BL$168,,MATCH($E178,$H$143:$BL$143))/Assumed_Asset_Life_in_Years*'CBA Fixed Data'!AG189</f>
        <v>0</v>
      </c>
      <c r="AN178" s="936" cm="1">
        <f t="array" aca="1" ref="AN178" ca="1">INDEX($H$168:$BL$168,,MATCH($E178,$H$143:$BL$143))/Assumed_Asset_Life_in_Years*'CBA Fixed Data'!AH189</f>
        <v>0</v>
      </c>
      <c r="AO178" s="936" cm="1">
        <f t="array" aca="1" ref="AO178" ca="1">INDEX($H$168:$BL$168,,MATCH($E178,$H$143:$BL$143))/Assumed_Asset_Life_in_Years*'CBA Fixed Data'!AI189</f>
        <v>0</v>
      </c>
      <c r="AP178" s="936" cm="1">
        <f t="array" aca="1" ref="AP178" ca="1">INDEX($H$168:$BL$168,,MATCH($E178,$H$143:$BL$143))/Assumed_Asset_Life_in_Years*'CBA Fixed Data'!AJ189</f>
        <v>0</v>
      </c>
      <c r="AQ178" s="936" cm="1">
        <f t="array" aca="1" ref="AQ178" ca="1">INDEX($H$168:$BL$168,,MATCH($E178,$H$143:$BL$143))/Assumed_Asset_Life_in_Years*'CBA Fixed Data'!AK189</f>
        <v>0</v>
      </c>
      <c r="AR178" s="936" cm="1">
        <f t="array" aca="1" ref="AR178" ca="1">INDEX($H$168:$BL$168,,MATCH($E178,$H$143:$BL$143))/Assumed_Asset_Life_in_Years*'CBA Fixed Data'!AL189</f>
        <v>0</v>
      </c>
      <c r="AS178" s="936" cm="1">
        <f t="array" aca="1" ref="AS178" ca="1">INDEX($H$168:$BL$168,,MATCH($E178,$H$143:$BL$143))/Assumed_Asset_Life_in_Years*'CBA Fixed Data'!AM189</f>
        <v>0</v>
      </c>
      <c r="AT178" s="936" cm="1">
        <f t="array" aca="1" ref="AT178" ca="1">INDEX($H$168:$BL$168,,MATCH($E178,$H$143:$BL$143))/Assumed_Asset_Life_in_Years*'CBA Fixed Data'!AN189</f>
        <v>0</v>
      </c>
      <c r="AU178" s="936" cm="1">
        <f t="array" aca="1" ref="AU178" ca="1">INDEX($H$168:$BL$168,,MATCH($E178,$H$143:$BL$143))/Assumed_Asset_Life_in_Years*'CBA Fixed Data'!AO189</f>
        <v>0</v>
      </c>
      <c r="AV178" s="936" cm="1">
        <f t="array" aca="1" ref="AV178" ca="1">INDEX($H$168:$BL$168,,MATCH($E178,$H$143:$BL$143))/Assumed_Asset_Life_in_Years*'CBA Fixed Data'!AP189</f>
        <v>0</v>
      </c>
      <c r="AW178" s="936" cm="1">
        <f t="array" aca="1" ref="AW178" ca="1">INDEX($H$168:$BL$168,,MATCH($E178,$H$143:$BL$143))/Assumed_Asset_Life_in_Years*'CBA Fixed Data'!AQ189</f>
        <v>0</v>
      </c>
      <c r="AX178" s="936" cm="1">
        <f t="array" aca="1" ref="AX178" ca="1">INDEX($H$168:$BL$168,,MATCH($E178,$H$143:$BL$143))/Assumed_Asset_Life_in_Years*'CBA Fixed Data'!AR189</f>
        <v>0</v>
      </c>
      <c r="AY178" s="936" cm="1">
        <f t="array" aca="1" ref="AY178" ca="1">INDEX($H$168:$BL$168,,MATCH($E178,$H$143:$BL$143))/Assumed_Asset_Life_in_Years*'CBA Fixed Data'!AS189</f>
        <v>0</v>
      </c>
      <c r="AZ178" s="936" cm="1">
        <f t="array" aca="1" ref="AZ178" ca="1">INDEX($H$168:$BL$168,,MATCH($E178,$H$143:$BL$143))/Assumed_Asset_Life_in_Years*'CBA Fixed Data'!AT189</f>
        <v>0</v>
      </c>
      <c r="BA178" s="936" cm="1">
        <f t="array" aca="1" ref="BA178" ca="1">INDEX($H$168:$BL$168,,MATCH($E178,$H$143:$BL$143))/Assumed_Asset_Life_in_Years*'CBA Fixed Data'!AU189</f>
        <v>0</v>
      </c>
      <c r="BB178" s="936" cm="1">
        <f t="array" aca="1" ref="BB178" ca="1">INDEX($H$168:$BL$168,,MATCH($E178,$H$143:$BL$143))/Assumed_Asset_Life_in_Years*'CBA Fixed Data'!AV189</f>
        <v>0</v>
      </c>
      <c r="BC178" s="936" cm="1">
        <f t="array" aca="1" ref="BC178" ca="1">INDEX($H$168:$BL$168,,MATCH($E178,$H$143:$BL$143))/Assumed_Asset_Life_in_Years*'CBA Fixed Data'!AW189</f>
        <v>0</v>
      </c>
      <c r="BD178" s="936" cm="1">
        <f t="array" aca="1" ref="BD178" ca="1">INDEX($H$168:$BL$168,,MATCH($E178,$H$143:$BL$143))/Assumed_Asset_Life_in_Years*'CBA Fixed Data'!AX189</f>
        <v>0</v>
      </c>
      <c r="BE178" s="936" cm="1">
        <f t="array" aca="1" ref="BE178" ca="1">INDEX($H$168:$BL$168,,MATCH($E178,$H$143:$BL$143))/Assumed_Asset_Life_in_Years*'CBA Fixed Data'!AY189</f>
        <v>0</v>
      </c>
      <c r="BF178" s="936" cm="1">
        <f t="array" aca="1" ref="BF178" ca="1">INDEX($H$168:$BL$168,,MATCH($E178,$H$143:$BL$143))/Assumed_Asset_Life_in_Years*'CBA Fixed Data'!AZ189</f>
        <v>0</v>
      </c>
      <c r="BG178" s="936" cm="1">
        <f t="array" aca="1" ref="BG178" ca="1">INDEX($H$168:$BL$168,,MATCH($E178,$H$143:$BL$143))/Assumed_Asset_Life_in_Years*'CBA Fixed Data'!BA189</f>
        <v>0</v>
      </c>
      <c r="BH178" s="936" cm="1">
        <f t="array" aca="1" ref="BH178" ca="1">INDEX($H$168:$BL$168,,MATCH($E178,$H$143:$BL$143))/Assumed_Asset_Life_in_Years*'CBA Fixed Data'!BB189</f>
        <v>0</v>
      </c>
      <c r="BI178" s="936" cm="1">
        <f t="array" aca="1" ref="BI178" ca="1">INDEX($H$168:$BL$168,,MATCH($E178,$H$143:$BL$143))/Assumed_Asset_Life_in_Years*'CBA Fixed Data'!BC189</f>
        <v>0</v>
      </c>
      <c r="BJ178" s="936" cm="1">
        <f t="array" aca="1" ref="BJ178" ca="1">INDEX($H$168:$BL$168,,MATCH($E178,$H$143:$BL$143))/Assumed_Asset_Life_in_Years*'CBA Fixed Data'!BD189</f>
        <v>0</v>
      </c>
      <c r="BK178" s="936" cm="1">
        <f t="array" aca="1" ref="BK178" ca="1">INDEX($H$168:$BL$168,,MATCH($E178,$H$143:$BL$143))/Assumed_Asset_Life_in_Years*'CBA Fixed Data'!BE189</f>
        <v>0</v>
      </c>
      <c r="BL178" s="936" cm="1">
        <f t="array" aca="1" ref="BL178" ca="1">INDEX($H$168:$BL$168,,MATCH($E178,$H$143:$BL$143))/Assumed_Asset_Life_in_Years*'CBA Fixed Data'!BF189</f>
        <v>0</v>
      </c>
      <c r="BM178" s="184"/>
    </row>
    <row r="179" spans="1:65" ht="14.25">
      <c r="A179" s="1270"/>
      <c r="B179" s="909" t="s">
        <v>655</v>
      </c>
      <c r="C179" s="909"/>
      <c r="D179" s="909" t="s">
        <v>656</v>
      </c>
      <c r="E179" s="910">
        <v>2033</v>
      </c>
      <c r="F179" s="909"/>
      <c r="G179" s="913" t="s">
        <v>514</v>
      </c>
      <c r="H179" s="936" cm="1">
        <f t="array" aca="1" ref="H179" ca="1">INDEX($H$168:$BL$168,,MATCH($E179,$H$143:$BL$143))/Assumed_Asset_Life_in_Years*'CBA Fixed Data'!B190</f>
        <v>0</v>
      </c>
      <c r="I179" s="936" cm="1">
        <f t="array" aca="1" ref="I179" ca="1">INDEX($H$168:$BL$168,,MATCH($E179,$H$143:$BL$143))/Assumed_Asset_Life_in_Years*'CBA Fixed Data'!C190</f>
        <v>0</v>
      </c>
      <c r="J179" s="936" cm="1">
        <f t="array" aca="1" ref="J179" ca="1">INDEX($H$168:$BL$168,,MATCH($E179,$H$143:$BL$143))/Assumed_Asset_Life_in_Years*'CBA Fixed Data'!D190</f>
        <v>0</v>
      </c>
      <c r="K179" s="936" cm="1">
        <f t="array" aca="1" ref="K179" ca="1">INDEX($H$168:$BL$168,,MATCH($E179,$H$143:$BL$143))/Assumed_Asset_Life_in_Years*'CBA Fixed Data'!E190</f>
        <v>0</v>
      </c>
      <c r="L179" s="936" cm="1">
        <f t="array" aca="1" ref="L179" ca="1">INDEX($H$168:$BL$168,,MATCH($E179,$H$143:$BL$143))/Assumed_Asset_Life_in_Years*'CBA Fixed Data'!F190</f>
        <v>0</v>
      </c>
      <c r="M179" s="936" cm="1">
        <f t="array" aca="1" ref="M179" ca="1">INDEX($H$168:$BL$168,,MATCH($E179,$H$143:$BL$143))/Assumed_Asset_Life_in_Years*'CBA Fixed Data'!G190</f>
        <v>0</v>
      </c>
      <c r="N179" s="936" cm="1">
        <f t="array" aca="1" ref="N179" ca="1">INDEX($H$168:$BL$168,,MATCH($E179,$H$143:$BL$143))/Assumed_Asset_Life_in_Years*'CBA Fixed Data'!H190</f>
        <v>0</v>
      </c>
      <c r="O179" s="936" cm="1">
        <f t="array" aca="1" ref="O179" ca="1">INDEX($H$168:$BL$168,,MATCH($E179,$H$143:$BL$143))/Assumed_Asset_Life_in_Years*'CBA Fixed Data'!I190</f>
        <v>0</v>
      </c>
      <c r="P179" s="936" cm="1">
        <f t="array" aca="1" ref="P179" ca="1">INDEX($H$168:$BL$168,,MATCH($E179,$H$143:$BL$143))/Assumed_Asset_Life_in_Years*'CBA Fixed Data'!J190</f>
        <v>0</v>
      </c>
      <c r="Q179" s="936" cm="1">
        <f t="array" aca="1" ref="Q179" ca="1">INDEX($H$168:$BL$168,,MATCH($E179,$H$143:$BL$143))/Assumed_Asset_Life_in_Years*'CBA Fixed Data'!K190</f>
        <v>0</v>
      </c>
      <c r="R179" s="936" cm="1">
        <f t="array" aca="1" ref="R179" ca="1">INDEX($H$168:$BL$168,,MATCH($E179,$H$143:$BL$143))/Assumed_Asset_Life_in_Years*'CBA Fixed Data'!L190</f>
        <v>0</v>
      </c>
      <c r="S179" s="936" cm="1">
        <f t="array" aca="1" ref="S179" ca="1">INDEX($H$168:$BL$168,,MATCH($E179,$H$143:$BL$143))/Assumed_Asset_Life_in_Years*'CBA Fixed Data'!M190</f>
        <v>0</v>
      </c>
      <c r="T179" s="936" cm="1">
        <f t="array" aca="1" ref="T179" ca="1">INDEX($H$168:$BL$168,,MATCH($E179,$H$143:$BL$143))/Assumed_Asset_Life_in_Years*'CBA Fixed Data'!N190</f>
        <v>0</v>
      </c>
      <c r="U179" s="936" cm="1">
        <f t="array" aca="1" ref="U179" ca="1">INDEX($H$168:$BL$168,,MATCH($E179,$H$143:$BL$143))/Assumed_Asset_Life_in_Years*'CBA Fixed Data'!O190</f>
        <v>0</v>
      </c>
      <c r="V179" s="936" cm="1">
        <f t="array" aca="1" ref="V179" ca="1">INDEX($H$168:$BL$168,,MATCH($E179,$H$143:$BL$143))/Assumed_Asset_Life_in_Years*'CBA Fixed Data'!P190</f>
        <v>0</v>
      </c>
      <c r="W179" s="936" cm="1">
        <f t="array" aca="1" ref="W179" ca="1">INDEX($H$168:$BL$168,,MATCH($E179,$H$143:$BL$143))/Assumed_Asset_Life_in_Years*'CBA Fixed Data'!Q190</f>
        <v>0</v>
      </c>
      <c r="X179" s="936" cm="1">
        <f t="array" aca="1" ref="X179" ca="1">INDEX($H$168:$BL$168,,MATCH($E179,$H$143:$BL$143))/Assumed_Asset_Life_in_Years*'CBA Fixed Data'!R190</f>
        <v>0</v>
      </c>
      <c r="Y179" s="936" cm="1">
        <f t="array" aca="1" ref="Y179" ca="1">INDEX($H$168:$BL$168,,MATCH($E179,$H$143:$BL$143))/Assumed_Asset_Life_in_Years*'CBA Fixed Data'!S190</f>
        <v>0</v>
      </c>
      <c r="Z179" s="936" cm="1">
        <f t="array" aca="1" ref="Z179" ca="1">INDEX($H$168:$BL$168,,MATCH($E179,$H$143:$BL$143))/Assumed_Asset_Life_in_Years*'CBA Fixed Data'!T190</f>
        <v>0</v>
      </c>
      <c r="AA179" s="936" cm="1">
        <f t="array" aca="1" ref="AA179" ca="1">INDEX($H$168:$BL$168,,MATCH($E179,$H$143:$BL$143))/Assumed_Asset_Life_in_Years*'CBA Fixed Data'!U190</f>
        <v>0</v>
      </c>
      <c r="AB179" s="936" cm="1">
        <f t="array" aca="1" ref="AB179" ca="1">INDEX($H$168:$BL$168,,MATCH($E179,$H$143:$BL$143))/Assumed_Asset_Life_in_Years*'CBA Fixed Data'!V190</f>
        <v>0</v>
      </c>
      <c r="AC179" s="936" cm="1">
        <f t="array" aca="1" ref="AC179" ca="1">INDEX($H$168:$BL$168,,MATCH($E179,$H$143:$BL$143))/Assumed_Asset_Life_in_Years*'CBA Fixed Data'!W190</f>
        <v>0</v>
      </c>
      <c r="AD179" s="936" cm="1">
        <f t="array" aca="1" ref="AD179" ca="1">INDEX($H$168:$BL$168,,MATCH($E179,$H$143:$BL$143))/Assumed_Asset_Life_in_Years*'CBA Fixed Data'!X190</f>
        <v>0</v>
      </c>
      <c r="AE179" s="936" cm="1">
        <f t="array" aca="1" ref="AE179" ca="1">INDEX($H$168:$BL$168,,MATCH($E179,$H$143:$BL$143))/Assumed_Asset_Life_in_Years*'CBA Fixed Data'!Y190</f>
        <v>0</v>
      </c>
      <c r="AF179" s="936" cm="1">
        <f t="array" aca="1" ref="AF179" ca="1">INDEX($H$168:$BL$168,,MATCH($E179,$H$143:$BL$143))/Assumed_Asset_Life_in_Years*'CBA Fixed Data'!Z190</f>
        <v>0</v>
      </c>
      <c r="AG179" s="936" cm="1">
        <f t="array" aca="1" ref="AG179" ca="1">INDEX($H$168:$BL$168,,MATCH($E179,$H$143:$BL$143))/Assumed_Asset_Life_in_Years*'CBA Fixed Data'!AA190</f>
        <v>0</v>
      </c>
      <c r="AH179" s="936" cm="1">
        <f t="array" aca="1" ref="AH179" ca="1">INDEX($H$168:$BL$168,,MATCH($E179,$H$143:$BL$143))/Assumed_Asset_Life_in_Years*'CBA Fixed Data'!AB190</f>
        <v>0</v>
      </c>
      <c r="AI179" s="936" cm="1">
        <f t="array" aca="1" ref="AI179" ca="1">INDEX($H$168:$BL$168,,MATCH($E179,$H$143:$BL$143))/Assumed_Asset_Life_in_Years*'CBA Fixed Data'!AC190</f>
        <v>0</v>
      </c>
      <c r="AJ179" s="936" cm="1">
        <f t="array" aca="1" ref="AJ179" ca="1">INDEX($H$168:$BL$168,,MATCH($E179,$H$143:$BL$143))/Assumed_Asset_Life_in_Years*'CBA Fixed Data'!AD190</f>
        <v>0</v>
      </c>
      <c r="AK179" s="936" cm="1">
        <f t="array" aca="1" ref="AK179" ca="1">INDEX($H$168:$BL$168,,MATCH($E179,$H$143:$BL$143))/Assumed_Asset_Life_in_Years*'CBA Fixed Data'!AE190</f>
        <v>0</v>
      </c>
      <c r="AL179" s="936" cm="1">
        <f t="array" aca="1" ref="AL179" ca="1">INDEX($H$168:$BL$168,,MATCH($E179,$H$143:$BL$143))/Assumed_Asset_Life_in_Years*'CBA Fixed Data'!AF190</f>
        <v>0</v>
      </c>
      <c r="AM179" s="936" cm="1">
        <f t="array" aca="1" ref="AM179" ca="1">INDEX($H$168:$BL$168,,MATCH($E179,$H$143:$BL$143))/Assumed_Asset_Life_in_Years*'CBA Fixed Data'!AG190</f>
        <v>0</v>
      </c>
      <c r="AN179" s="936" cm="1">
        <f t="array" aca="1" ref="AN179" ca="1">INDEX($H$168:$BL$168,,MATCH($E179,$H$143:$BL$143))/Assumed_Asset_Life_in_Years*'CBA Fixed Data'!AH190</f>
        <v>0</v>
      </c>
      <c r="AO179" s="936" cm="1">
        <f t="array" aca="1" ref="AO179" ca="1">INDEX($H$168:$BL$168,,MATCH($E179,$H$143:$BL$143))/Assumed_Asset_Life_in_Years*'CBA Fixed Data'!AI190</f>
        <v>0</v>
      </c>
      <c r="AP179" s="936" cm="1">
        <f t="array" aca="1" ref="AP179" ca="1">INDEX($H$168:$BL$168,,MATCH($E179,$H$143:$BL$143))/Assumed_Asset_Life_in_Years*'CBA Fixed Data'!AJ190</f>
        <v>0</v>
      </c>
      <c r="AQ179" s="936" cm="1">
        <f t="array" aca="1" ref="AQ179" ca="1">INDEX($H$168:$BL$168,,MATCH($E179,$H$143:$BL$143))/Assumed_Asset_Life_in_Years*'CBA Fixed Data'!AK190</f>
        <v>0</v>
      </c>
      <c r="AR179" s="936" cm="1">
        <f t="array" aca="1" ref="AR179" ca="1">INDEX($H$168:$BL$168,,MATCH($E179,$H$143:$BL$143))/Assumed_Asset_Life_in_Years*'CBA Fixed Data'!AL190</f>
        <v>0</v>
      </c>
      <c r="AS179" s="936" cm="1">
        <f t="array" aca="1" ref="AS179" ca="1">INDEX($H$168:$BL$168,,MATCH($E179,$H$143:$BL$143))/Assumed_Asset_Life_in_Years*'CBA Fixed Data'!AM190</f>
        <v>0</v>
      </c>
      <c r="AT179" s="936" cm="1">
        <f t="array" aca="1" ref="AT179" ca="1">INDEX($H$168:$BL$168,,MATCH($E179,$H$143:$BL$143))/Assumed_Asset_Life_in_Years*'CBA Fixed Data'!AN190</f>
        <v>0</v>
      </c>
      <c r="AU179" s="936" cm="1">
        <f t="array" aca="1" ref="AU179" ca="1">INDEX($H$168:$BL$168,,MATCH($E179,$H$143:$BL$143))/Assumed_Asset_Life_in_Years*'CBA Fixed Data'!AO190</f>
        <v>0</v>
      </c>
      <c r="AV179" s="936" cm="1">
        <f t="array" aca="1" ref="AV179" ca="1">INDEX($H$168:$BL$168,,MATCH($E179,$H$143:$BL$143))/Assumed_Asset_Life_in_Years*'CBA Fixed Data'!AP190</f>
        <v>0</v>
      </c>
      <c r="AW179" s="936" cm="1">
        <f t="array" aca="1" ref="AW179" ca="1">INDEX($H$168:$BL$168,,MATCH($E179,$H$143:$BL$143))/Assumed_Asset_Life_in_Years*'CBA Fixed Data'!AQ190</f>
        <v>0</v>
      </c>
      <c r="AX179" s="936" cm="1">
        <f t="array" aca="1" ref="AX179" ca="1">INDEX($H$168:$BL$168,,MATCH($E179,$H$143:$BL$143))/Assumed_Asset_Life_in_Years*'CBA Fixed Data'!AR190</f>
        <v>0</v>
      </c>
      <c r="AY179" s="936" cm="1">
        <f t="array" aca="1" ref="AY179" ca="1">INDEX($H$168:$BL$168,,MATCH($E179,$H$143:$BL$143))/Assumed_Asset_Life_in_Years*'CBA Fixed Data'!AS190</f>
        <v>0</v>
      </c>
      <c r="AZ179" s="936" cm="1">
        <f t="array" aca="1" ref="AZ179" ca="1">INDEX($H$168:$BL$168,,MATCH($E179,$H$143:$BL$143))/Assumed_Asset_Life_in_Years*'CBA Fixed Data'!AT190</f>
        <v>0</v>
      </c>
      <c r="BA179" s="936" cm="1">
        <f t="array" aca="1" ref="BA179" ca="1">INDEX($H$168:$BL$168,,MATCH($E179,$H$143:$BL$143))/Assumed_Asset_Life_in_Years*'CBA Fixed Data'!AU190</f>
        <v>0</v>
      </c>
      <c r="BB179" s="936" cm="1">
        <f t="array" aca="1" ref="BB179" ca="1">INDEX($H$168:$BL$168,,MATCH($E179,$H$143:$BL$143))/Assumed_Asset_Life_in_Years*'CBA Fixed Data'!AV190</f>
        <v>0</v>
      </c>
      <c r="BC179" s="936" cm="1">
        <f t="array" aca="1" ref="BC179" ca="1">INDEX($H$168:$BL$168,,MATCH($E179,$H$143:$BL$143))/Assumed_Asset_Life_in_Years*'CBA Fixed Data'!AW190</f>
        <v>0</v>
      </c>
      <c r="BD179" s="936" cm="1">
        <f t="array" aca="1" ref="BD179" ca="1">INDEX($H$168:$BL$168,,MATCH($E179,$H$143:$BL$143))/Assumed_Asset_Life_in_Years*'CBA Fixed Data'!AX190</f>
        <v>0</v>
      </c>
      <c r="BE179" s="936" cm="1">
        <f t="array" aca="1" ref="BE179" ca="1">INDEX($H$168:$BL$168,,MATCH($E179,$H$143:$BL$143))/Assumed_Asset_Life_in_Years*'CBA Fixed Data'!AY190</f>
        <v>0</v>
      </c>
      <c r="BF179" s="936" cm="1">
        <f t="array" aca="1" ref="BF179" ca="1">INDEX($H$168:$BL$168,,MATCH($E179,$H$143:$BL$143))/Assumed_Asset_Life_in_Years*'CBA Fixed Data'!AZ190</f>
        <v>0</v>
      </c>
      <c r="BG179" s="936" cm="1">
        <f t="array" aca="1" ref="BG179" ca="1">INDEX($H$168:$BL$168,,MATCH($E179,$H$143:$BL$143))/Assumed_Asset_Life_in_Years*'CBA Fixed Data'!BA190</f>
        <v>0</v>
      </c>
      <c r="BH179" s="936" cm="1">
        <f t="array" aca="1" ref="BH179" ca="1">INDEX($H$168:$BL$168,,MATCH($E179,$H$143:$BL$143))/Assumed_Asset_Life_in_Years*'CBA Fixed Data'!BB190</f>
        <v>0</v>
      </c>
      <c r="BI179" s="936" cm="1">
        <f t="array" aca="1" ref="BI179" ca="1">INDEX($H$168:$BL$168,,MATCH($E179,$H$143:$BL$143))/Assumed_Asset_Life_in_Years*'CBA Fixed Data'!BC190</f>
        <v>0</v>
      </c>
      <c r="BJ179" s="936" cm="1">
        <f t="array" aca="1" ref="BJ179" ca="1">INDEX($H$168:$BL$168,,MATCH($E179,$H$143:$BL$143))/Assumed_Asset_Life_in_Years*'CBA Fixed Data'!BD190</f>
        <v>0</v>
      </c>
      <c r="BK179" s="936" cm="1">
        <f t="array" aca="1" ref="BK179" ca="1">INDEX($H$168:$BL$168,,MATCH($E179,$H$143:$BL$143))/Assumed_Asset_Life_in_Years*'CBA Fixed Data'!BE190</f>
        <v>0</v>
      </c>
      <c r="BL179" s="936" cm="1">
        <f t="array" aca="1" ref="BL179" ca="1">INDEX($H$168:$BL$168,,MATCH($E179,$H$143:$BL$143))/Assumed_Asset_Life_in_Years*'CBA Fixed Data'!BF190</f>
        <v>0</v>
      </c>
      <c r="BM179" s="184"/>
    </row>
    <row r="180" spans="1:65" ht="14.25">
      <c r="A180" s="1270"/>
      <c r="B180" s="909" t="s">
        <v>657</v>
      </c>
      <c r="C180" s="909"/>
      <c r="D180" s="909" t="s">
        <v>658</v>
      </c>
      <c r="E180" s="910">
        <v>2034</v>
      </c>
      <c r="F180" s="909"/>
      <c r="G180" s="913" t="s">
        <v>514</v>
      </c>
      <c r="H180" s="936" cm="1">
        <f t="array" aca="1" ref="H180" ca="1">INDEX($H$168:$BL$168,,MATCH($E180,$H$143:$BL$143))/Assumed_Asset_Life_in_Years*'CBA Fixed Data'!B191</f>
        <v>0</v>
      </c>
      <c r="I180" s="936" cm="1">
        <f t="array" aca="1" ref="I180" ca="1">INDEX($H$168:$BL$168,,MATCH($E180,$H$143:$BL$143))/Assumed_Asset_Life_in_Years*'CBA Fixed Data'!C191</f>
        <v>0</v>
      </c>
      <c r="J180" s="936" cm="1">
        <f t="array" aca="1" ref="J180" ca="1">INDEX($H$168:$BL$168,,MATCH($E180,$H$143:$BL$143))/Assumed_Asset_Life_in_Years*'CBA Fixed Data'!D191</f>
        <v>0</v>
      </c>
      <c r="K180" s="936" cm="1">
        <f t="array" aca="1" ref="K180" ca="1">INDEX($H$168:$BL$168,,MATCH($E180,$H$143:$BL$143))/Assumed_Asset_Life_in_Years*'CBA Fixed Data'!E191</f>
        <v>0</v>
      </c>
      <c r="L180" s="936" cm="1">
        <f t="array" aca="1" ref="L180" ca="1">INDEX($H$168:$BL$168,,MATCH($E180,$H$143:$BL$143))/Assumed_Asset_Life_in_Years*'CBA Fixed Data'!F191</f>
        <v>0</v>
      </c>
      <c r="M180" s="936" cm="1">
        <f t="array" aca="1" ref="M180" ca="1">INDEX($H$168:$BL$168,,MATCH($E180,$H$143:$BL$143))/Assumed_Asset_Life_in_Years*'CBA Fixed Data'!G191</f>
        <v>0</v>
      </c>
      <c r="N180" s="936" cm="1">
        <f t="array" aca="1" ref="N180" ca="1">INDEX($H$168:$BL$168,,MATCH($E180,$H$143:$BL$143))/Assumed_Asset_Life_in_Years*'CBA Fixed Data'!H191</f>
        <v>0</v>
      </c>
      <c r="O180" s="936" cm="1">
        <f t="array" aca="1" ref="O180" ca="1">INDEX($H$168:$BL$168,,MATCH($E180,$H$143:$BL$143))/Assumed_Asset_Life_in_Years*'CBA Fixed Data'!I191</f>
        <v>0</v>
      </c>
      <c r="P180" s="936" cm="1">
        <f t="array" aca="1" ref="P180" ca="1">INDEX($H$168:$BL$168,,MATCH($E180,$H$143:$BL$143))/Assumed_Asset_Life_in_Years*'CBA Fixed Data'!J191</f>
        <v>0</v>
      </c>
      <c r="Q180" s="936" cm="1">
        <f t="array" aca="1" ref="Q180" ca="1">INDEX($H$168:$BL$168,,MATCH($E180,$H$143:$BL$143))/Assumed_Asset_Life_in_Years*'CBA Fixed Data'!K191</f>
        <v>0</v>
      </c>
      <c r="R180" s="936" cm="1">
        <f t="array" aca="1" ref="R180" ca="1">INDEX($H$168:$BL$168,,MATCH($E180,$H$143:$BL$143))/Assumed_Asset_Life_in_Years*'CBA Fixed Data'!L191</f>
        <v>0</v>
      </c>
      <c r="S180" s="936" cm="1">
        <f t="array" aca="1" ref="S180" ca="1">INDEX($H$168:$BL$168,,MATCH($E180,$H$143:$BL$143))/Assumed_Asset_Life_in_Years*'CBA Fixed Data'!M191</f>
        <v>0</v>
      </c>
      <c r="T180" s="936" cm="1">
        <f t="array" aca="1" ref="T180" ca="1">INDEX($H$168:$BL$168,,MATCH($E180,$H$143:$BL$143))/Assumed_Asset_Life_in_Years*'CBA Fixed Data'!N191</f>
        <v>0</v>
      </c>
      <c r="U180" s="936" cm="1">
        <f t="array" aca="1" ref="U180" ca="1">INDEX($H$168:$BL$168,,MATCH($E180,$H$143:$BL$143))/Assumed_Asset_Life_in_Years*'CBA Fixed Data'!O191</f>
        <v>0</v>
      </c>
      <c r="V180" s="936" cm="1">
        <f t="array" aca="1" ref="V180" ca="1">INDEX($H$168:$BL$168,,MATCH($E180,$H$143:$BL$143))/Assumed_Asset_Life_in_Years*'CBA Fixed Data'!P191</f>
        <v>0</v>
      </c>
      <c r="W180" s="936" cm="1">
        <f t="array" aca="1" ref="W180" ca="1">INDEX($H$168:$BL$168,,MATCH($E180,$H$143:$BL$143))/Assumed_Asset_Life_in_Years*'CBA Fixed Data'!Q191</f>
        <v>0</v>
      </c>
      <c r="X180" s="936" cm="1">
        <f t="array" aca="1" ref="X180" ca="1">INDEX($H$168:$BL$168,,MATCH($E180,$H$143:$BL$143))/Assumed_Asset_Life_in_Years*'CBA Fixed Data'!R191</f>
        <v>0</v>
      </c>
      <c r="Y180" s="936" cm="1">
        <f t="array" aca="1" ref="Y180" ca="1">INDEX($H$168:$BL$168,,MATCH($E180,$H$143:$BL$143))/Assumed_Asset_Life_in_Years*'CBA Fixed Data'!S191</f>
        <v>0</v>
      </c>
      <c r="Z180" s="936" cm="1">
        <f t="array" aca="1" ref="Z180" ca="1">INDEX($H$168:$BL$168,,MATCH($E180,$H$143:$BL$143))/Assumed_Asset_Life_in_Years*'CBA Fixed Data'!T191</f>
        <v>0</v>
      </c>
      <c r="AA180" s="936" cm="1">
        <f t="array" aca="1" ref="AA180" ca="1">INDEX($H$168:$BL$168,,MATCH($E180,$H$143:$BL$143))/Assumed_Asset_Life_in_Years*'CBA Fixed Data'!U191</f>
        <v>0</v>
      </c>
      <c r="AB180" s="936" cm="1">
        <f t="array" aca="1" ref="AB180" ca="1">INDEX($H$168:$BL$168,,MATCH($E180,$H$143:$BL$143))/Assumed_Asset_Life_in_Years*'CBA Fixed Data'!V191</f>
        <v>0</v>
      </c>
      <c r="AC180" s="936" cm="1">
        <f t="array" aca="1" ref="AC180" ca="1">INDEX($H$168:$BL$168,,MATCH($E180,$H$143:$BL$143))/Assumed_Asset_Life_in_Years*'CBA Fixed Data'!W191</f>
        <v>0</v>
      </c>
      <c r="AD180" s="936" cm="1">
        <f t="array" aca="1" ref="AD180" ca="1">INDEX($H$168:$BL$168,,MATCH($E180,$H$143:$BL$143))/Assumed_Asset_Life_in_Years*'CBA Fixed Data'!X191</f>
        <v>0</v>
      </c>
      <c r="AE180" s="936" cm="1">
        <f t="array" aca="1" ref="AE180" ca="1">INDEX($H$168:$BL$168,,MATCH($E180,$H$143:$BL$143))/Assumed_Asset_Life_in_Years*'CBA Fixed Data'!Y191</f>
        <v>0</v>
      </c>
      <c r="AF180" s="936" cm="1">
        <f t="array" aca="1" ref="AF180" ca="1">INDEX($H$168:$BL$168,,MATCH($E180,$H$143:$BL$143))/Assumed_Asset_Life_in_Years*'CBA Fixed Data'!Z191</f>
        <v>0</v>
      </c>
      <c r="AG180" s="936" cm="1">
        <f t="array" aca="1" ref="AG180" ca="1">INDEX($H$168:$BL$168,,MATCH($E180,$H$143:$BL$143))/Assumed_Asset_Life_in_Years*'CBA Fixed Data'!AA191</f>
        <v>0</v>
      </c>
      <c r="AH180" s="936" cm="1">
        <f t="array" aca="1" ref="AH180" ca="1">INDEX($H$168:$BL$168,,MATCH($E180,$H$143:$BL$143))/Assumed_Asset_Life_in_Years*'CBA Fixed Data'!AB191</f>
        <v>0</v>
      </c>
      <c r="AI180" s="936" cm="1">
        <f t="array" aca="1" ref="AI180" ca="1">INDEX($H$168:$BL$168,,MATCH($E180,$H$143:$BL$143))/Assumed_Asset_Life_in_Years*'CBA Fixed Data'!AC191</f>
        <v>0</v>
      </c>
      <c r="AJ180" s="936" cm="1">
        <f t="array" aca="1" ref="AJ180" ca="1">INDEX($H$168:$BL$168,,MATCH($E180,$H$143:$BL$143))/Assumed_Asset_Life_in_Years*'CBA Fixed Data'!AD191</f>
        <v>0</v>
      </c>
      <c r="AK180" s="936" cm="1">
        <f t="array" aca="1" ref="AK180" ca="1">INDEX($H$168:$BL$168,,MATCH($E180,$H$143:$BL$143))/Assumed_Asset_Life_in_Years*'CBA Fixed Data'!AE191</f>
        <v>0</v>
      </c>
      <c r="AL180" s="936" cm="1">
        <f t="array" aca="1" ref="AL180" ca="1">INDEX($H$168:$BL$168,,MATCH($E180,$H$143:$BL$143))/Assumed_Asset_Life_in_Years*'CBA Fixed Data'!AF191</f>
        <v>0</v>
      </c>
      <c r="AM180" s="936" cm="1">
        <f t="array" aca="1" ref="AM180" ca="1">INDEX($H$168:$BL$168,,MATCH($E180,$H$143:$BL$143))/Assumed_Asset_Life_in_Years*'CBA Fixed Data'!AG191</f>
        <v>0</v>
      </c>
      <c r="AN180" s="936" cm="1">
        <f t="array" aca="1" ref="AN180" ca="1">INDEX($H$168:$BL$168,,MATCH($E180,$H$143:$BL$143))/Assumed_Asset_Life_in_Years*'CBA Fixed Data'!AH191</f>
        <v>0</v>
      </c>
      <c r="AO180" s="936" cm="1">
        <f t="array" aca="1" ref="AO180" ca="1">INDEX($H$168:$BL$168,,MATCH($E180,$H$143:$BL$143))/Assumed_Asset_Life_in_Years*'CBA Fixed Data'!AI191</f>
        <v>0</v>
      </c>
      <c r="AP180" s="936" cm="1">
        <f t="array" aca="1" ref="AP180" ca="1">INDEX($H$168:$BL$168,,MATCH($E180,$H$143:$BL$143))/Assumed_Asset_Life_in_Years*'CBA Fixed Data'!AJ191</f>
        <v>0</v>
      </c>
      <c r="AQ180" s="936" cm="1">
        <f t="array" aca="1" ref="AQ180" ca="1">INDEX($H$168:$BL$168,,MATCH($E180,$H$143:$BL$143))/Assumed_Asset_Life_in_Years*'CBA Fixed Data'!AK191</f>
        <v>0</v>
      </c>
      <c r="AR180" s="936" cm="1">
        <f t="array" aca="1" ref="AR180" ca="1">INDEX($H$168:$BL$168,,MATCH($E180,$H$143:$BL$143))/Assumed_Asset_Life_in_Years*'CBA Fixed Data'!AL191</f>
        <v>0</v>
      </c>
      <c r="AS180" s="936" cm="1">
        <f t="array" aca="1" ref="AS180" ca="1">INDEX($H$168:$BL$168,,MATCH($E180,$H$143:$BL$143))/Assumed_Asset_Life_in_Years*'CBA Fixed Data'!AM191</f>
        <v>0</v>
      </c>
      <c r="AT180" s="936" cm="1">
        <f t="array" aca="1" ref="AT180" ca="1">INDEX($H$168:$BL$168,,MATCH($E180,$H$143:$BL$143))/Assumed_Asset_Life_in_Years*'CBA Fixed Data'!AN191</f>
        <v>0</v>
      </c>
      <c r="AU180" s="936" cm="1">
        <f t="array" aca="1" ref="AU180" ca="1">INDEX($H$168:$BL$168,,MATCH($E180,$H$143:$BL$143))/Assumed_Asset_Life_in_Years*'CBA Fixed Data'!AO191</f>
        <v>0</v>
      </c>
      <c r="AV180" s="936" cm="1">
        <f t="array" aca="1" ref="AV180" ca="1">INDEX($H$168:$BL$168,,MATCH($E180,$H$143:$BL$143))/Assumed_Asset_Life_in_Years*'CBA Fixed Data'!AP191</f>
        <v>0</v>
      </c>
      <c r="AW180" s="936" cm="1">
        <f t="array" aca="1" ref="AW180" ca="1">INDEX($H$168:$BL$168,,MATCH($E180,$H$143:$BL$143))/Assumed_Asset_Life_in_Years*'CBA Fixed Data'!AQ191</f>
        <v>0</v>
      </c>
      <c r="AX180" s="936" cm="1">
        <f t="array" aca="1" ref="AX180" ca="1">INDEX($H$168:$BL$168,,MATCH($E180,$H$143:$BL$143))/Assumed_Asset_Life_in_Years*'CBA Fixed Data'!AR191</f>
        <v>0</v>
      </c>
      <c r="AY180" s="936" cm="1">
        <f t="array" aca="1" ref="AY180" ca="1">INDEX($H$168:$BL$168,,MATCH($E180,$H$143:$BL$143))/Assumed_Asset_Life_in_Years*'CBA Fixed Data'!AS191</f>
        <v>0</v>
      </c>
      <c r="AZ180" s="936" cm="1">
        <f t="array" aca="1" ref="AZ180" ca="1">INDEX($H$168:$BL$168,,MATCH($E180,$H$143:$BL$143))/Assumed_Asset_Life_in_Years*'CBA Fixed Data'!AT191</f>
        <v>0</v>
      </c>
      <c r="BA180" s="936" cm="1">
        <f t="array" aca="1" ref="BA180" ca="1">INDEX($H$168:$BL$168,,MATCH($E180,$H$143:$BL$143))/Assumed_Asset_Life_in_Years*'CBA Fixed Data'!AU191</f>
        <v>0</v>
      </c>
      <c r="BB180" s="936" cm="1">
        <f t="array" aca="1" ref="BB180" ca="1">INDEX($H$168:$BL$168,,MATCH($E180,$H$143:$BL$143))/Assumed_Asset_Life_in_Years*'CBA Fixed Data'!AV191</f>
        <v>0</v>
      </c>
      <c r="BC180" s="936" cm="1">
        <f t="array" aca="1" ref="BC180" ca="1">INDEX($H$168:$BL$168,,MATCH($E180,$H$143:$BL$143))/Assumed_Asset_Life_in_Years*'CBA Fixed Data'!AW191</f>
        <v>0</v>
      </c>
      <c r="BD180" s="936" cm="1">
        <f t="array" aca="1" ref="BD180" ca="1">INDEX($H$168:$BL$168,,MATCH($E180,$H$143:$BL$143))/Assumed_Asset_Life_in_Years*'CBA Fixed Data'!AX191</f>
        <v>0</v>
      </c>
      <c r="BE180" s="936" cm="1">
        <f t="array" aca="1" ref="BE180" ca="1">INDEX($H$168:$BL$168,,MATCH($E180,$H$143:$BL$143))/Assumed_Asset_Life_in_Years*'CBA Fixed Data'!AY191</f>
        <v>0</v>
      </c>
      <c r="BF180" s="936" cm="1">
        <f t="array" aca="1" ref="BF180" ca="1">INDEX($H$168:$BL$168,,MATCH($E180,$H$143:$BL$143))/Assumed_Asset_Life_in_Years*'CBA Fixed Data'!AZ191</f>
        <v>0</v>
      </c>
      <c r="BG180" s="936" cm="1">
        <f t="array" aca="1" ref="BG180" ca="1">INDEX($H$168:$BL$168,,MATCH($E180,$H$143:$BL$143))/Assumed_Asset_Life_in_Years*'CBA Fixed Data'!BA191</f>
        <v>0</v>
      </c>
      <c r="BH180" s="936" cm="1">
        <f t="array" aca="1" ref="BH180" ca="1">INDEX($H$168:$BL$168,,MATCH($E180,$H$143:$BL$143))/Assumed_Asset_Life_in_Years*'CBA Fixed Data'!BB191</f>
        <v>0</v>
      </c>
      <c r="BI180" s="936" cm="1">
        <f t="array" aca="1" ref="BI180" ca="1">INDEX($H$168:$BL$168,,MATCH($E180,$H$143:$BL$143))/Assumed_Asset_Life_in_Years*'CBA Fixed Data'!BC191</f>
        <v>0</v>
      </c>
      <c r="BJ180" s="936" cm="1">
        <f t="array" aca="1" ref="BJ180" ca="1">INDEX($H$168:$BL$168,,MATCH($E180,$H$143:$BL$143))/Assumed_Asset_Life_in_Years*'CBA Fixed Data'!BD191</f>
        <v>0</v>
      </c>
      <c r="BK180" s="936" cm="1">
        <f t="array" aca="1" ref="BK180" ca="1">INDEX($H$168:$BL$168,,MATCH($E180,$H$143:$BL$143))/Assumed_Asset_Life_in_Years*'CBA Fixed Data'!BE191</f>
        <v>0</v>
      </c>
      <c r="BL180" s="936" cm="1">
        <f t="array" aca="1" ref="BL180" ca="1">INDEX($H$168:$BL$168,,MATCH($E180,$H$143:$BL$143))/Assumed_Asset_Life_in_Years*'CBA Fixed Data'!BF191</f>
        <v>0</v>
      </c>
      <c r="BM180" s="184"/>
    </row>
    <row r="181" spans="1:65" ht="14.25">
      <c r="A181" s="1270"/>
      <c r="B181" s="909" t="s">
        <v>659</v>
      </c>
      <c r="C181" s="909"/>
      <c r="D181" s="909" t="s">
        <v>660</v>
      </c>
      <c r="E181" s="910">
        <v>2035</v>
      </c>
      <c r="F181" s="909"/>
      <c r="G181" s="913" t="s">
        <v>514</v>
      </c>
      <c r="H181" s="936" cm="1">
        <f t="array" aca="1" ref="H181" ca="1">INDEX($H$168:$BL$168,,MATCH($E181,$H$143:$BL$143))/Assumed_Asset_Life_in_Years*'CBA Fixed Data'!B192</f>
        <v>0</v>
      </c>
      <c r="I181" s="936" cm="1">
        <f t="array" aca="1" ref="I181" ca="1">INDEX($H$168:$BL$168,,MATCH($E181,$H$143:$BL$143))/Assumed_Asset_Life_in_Years*'CBA Fixed Data'!C192</f>
        <v>0</v>
      </c>
      <c r="J181" s="936" cm="1">
        <f t="array" aca="1" ref="J181" ca="1">INDEX($H$168:$BL$168,,MATCH($E181,$H$143:$BL$143))/Assumed_Asset_Life_in_Years*'CBA Fixed Data'!D192</f>
        <v>0</v>
      </c>
      <c r="K181" s="936" cm="1">
        <f t="array" aca="1" ref="K181" ca="1">INDEX($H$168:$BL$168,,MATCH($E181,$H$143:$BL$143))/Assumed_Asset_Life_in_Years*'CBA Fixed Data'!E192</f>
        <v>0</v>
      </c>
      <c r="L181" s="936" cm="1">
        <f t="array" aca="1" ref="L181" ca="1">INDEX($H$168:$BL$168,,MATCH($E181,$H$143:$BL$143))/Assumed_Asset_Life_in_Years*'CBA Fixed Data'!F192</f>
        <v>0</v>
      </c>
      <c r="M181" s="936" cm="1">
        <f t="array" aca="1" ref="M181" ca="1">INDEX($H$168:$BL$168,,MATCH($E181,$H$143:$BL$143))/Assumed_Asset_Life_in_Years*'CBA Fixed Data'!G192</f>
        <v>0</v>
      </c>
      <c r="N181" s="936" cm="1">
        <f t="array" aca="1" ref="N181" ca="1">INDEX($H$168:$BL$168,,MATCH($E181,$H$143:$BL$143))/Assumed_Asset_Life_in_Years*'CBA Fixed Data'!H192</f>
        <v>0</v>
      </c>
      <c r="O181" s="936" cm="1">
        <f t="array" aca="1" ref="O181" ca="1">INDEX($H$168:$BL$168,,MATCH($E181,$H$143:$BL$143))/Assumed_Asset_Life_in_Years*'CBA Fixed Data'!I192</f>
        <v>0</v>
      </c>
      <c r="P181" s="936" cm="1">
        <f t="array" aca="1" ref="P181" ca="1">INDEX($H$168:$BL$168,,MATCH($E181,$H$143:$BL$143))/Assumed_Asset_Life_in_Years*'CBA Fixed Data'!J192</f>
        <v>0</v>
      </c>
      <c r="Q181" s="936" cm="1">
        <f t="array" aca="1" ref="Q181" ca="1">INDEX($H$168:$BL$168,,MATCH($E181,$H$143:$BL$143))/Assumed_Asset_Life_in_Years*'CBA Fixed Data'!K192</f>
        <v>0</v>
      </c>
      <c r="R181" s="936" cm="1">
        <f t="array" aca="1" ref="R181" ca="1">INDEX($H$168:$BL$168,,MATCH($E181,$H$143:$BL$143))/Assumed_Asset_Life_in_Years*'CBA Fixed Data'!L192</f>
        <v>0</v>
      </c>
      <c r="S181" s="936" cm="1">
        <f t="array" aca="1" ref="S181" ca="1">INDEX($H$168:$BL$168,,MATCH($E181,$H$143:$BL$143))/Assumed_Asset_Life_in_Years*'CBA Fixed Data'!M192</f>
        <v>0</v>
      </c>
      <c r="T181" s="936" cm="1">
        <f t="array" aca="1" ref="T181" ca="1">INDEX($H$168:$BL$168,,MATCH($E181,$H$143:$BL$143))/Assumed_Asset_Life_in_Years*'CBA Fixed Data'!N192</f>
        <v>0</v>
      </c>
      <c r="U181" s="936" cm="1">
        <f t="array" aca="1" ref="U181" ca="1">INDEX($H$168:$BL$168,,MATCH($E181,$H$143:$BL$143))/Assumed_Asset_Life_in_Years*'CBA Fixed Data'!O192</f>
        <v>0</v>
      </c>
      <c r="V181" s="936" cm="1">
        <f t="array" aca="1" ref="V181" ca="1">INDEX($H$168:$BL$168,,MATCH($E181,$H$143:$BL$143))/Assumed_Asset_Life_in_Years*'CBA Fixed Data'!P192</f>
        <v>0</v>
      </c>
      <c r="W181" s="936" cm="1">
        <f t="array" aca="1" ref="W181" ca="1">INDEX($H$168:$BL$168,,MATCH($E181,$H$143:$BL$143))/Assumed_Asset_Life_in_Years*'CBA Fixed Data'!Q192</f>
        <v>0</v>
      </c>
      <c r="X181" s="936" cm="1">
        <f t="array" aca="1" ref="X181" ca="1">INDEX($H$168:$BL$168,,MATCH($E181,$H$143:$BL$143))/Assumed_Asset_Life_in_Years*'CBA Fixed Data'!R192</f>
        <v>0</v>
      </c>
      <c r="Y181" s="936" cm="1">
        <f t="array" aca="1" ref="Y181" ca="1">INDEX($H$168:$BL$168,,MATCH($E181,$H$143:$BL$143))/Assumed_Asset_Life_in_Years*'CBA Fixed Data'!S192</f>
        <v>0</v>
      </c>
      <c r="Z181" s="936" cm="1">
        <f t="array" aca="1" ref="Z181" ca="1">INDEX($H$168:$BL$168,,MATCH($E181,$H$143:$BL$143))/Assumed_Asset_Life_in_Years*'CBA Fixed Data'!T192</f>
        <v>0</v>
      </c>
      <c r="AA181" s="936" cm="1">
        <f t="array" aca="1" ref="AA181" ca="1">INDEX($H$168:$BL$168,,MATCH($E181,$H$143:$BL$143))/Assumed_Asset_Life_in_Years*'CBA Fixed Data'!U192</f>
        <v>0</v>
      </c>
      <c r="AB181" s="936" cm="1">
        <f t="array" aca="1" ref="AB181" ca="1">INDEX($H$168:$BL$168,,MATCH($E181,$H$143:$BL$143))/Assumed_Asset_Life_in_Years*'CBA Fixed Data'!V192</f>
        <v>0</v>
      </c>
      <c r="AC181" s="936" cm="1">
        <f t="array" aca="1" ref="AC181" ca="1">INDEX($H$168:$BL$168,,MATCH($E181,$H$143:$BL$143))/Assumed_Asset_Life_in_Years*'CBA Fixed Data'!W192</f>
        <v>0</v>
      </c>
      <c r="AD181" s="936" cm="1">
        <f t="array" aca="1" ref="AD181" ca="1">INDEX($H$168:$BL$168,,MATCH($E181,$H$143:$BL$143))/Assumed_Asset_Life_in_Years*'CBA Fixed Data'!X192</f>
        <v>0</v>
      </c>
      <c r="AE181" s="936" cm="1">
        <f t="array" aca="1" ref="AE181" ca="1">INDEX($H$168:$BL$168,,MATCH($E181,$H$143:$BL$143))/Assumed_Asset_Life_in_Years*'CBA Fixed Data'!Y192</f>
        <v>0</v>
      </c>
      <c r="AF181" s="936" cm="1">
        <f t="array" aca="1" ref="AF181" ca="1">INDEX($H$168:$BL$168,,MATCH($E181,$H$143:$BL$143))/Assumed_Asset_Life_in_Years*'CBA Fixed Data'!Z192</f>
        <v>0</v>
      </c>
      <c r="AG181" s="936" cm="1">
        <f t="array" aca="1" ref="AG181" ca="1">INDEX($H$168:$BL$168,,MATCH($E181,$H$143:$BL$143))/Assumed_Asset_Life_in_Years*'CBA Fixed Data'!AA192</f>
        <v>0</v>
      </c>
      <c r="AH181" s="936" cm="1">
        <f t="array" aca="1" ref="AH181" ca="1">INDEX($H$168:$BL$168,,MATCH($E181,$H$143:$BL$143))/Assumed_Asset_Life_in_Years*'CBA Fixed Data'!AB192</f>
        <v>0</v>
      </c>
      <c r="AI181" s="936" cm="1">
        <f t="array" aca="1" ref="AI181" ca="1">INDEX($H$168:$BL$168,,MATCH($E181,$H$143:$BL$143))/Assumed_Asset_Life_in_Years*'CBA Fixed Data'!AC192</f>
        <v>0</v>
      </c>
      <c r="AJ181" s="936" cm="1">
        <f t="array" aca="1" ref="AJ181" ca="1">INDEX($H$168:$BL$168,,MATCH($E181,$H$143:$BL$143))/Assumed_Asset_Life_in_Years*'CBA Fixed Data'!AD192</f>
        <v>0</v>
      </c>
      <c r="AK181" s="936" cm="1">
        <f t="array" aca="1" ref="AK181" ca="1">INDEX($H$168:$BL$168,,MATCH($E181,$H$143:$BL$143))/Assumed_Asset_Life_in_Years*'CBA Fixed Data'!AE192</f>
        <v>0</v>
      </c>
      <c r="AL181" s="936" cm="1">
        <f t="array" aca="1" ref="AL181" ca="1">INDEX($H$168:$BL$168,,MATCH($E181,$H$143:$BL$143))/Assumed_Asset_Life_in_Years*'CBA Fixed Data'!AF192</f>
        <v>0</v>
      </c>
      <c r="AM181" s="936" cm="1">
        <f t="array" aca="1" ref="AM181" ca="1">INDEX($H$168:$BL$168,,MATCH($E181,$H$143:$BL$143))/Assumed_Asset_Life_in_Years*'CBA Fixed Data'!AG192</f>
        <v>0</v>
      </c>
      <c r="AN181" s="936" cm="1">
        <f t="array" aca="1" ref="AN181" ca="1">INDEX($H$168:$BL$168,,MATCH($E181,$H$143:$BL$143))/Assumed_Asset_Life_in_Years*'CBA Fixed Data'!AH192</f>
        <v>0</v>
      </c>
      <c r="AO181" s="936" cm="1">
        <f t="array" aca="1" ref="AO181" ca="1">INDEX($H$168:$BL$168,,MATCH($E181,$H$143:$BL$143))/Assumed_Asset_Life_in_Years*'CBA Fixed Data'!AI192</f>
        <v>0</v>
      </c>
      <c r="AP181" s="936" cm="1">
        <f t="array" aca="1" ref="AP181" ca="1">INDEX($H$168:$BL$168,,MATCH($E181,$H$143:$BL$143))/Assumed_Asset_Life_in_Years*'CBA Fixed Data'!AJ192</f>
        <v>0</v>
      </c>
      <c r="AQ181" s="936" cm="1">
        <f t="array" aca="1" ref="AQ181" ca="1">INDEX($H$168:$BL$168,,MATCH($E181,$H$143:$BL$143))/Assumed_Asset_Life_in_Years*'CBA Fixed Data'!AK192</f>
        <v>0</v>
      </c>
      <c r="AR181" s="936" cm="1">
        <f t="array" aca="1" ref="AR181" ca="1">INDEX($H$168:$BL$168,,MATCH($E181,$H$143:$BL$143))/Assumed_Asset_Life_in_Years*'CBA Fixed Data'!AL192</f>
        <v>0</v>
      </c>
      <c r="AS181" s="936" cm="1">
        <f t="array" aca="1" ref="AS181" ca="1">INDEX($H$168:$BL$168,,MATCH($E181,$H$143:$BL$143))/Assumed_Asset_Life_in_Years*'CBA Fixed Data'!AM192</f>
        <v>0</v>
      </c>
      <c r="AT181" s="936" cm="1">
        <f t="array" aca="1" ref="AT181" ca="1">INDEX($H$168:$BL$168,,MATCH($E181,$H$143:$BL$143))/Assumed_Asset_Life_in_Years*'CBA Fixed Data'!AN192</f>
        <v>0</v>
      </c>
      <c r="AU181" s="936" cm="1">
        <f t="array" aca="1" ref="AU181" ca="1">INDEX($H$168:$BL$168,,MATCH($E181,$H$143:$BL$143))/Assumed_Asset_Life_in_Years*'CBA Fixed Data'!AO192</f>
        <v>0</v>
      </c>
      <c r="AV181" s="936" cm="1">
        <f t="array" aca="1" ref="AV181" ca="1">INDEX($H$168:$BL$168,,MATCH($E181,$H$143:$BL$143))/Assumed_Asset_Life_in_Years*'CBA Fixed Data'!AP192</f>
        <v>0</v>
      </c>
      <c r="AW181" s="936" cm="1">
        <f t="array" aca="1" ref="AW181" ca="1">INDEX($H$168:$BL$168,,MATCH($E181,$H$143:$BL$143))/Assumed_Asset_Life_in_Years*'CBA Fixed Data'!AQ192</f>
        <v>0</v>
      </c>
      <c r="AX181" s="936" cm="1">
        <f t="array" aca="1" ref="AX181" ca="1">INDEX($H$168:$BL$168,,MATCH($E181,$H$143:$BL$143))/Assumed_Asset_Life_in_Years*'CBA Fixed Data'!AR192</f>
        <v>0</v>
      </c>
      <c r="AY181" s="936" cm="1">
        <f t="array" aca="1" ref="AY181" ca="1">INDEX($H$168:$BL$168,,MATCH($E181,$H$143:$BL$143))/Assumed_Asset_Life_in_Years*'CBA Fixed Data'!AS192</f>
        <v>0</v>
      </c>
      <c r="AZ181" s="936" cm="1">
        <f t="array" aca="1" ref="AZ181" ca="1">INDEX($H$168:$BL$168,,MATCH($E181,$H$143:$BL$143))/Assumed_Asset_Life_in_Years*'CBA Fixed Data'!AT192</f>
        <v>0</v>
      </c>
      <c r="BA181" s="936" cm="1">
        <f t="array" aca="1" ref="BA181" ca="1">INDEX($H$168:$BL$168,,MATCH($E181,$H$143:$BL$143))/Assumed_Asset_Life_in_Years*'CBA Fixed Data'!AU192</f>
        <v>0</v>
      </c>
      <c r="BB181" s="936" cm="1">
        <f t="array" aca="1" ref="BB181" ca="1">INDEX($H$168:$BL$168,,MATCH($E181,$H$143:$BL$143))/Assumed_Asset_Life_in_Years*'CBA Fixed Data'!AV192</f>
        <v>0</v>
      </c>
      <c r="BC181" s="936" cm="1">
        <f t="array" aca="1" ref="BC181" ca="1">INDEX($H$168:$BL$168,,MATCH($E181,$H$143:$BL$143))/Assumed_Asset_Life_in_Years*'CBA Fixed Data'!AW192</f>
        <v>0</v>
      </c>
      <c r="BD181" s="936" cm="1">
        <f t="array" aca="1" ref="BD181" ca="1">INDEX($H$168:$BL$168,,MATCH($E181,$H$143:$BL$143))/Assumed_Asset_Life_in_Years*'CBA Fixed Data'!AX192</f>
        <v>0</v>
      </c>
      <c r="BE181" s="936" cm="1">
        <f t="array" aca="1" ref="BE181" ca="1">INDEX($H$168:$BL$168,,MATCH($E181,$H$143:$BL$143))/Assumed_Asset_Life_in_Years*'CBA Fixed Data'!AY192</f>
        <v>0</v>
      </c>
      <c r="BF181" s="936" cm="1">
        <f t="array" aca="1" ref="BF181" ca="1">INDEX($H$168:$BL$168,,MATCH($E181,$H$143:$BL$143))/Assumed_Asset_Life_in_Years*'CBA Fixed Data'!AZ192</f>
        <v>0</v>
      </c>
      <c r="BG181" s="936" cm="1">
        <f t="array" aca="1" ref="BG181" ca="1">INDEX($H$168:$BL$168,,MATCH($E181,$H$143:$BL$143))/Assumed_Asset_Life_in_Years*'CBA Fixed Data'!BA192</f>
        <v>0</v>
      </c>
      <c r="BH181" s="936" cm="1">
        <f t="array" aca="1" ref="BH181" ca="1">INDEX($H$168:$BL$168,,MATCH($E181,$H$143:$BL$143))/Assumed_Asset_Life_in_Years*'CBA Fixed Data'!BB192</f>
        <v>0</v>
      </c>
      <c r="BI181" s="936" cm="1">
        <f t="array" aca="1" ref="BI181" ca="1">INDEX($H$168:$BL$168,,MATCH($E181,$H$143:$BL$143))/Assumed_Asset_Life_in_Years*'CBA Fixed Data'!BC192</f>
        <v>0</v>
      </c>
      <c r="BJ181" s="936" cm="1">
        <f t="array" aca="1" ref="BJ181" ca="1">INDEX($H$168:$BL$168,,MATCH($E181,$H$143:$BL$143))/Assumed_Asset_Life_in_Years*'CBA Fixed Data'!BD192</f>
        <v>0</v>
      </c>
      <c r="BK181" s="936" cm="1">
        <f t="array" aca="1" ref="BK181" ca="1">INDEX($H$168:$BL$168,,MATCH($E181,$H$143:$BL$143))/Assumed_Asset_Life_in_Years*'CBA Fixed Data'!BE192</f>
        <v>0</v>
      </c>
      <c r="BL181" s="936" cm="1">
        <f t="array" aca="1" ref="BL181" ca="1">INDEX($H$168:$BL$168,,MATCH($E181,$H$143:$BL$143))/Assumed_Asset_Life_in_Years*'CBA Fixed Data'!BF192</f>
        <v>0</v>
      </c>
      <c r="BM181" s="184"/>
    </row>
    <row r="182" spans="1:65" ht="14.25">
      <c r="A182" s="1270"/>
      <c r="B182" s="909" t="s">
        <v>661</v>
      </c>
      <c r="C182" s="909"/>
      <c r="D182" s="909" t="s">
        <v>662</v>
      </c>
      <c r="E182" s="910">
        <v>2036</v>
      </c>
      <c r="F182" s="909"/>
      <c r="G182" s="913" t="s">
        <v>514</v>
      </c>
      <c r="H182" s="936" cm="1">
        <f t="array" aca="1" ref="H182" ca="1">INDEX($H$168:$BL$168,,MATCH($E182,$H$143:$BL$143))/Assumed_Asset_Life_in_Years*'CBA Fixed Data'!B193</f>
        <v>0</v>
      </c>
      <c r="I182" s="936" cm="1">
        <f t="array" aca="1" ref="I182" ca="1">INDEX($H$168:$BL$168,,MATCH($E182,$H$143:$BL$143))/Assumed_Asset_Life_in_Years*'CBA Fixed Data'!C193</f>
        <v>0</v>
      </c>
      <c r="J182" s="936" cm="1">
        <f t="array" aca="1" ref="J182" ca="1">INDEX($H$168:$BL$168,,MATCH($E182,$H$143:$BL$143))/Assumed_Asset_Life_in_Years*'CBA Fixed Data'!D193</f>
        <v>0</v>
      </c>
      <c r="K182" s="936" cm="1">
        <f t="array" aca="1" ref="K182" ca="1">INDEX($H$168:$BL$168,,MATCH($E182,$H$143:$BL$143))/Assumed_Asset_Life_in_Years*'CBA Fixed Data'!E193</f>
        <v>0</v>
      </c>
      <c r="L182" s="936" cm="1">
        <f t="array" aca="1" ref="L182" ca="1">INDEX($H$168:$BL$168,,MATCH($E182,$H$143:$BL$143))/Assumed_Asset_Life_in_Years*'CBA Fixed Data'!F193</f>
        <v>0</v>
      </c>
      <c r="M182" s="936" cm="1">
        <f t="array" aca="1" ref="M182" ca="1">INDEX($H$168:$BL$168,,MATCH($E182,$H$143:$BL$143))/Assumed_Asset_Life_in_Years*'CBA Fixed Data'!G193</f>
        <v>0</v>
      </c>
      <c r="N182" s="936" cm="1">
        <f t="array" aca="1" ref="N182" ca="1">INDEX($H$168:$BL$168,,MATCH($E182,$H$143:$BL$143))/Assumed_Asset_Life_in_Years*'CBA Fixed Data'!H193</f>
        <v>0</v>
      </c>
      <c r="O182" s="936" cm="1">
        <f t="array" aca="1" ref="O182" ca="1">INDEX($H$168:$BL$168,,MATCH($E182,$H$143:$BL$143))/Assumed_Asset_Life_in_Years*'CBA Fixed Data'!I193</f>
        <v>0</v>
      </c>
      <c r="P182" s="936" cm="1">
        <f t="array" aca="1" ref="P182" ca="1">INDEX($H$168:$BL$168,,MATCH($E182,$H$143:$BL$143))/Assumed_Asset_Life_in_Years*'CBA Fixed Data'!J193</f>
        <v>0</v>
      </c>
      <c r="Q182" s="936" cm="1">
        <f t="array" aca="1" ref="Q182" ca="1">INDEX($H$168:$BL$168,,MATCH($E182,$H$143:$BL$143))/Assumed_Asset_Life_in_Years*'CBA Fixed Data'!K193</f>
        <v>0</v>
      </c>
      <c r="R182" s="936" cm="1">
        <f t="array" aca="1" ref="R182" ca="1">INDEX($H$168:$BL$168,,MATCH($E182,$H$143:$BL$143))/Assumed_Asset_Life_in_Years*'CBA Fixed Data'!L193</f>
        <v>0</v>
      </c>
      <c r="S182" s="936" cm="1">
        <f t="array" aca="1" ref="S182" ca="1">INDEX($H$168:$BL$168,,MATCH($E182,$H$143:$BL$143))/Assumed_Asset_Life_in_Years*'CBA Fixed Data'!M193</f>
        <v>0</v>
      </c>
      <c r="T182" s="936" cm="1">
        <f t="array" aca="1" ref="T182" ca="1">INDEX($H$168:$BL$168,,MATCH($E182,$H$143:$BL$143))/Assumed_Asset_Life_in_Years*'CBA Fixed Data'!N193</f>
        <v>0</v>
      </c>
      <c r="U182" s="936" cm="1">
        <f t="array" aca="1" ref="U182" ca="1">INDEX($H$168:$BL$168,,MATCH($E182,$H$143:$BL$143))/Assumed_Asset_Life_in_Years*'CBA Fixed Data'!O193</f>
        <v>0</v>
      </c>
      <c r="V182" s="936" cm="1">
        <f t="array" aca="1" ref="V182" ca="1">INDEX($H$168:$BL$168,,MATCH($E182,$H$143:$BL$143))/Assumed_Asset_Life_in_Years*'CBA Fixed Data'!P193</f>
        <v>0</v>
      </c>
      <c r="W182" s="936" cm="1">
        <f t="array" aca="1" ref="W182" ca="1">INDEX($H$168:$BL$168,,MATCH($E182,$H$143:$BL$143))/Assumed_Asset_Life_in_Years*'CBA Fixed Data'!Q193</f>
        <v>0</v>
      </c>
      <c r="X182" s="936" cm="1">
        <f t="array" aca="1" ref="X182" ca="1">INDEX($H$168:$BL$168,,MATCH($E182,$H$143:$BL$143))/Assumed_Asset_Life_in_Years*'CBA Fixed Data'!R193</f>
        <v>0</v>
      </c>
      <c r="Y182" s="936" cm="1">
        <f t="array" aca="1" ref="Y182" ca="1">INDEX($H$168:$BL$168,,MATCH($E182,$H$143:$BL$143))/Assumed_Asset_Life_in_Years*'CBA Fixed Data'!S193</f>
        <v>0</v>
      </c>
      <c r="Z182" s="936" cm="1">
        <f t="array" aca="1" ref="Z182" ca="1">INDEX($H$168:$BL$168,,MATCH($E182,$H$143:$BL$143))/Assumed_Asset_Life_in_Years*'CBA Fixed Data'!T193</f>
        <v>0</v>
      </c>
      <c r="AA182" s="936" cm="1">
        <f t="array" aca="1" ref="AA182" ca="1">INDEX($H$168:$BL$168,,MATCH($E182,$H$143:$BL$143))/Assumed_Asset_Life_in_Years*'CBA Fixed Data'!U193</f>
        <v>0</v>
      </c>
      <c r="AB182" s="936" cm="1">
        <f t="array" aca="1" ref="AB182" ca="1">INDEX($H$168:$BL$168,,MATCH($E182,$H$143:$BL$143))/Assumed_Asset_Life_in_Years*'CBA Fixed Data'!V193</f>
        <v>0</v>
      </c>
      <c r="AC182" s="936" cm="1">
        <f t="array" aca="1" ref="AC182" ca="1">INDEX($H$168:$BL$168,,MATCH($E182,$H$143:$BL$143))/Assumed_Asset_Life_in_Years*'CBA Fixed Data'!W193</f>
        <v>0</v>
      </c>
      <c r="AD182" s="936" cm="1">
        <f t="array" aca="1" ref="AD182" ca="1">INDEX($H$168:$BL$168,,MATCH($E182,$H$143:$BL$143))/Assumed_Asset_Life_in_Years*'CBA Fixed Data'!X193</f>
        <v>0</v>
      </c>
      <c r="AE182" s="936" cm="1">
        <f t="array" aca="1" ref="AE182" ca="1">INDEX($H$168:$BL$168,,MATCH($E182,$H$143:$BL$143))/Assumed_Asset_Life_in_Years*'CBA Fixed Data'!Y193</f>
        <v>0</v>
      </c>
      <c r="AF182" s="936" cm="1">
        <f t="array" aca="1" ref="AF182" ca="1">INDEX($H$168:$BL$168,,MATCH($E182,$H$143:$BL$143))/Assumed_Asset_Life_in_Years*'CBA Fixed Data'!Z193</f>
        <v>0</v>
      </c>
      <c r="AG182" s="936" cm="1">
        <f t="array" aca="1" ref="AG182" ca="1">INDEX($H$168:$BL$168,,MATCH($E182,$H$143:$BL$143))/Assumed_Asset_Life_in_Years*'CBA Fixed Data'!AA193</f>
        <v>0</v>
      </c>
      <c r="AH182" s="936" cm="1">
        <f t="array" aca="1" ref="AH182" ca="1">INDEX($H$168:$BL$168,,MATCH($E182,$H$143:$BL$143))/Assumed_Asset_Life_in_Years*'CBA Fixed Data'!AB193</f>
        <v>0</v>
      </c>
      <c r="AI182" s="936" cm="1">
        <f t="array" aca="1" ref="AI182" ca="1">INDEX($H$168:$BL$168,,MATCH($E182,$H$143:$BL$143))/Assumed_Asset_Life_in_Years*'CBA Fixed Data'!AC193</f>
        <v>0</v>
      </c>
      <c r="AJ182" s="936" cm="1">
        <f t="array" aca="1" ref="AJ182" ca="1">INDEX($H$168:$BL$168,,MATCH($E182,$H$143:$BL$143))/Assumed_Asset_Life_in_Years*'CBA Fixed Data'!AD193</f>
        <v>0</v>
      </c>
      <c r="AK182" s="936" cm="1">
        <f t="array" aca="1" ref="AK182" ca="1">INDEX($H$168:$BL$168,,MATCH($E182,$H$143:$BL$143))/Assumed_Asset_Life_in_Years*'CBA Fixed Data'!AE193</f>
        <v>0</v>
      </c>
      <c r="AL182" s="936" cm="1">
        <f t="array" aca="1" ref="AL182" ca="1">INDEX($H$168:$BL$168,,MATCH($E182,$H$143:$BL$143))/Assumed_Asset_Life_in_Years*'CBA Fixed Data'!AF193</f>
        <v>0</v>
      </c>
      <c r="AM182" s="936" cm="1">
        <f t="array" aca="1" ref="AM182" ca="1">INDEX($H$168:$BL$168,,MATCH($E182,$H$143:$BL$143))/Assumed_Asset_Life_in_Years*'CBA Fixed Data'!AG193</f>
        <v>0</v>
      </c>
      <c r="AN182" s="936" cm="1">
        <f t="array" aca="1" ref="AN182" ca="1">INDEX($H$168:$BL$168,,MATCH($E182,$H$143:$BL$143))/Assumed_Asset_Life_in_Years*'CBA Fixed Data'!AH193</f>
        <v>0</v>
      </c>
      <c r="AO182" s="936" cm="1">
        <f t="array" aca="1" ref="AO182" ca="1">INDEX($H$168:$BL$168,,MATCH($E182,$H$143:$BL$143))/Assumed_Asset_Life_in_Years*'CBA Fixed Data'!AI193</f>
        <v>0</v>
      </c>
      <c r="AP182" s="936" cm="1">
        <f t="array" aca="1" ref="AP182" ca="1">INDEX($H$168:$BL$168,,MATCH($E182,$H$143:$BL$143))/Assumed_Asset_Life_in_Years*'CBA Fixed Data'!AJ193</f>
        <v>0</v>
      </c>
      <c r="AQ182" s="936" cm="1">
        <f t="array" aca="1" ref="AQ182" ca="1">INDEX($H$168:$BL$168,,MATCH($E182,$H$143:$BL$143))/Assumed_Asset_Life_in_Years*'CBA Fixed Data'!AK193</f>
        <v>0</v>
      </c>
      <c r="AR182" s="936" cm="1">
        <f t="array" aca="1" ref="AR182" ca="1">INDEX($H$168:$BL$168,,MATCH($E182,$H$143:$BL$143))/Assumed_Asset_Life_in_Years*'CBA Fixed Data'!AL193</f>
        <v>0</v>
      </c>
      <c r="AS182" s="936" cm="1">
        <f t="array" aca="1" ref="AS182" ca="1">INDEX($H$168:$BL$168,,MATCH($E182,$H$143:$BL$143))/Assumed_Asset_Life_in_Years*'CBA Fixed Data'!AM193</f>
        <v>0</v>
      </c>
      <c r="AT182" s="936" cm="1">
        <f t="array" aca="1" ref="AT182" ca="1">INDEX($H$168:$BL$168,,MATCH($E182,$H$143:$BL$143))/Assumed_Asset_Life_in_Years*'CBA Fixed Data'!AN193</f>
        <v>0</v>
      </c>
      <c r="AU182" s="936" cm="1">
        <f t="array" aca="1" ref="AU182" ca="1">INDEX($H$168:$BL$168,,MATCH($E182,$H$143:$BL$143))/Assumed_Asset_Life_in_Years*'CBA Fixed Data'!AO193</f>
        <v>0</v>
      </c>
      <c r="AV182" s="936" cm="1">
        <f t="array" aca="1" ref="AV182" ca="1">INDEX($H$168:$BL$168,,MATCH($E182,$H$143:$BL$143))/Assumed_Asset_Life_in_Years*'CBA Fixed Data'!AP193</f>
        <v>0</v>
      </c>
      <c r="AW182" s="936" cm="1">
        <f t="array" aca="1" ref="AW182" ca="1">INDEX($H$168:$BL$168,,MATCH($E182,$H$143:$BL$143))/Assumed_Asset_Life_in_Years*'CBA Fixed Data'!AQ193</f>
        <v>0</v>
      </c>
      <c r="AX182" s="936" cm="1">
        <f t="array" aca="1" ref="AX182" ca="1">INDEX($H$168:$BL$168,,MATCH($E182,$H$143:$BL$143))/Assumed_Asset_Life_in_Years*'CBA Fixed Data'!AR193</f>
        <v>0</v>
      </c>
      <c r="AY182" s="936" cm="1">
        <f t="array" aca="1" ref="AY182" ca="1">INDEX($H$168:$BL$168,,MATCH($E182,$H$143:$BL$143))/Assumed_Asset_Life_in_Years*'CBA Fixed Data'!AS193</f>
        <v>0</v>
      </c>
      <c r="AZ182" s="936" cm="1">
        <f t="array" aca="1" ref="AZ182" ca="1">INDEX($H$168:$BL$168,,MATCH($E182,$H$143:$BL$143))/Assumed_Asset_Life_in_Years*'CBA Fixed Data'!AT193</f>
        <v>0</v>
      </c>
      <c r="BA182" s="936" cm="1">
        <f t="array" aca="1" ref="BA182" ca="1">INDEX($H$168:$BL$168,,MATCH($E182,$H$143:$BL$143))/Assumed_Asset_Life_in_Years*'CBA Fixed Data'!AU193</f>
        <v>0</v>
      </c>
      <c r="BB182" s="936" cm="1">
        <f t="array" aca="1" ref="BB182" ca="1">INDEX($H$168:$BL$168,,MATCH($E182,$H$143:$BL$143))/Assumed_Asset_Life_in_Years*'CBA Fixed Data'!AV193</f>
        <v>0</v>
      </c>
      <c r="BC182" s="936" cm="1">
        <f t="array" aca="1" ref="BC182" ca="1">INDEX($H$168:$BL$168,,MATCH($E182,$H$143:$BL$143))/Assumed_Asset_Life_in_Years*'CBA Fixed Data'!AW193</f>
        <v>0</v>
      </c>
      <c r="BD182" s="936" cm="1">
        <f t="array" aca="1" ref="BD182" ca="1">INDEX($H$168:$BL$168,,MATCH($E182,$H$143:$BL$143))/Assumed_Asset_Life_in_Years*'CBA Fixed Data'!AX193</f>
        <v>0</v>
      </c>
      <c r="BE182" s="936" cm="1">
        <f t="array" aca="1" ref="BE182" ca="1">INDEX($H$168:$BL$168,,MATCH($E182,$H$143:$BL$143))/Assumed_Asset_Life_in_Years*'CBA Fixed Data'!AY193</f>
        <v>0</v>
      </c>
      <c r="BF182" s="936" cm="1">
        <f t="array" aca="1" ref="BF182" ca="1">INDEX($H$168:$BL$168,,MATCH($E182,$H$143:$BL$143))/Assumed_Asset_Life_in_Years*'CBA Fixed Data'!AZ193</f>
        <v>0</v>
      </c>
      <c r="BG182" s="936" cm="1">
        <f t="array" aca="1" ref="BG182" ca="1">INDEX($H$168:$BL$168,,MATCH($E182,$H$143:$BL$143))/Assumed_Asset_Life_in_Years*'CBA Fixed Data'!BA193</f>
        <v>0</v>
      </c>
      <c r="BH182" s="936" cm="1">
        <f t="array" aca="1" ref="BH182" ca="1">INDEX($H$168:$BL$168,,MATCH($E182,$H$143:$BL$143))/Assumed_Asset_Life_in_Years*'CBA Fixed Data'!BB193</f>
        <v>0</v>
      </c>
      <c r="BI182" s="936" cm="1">
        <f t="array" aca="1" ref="BI182" ca="1">INDEX($H$168:$BL$168,,MATCH($E182,$H$143:$BL$143))/Assumed_Asset_Life_in_Years*'CBA Fixed Data'!BC193</f>
        <v>0</v>
      </c>
      <c r="BJ182" s="936" cm="1">
        <f t="array" aca="1" ref="BJ182" ca="1">INDEX($H$168:$BL$168,,MATCH($E182,$H$143:$BL$143))/Assumed_Asset_Life_in_Years*'CBA Fixed Data'!BD193</f>
        <v>0</v>
      </c>
      <c r="BK182" s="936" cm="1">
        <f t="array" aca="1" ref="BK182" ca="1">INDEX($H$168:$BL$168,,MATCH($E182,$H$143:$BL$143))/Assumed_Asset_Life_in_Years*'CBA Fixed Data'!BE193</f>
        <v>0</v>
      </c>
      <c r="BL182" s="936" cm="1">
        <f t="array" aca="1" ref="BL182" ca="1">INDEX($H$168:$BL$168,,MATCH($E182,$H$143:$BL$143))/Assumed_Asset_Life_in_Years*'CBA Fixed Data'!BF193</f>
        <v>0</v>
      </c>
      <c r="BM182" s="184"/>
    </row>
    <row r="183" spans="1:65" ht="14.25">
      <c r="A183" s="1270"/>
      <c r="B183" s="909" t="s">
        <v>663</v>
      </c>
      <c r="C183" s="909"/>
      <c r="D183" s="909" t="s">
        <v>664</v>
      </c>
      <c r="E183" s="910">
        <v>2037</v>
      </c>
      <c r="F183" s="909"/>
      <c r="G183" s="913" t="s">
        <v>514</v>
      </c>
      <c r="H183" s="936" cm="1">
        <f t="array" aca="1" ref="H183" ca="1">INDEX($H$168:$BL$168,,MATCH($E183,$H$143:$BL$143))/Assumed_Asset_Life_in_Years*'CBA Fixed Data'!B194</f>
        <v>0</v>
      </c>
      <c r="I183" s="936" cm="1">
        <f t="array" aca="1" ref="I183" ca="1">INDEX($H$168:$BL$168,,MATCH($E183,$H$143:$BL$143))/Assumed_Asset_Life_in_Years*'CBA Fixed Data'!C194</f>
        <v>0</v>
      </c>
      <c r="J183" s="936" cm="1">
        <f t="array" aca="1" ref="J183" ca="1">INDEX($H$168:$BL$168,,MATCH($E183,$H$143:$BL$143))/Assumed_Asset_Life_in_Years*'CBA Fixed Data'!D194</f>
        <v>0</v>
      </c>
      <c r="K183" s="936" cm="1">
        <f t="array" aca="1" ref="K183" ca="1">INDEX($H$168:$BL$168,,MATCH($E183,$H$143:$BL$143))/Assumed_Asset_Life_in_Years*'CBA Fixed Data'!E194</f>
        <v>0</v>
      </c>
      <c r="L183" s="936" cm="1">
        <f t="array" aca="1" ref="L183" ca="1">INDEX($H$168:$BL$168,,MATCH($E183,$H$143:$BL$143))/Assumed_Asset_Life_in_Years*'CBA Fixed Data'!F194</f>
        <v>0</v>
      </c>
      <c r="M183" s="936" cm="1">
        <f t="array" aca="1" ref="M183" ca="1">INDEX($H$168:$BL$168,,MATCH($E183,$H$143:$BL$143))/Assumed_Asset_Life_in_Years*'CBA Fixed Data'!G194</f>
        <v>0</v>
      </c>
      <c r="N183" s="936" cm="1">
        <f t="array" aca="1" ref="N183" ca="1">INDEX($H$168:$BL$168,,MATCH($E183,$H$143:$BL$143))/Assumed_Asset_Life_in_Years*'CBA Fixed Data'!H194</f>
        <v>0</v>
      </c>
      <c r="O183" s="936" cm="1">
        <f t="array" aca="1" ref="O183" ca="1">INDEX($H$168:$BL$168,,MATCH($E183,$H$143:$BL$143))/Assumed_Asset_Life_in_Years*'CBA Fixed Data'!I194</f>
        <v>0</v>
      </c>
      <c r="P183" s="936" cm="1">
        <f t="array" aca="1" ref="P183" ca="1">INDEX($H$168:$BL$168,,MATCH($E183,$H$143:$BL$143))/Assumed_Asset_Life_in_Years*'CBA Fixed Data'!J194</f>
        <v>0</v>
      </c>
      <c r="Q183" s="936" cm="1">
        <f t="array" aca="1" ref="Q183" ca="1">INDEX($H$168:$BL$168,,MATCH($E183,$H$143:$BL$143))/Assumed_Asset_Life_in_Years*'CBA Fixed Data'!K194</f>
        <v>0</v>
      </c>
      <c r="R183" s="936" cm="1">
        <f t="array" aca="1" ref="R183" ca="1">INDEX($H$168:$BL$168,,MATCH($E183,$H$143:$BL$143))/Assumed_Asset_Life_in_Years*'CBA Fixed Data'!L194</f>
        <v>0</v>
      </c>
      <c r="S183" s="936" cm="1">
        <f t="array" aca="1" ref="S183" ca="1">INDEX($H$168:$BL$168,,MATCH($E183,$H$143:$BL$143))/Assumed_Asset_Life_in_Years*'CBA Fixed Data'!M194</f>
        <v>0</v>
      </c>
      <c r="T183" s="936" cm="1">
        <f t="array" aca="1" ref="T183" ca="1">INDEX($H$168:$BL$168,,MATCH($E183,$H$143:$BL$143))/Assumed_Asset_Life_in_Years*'CBA Fixed Data'!N194</f>
        <v>0</v>
      </c>
      <c r="U183" s="936" cm="1">
        <f t="array" aca="1" ref="U183" ca="1">INDEX($H$168:$BL$168,,MATCH($E183,$H$143:$BL$143))/Assumed_Asset_Life_in_Years*'CBA Fixed Data'!O194</f>
        <v>0</v>
      </c>
      <c r="V183" s="936" cm="1">
        <f t="array" aca="1" ref="V183" ca="1">INDEX($H$168:$BL$168,,MATCH($E183,$H$143:$BL$143))/Assumed_Asset_Life_in_Years*'CBA Fixed Data'!P194</f>
        <v>0</v>
      </c>
      <c r="W183" s="936" cm="1">
        <f t="array" aca="1" ref="W183" ca="1">INDEX($H$168:$BL$168,,MATCH($E183,$H$143:$BL$143))/Assumed_Asset_Life_in_Years*'CBA Fixed Data'!Q194</f>
        <v>0</v>
      </c>
      <c r="X183" s="936" cm="1">
        <f t="array" aca="1" ref="X183" ca="1">INDEX($H$168:$BL$168,,MATCH($E183,$H$143:$BL$143))/Assumed_Asset_Life_in_Years*'CBA Fixed Data'!R194</f>
        <v>0</v>
      </c>
      <c r="Y183" s="936" cm="1">
        <f t="array" aca="1" ref="Y183" ca="1">INDEX($H$168:$BL$168,,MATCH($E183,$H$143:$BL$143))/Assumed_Asset_Life_in_Years*'CBA Fixed Data'!S194</f>
        <v>0</v>
      </c>
      <c r="Z183" s="936" cm="1">
        <f t="array" aca="1" ref="Z183" ca="1">INDEX($H$168:$BL$168,,MATCH($E183,$H$143:$BL$143))/Assumed_Asset_Life_in_Years*'CBA Fixed Data'!T194</f>
        <v>0</v>
      </c>
      <c r="AA183" s="936" cm="1">
        <f t="array" aca="1" ref="AA183" ca="1">INDEX($H$168:$BL$168,,MATCH($E183,$H$143:$BL$143))/Assumed_Asset_Life_in_Years*'CBA Fixed Data'!U194</f>
        <v>0</v>
      </c>
      <c r="AB183" s="936" cm="1">
        <f t="array" aca="1" ref="AB183" ca="1">INDEX($H$168:$BL$168,,MATCH($E183,$H$143:$BL$143))/Assumed_Asset_Life_in_Years*'CBA Fixed Data'!V194</f>
        <v>0</v>
      </c>
      <c r="AC183" s="936" cm="1">
        <f t="array" aca="1" ref="AC183" ca="1">INDEX($H$168:$BL$168,,MATCH($E183,$H$143:$BL$143))/Assumed_Asset_Life_in_Years*'CBA Fixed Data'!W194</f>
        <v>0</v>
      </c>
      <c r="AD183" s="936" cm="1">
        <f t="array" aca="1" ref="AD183" ca="1">INDEX($H$168:$BL$168,,MATCH($E183,$H$143:$BL$143))/Assumed_Asset_Life_in_Years*'CBA Fixed Data'!X194</f>
        <v>0</v>
      </c>
      <c r="AE183" s="936" cm="1">
        <f t="array" aca="1" ref="AE183" ca="1">INDEX($H$168:$BL$168,,MATCH($E183,$H$143:$BL$143))/Assumed_Asset_Life_in_Years*'CBA Fixed Data'!Y194</f>
        <v>0</v>
      </c>
      <c r="AF183" s="936" cm="1">
        <f t="array" aca="1" ref="AF183" ca="1">INDEX($H$168:$BL$168,,MATCH($E183,$H$143:$BL$143))/Assumed_Asset_Life_in_Years*'CBA Fixed Data'!Z194</f>
        <v>0</v>
      </c>
      <c r="AG183" s="936" cm="1">
        <f t="array" aca="1" ref="AG183" ca="1">INDEX($H$168:$BL$168,,MATCH($E183,$H$143:$BL$143))/Assumed_Asset_Life_in_Years*'CBA Fixed Data'!AA194</f>
        <v>0</v>
      </c>
      <c r="AH183" s="936" cm="1">
        <f t="array" aca="1" ref="AH183" ca="1">INDEX($H$168:$BL$168,,MATCH($E183,$H$143:$BL$143))/Assumed_Asset_Life_in_Years*'CBA Fixed Data'!AB194</f>
        <v>0</v>
      </c>
      <c r="AI183" s="936" cm="1">
        <f t="array" aca="1" ref="AI183" ca="1">INDEX($H$168:$BL$168,,MATCH($E183,$H$143:$BL$143))/Assumed_Asset_Life_in_Years*'CBA Fixed Data'!AC194</f>
        <v>0</v>
      </c>
      <c r="AJ183" s="936" cm="1">
        <f t="array" aca="1" ref="AJ183" ca="1">INDEX($H$168:$BL$168,,MATCH($E183,$H$143:$BL$143))/Assumed_Asset_Life_in_Years*'CBA Fixed Data'!AD194</f>
        <v>0</v>
      </c>
      <c r="AK183" s="936" cm="1">
        <f t="array" aca="1" ref="AK183" ca="1">INDEX($H$168:$BL$168,,MATCH($E183,$H$143:$BL$143))/Assumed_Asset_Life_in_Years*'CBA Fixed Data'!AE194</f>
        <v>0</v>
      </c>
      <c r="AL183" s="936" cm="1">
        <f t="array" aca="1" ref="AL183" ca="1">INDEX($H$168:$BL$168,,MATCH($E183,$H$143:$BL$143))/Assumed_Asset_Life_in_Years*'CBA Fixed Data'!AF194</f>
        <v>0</v>
      </c>
      <c r="AM183" s="936" cm="1">
        <f t="array" aca="1" ref="AM183" ca="1">INDEX($H$168:$BL$168,,MATCH($E183,$H$143:$BL$143))/Assumed_Asset_Life_in_Years*'CBA Fixed Data'!AG194</f>
        <v>0</v>
      </c>
      <c r="AN183" s="936" cm="1">
        <f t="array" aca="1" ref="AN183" ca="1">INDEX($H$168:$BL$168,,MATCH($E183,$H$143:$BL$143))/Assumed_Asset_Life_in_Years*'CBA Fixed Data'!AH194</f>
        <v>0</v>
      </c>
      <c r="AO183" s="936" cm="1">
        <f t="array" aca="1" ref="AO183" ca="1">INDEX($H$168:$BL$168,,MATCH($E183,$H$143:$BL$143))/Assumed_Asset_Life_in_Years*'CBA Fixed Data'!AI194</f>
        <v>0</v>
      </c>
      <c r="AP183" s="936" cm="1">
        <f t="array" aca="1" ref="AP183" ca="1">INDEX($H$168:$BL$168,,MATCH($E183,$H$143:$BL$143))/Assumed_Asset_Life_in_Years*'CBA Fixed Data'!AJ194</f>
        <v>0</v>
      </c>
      <c r="AQ183" s="936" cm="1">
        <f t="array" aca="1" ref="AQ183" ca="1">INDEX($H$168:$BL$168,,MATCH($E183,$H$143:$BL$143))/Assumed_Asset_Life_in_Years*'CBA Fixed Data'!AK194</f>
        <v>0</v>
      </c>
      <c r="AR183" s="936" cm="1">
        <f t="array" aca="1" ref="AR183" ca="1">INDEX($H$168:$BL$168,,MATCH($E183,$H$143:$BL$143))/Assumed_Asset_Life_in_Years*'CBA Fixed Data'!AL194</f>
        <v>0</v>
      </c>
      <c r="AS183" s="936" cm="1">
        <f t="array" aca="1" ref="AS183" ca="1">INDEX($H$168:$BL$168,,MATCH($E183,$H$143:$BL$143))/Assumed_Asset_Life_in_Years*'CBA Fixed Data'!AM194</f>
        <v>0</v>
      </c>
      <c r="AT183" s="936" cm="1">
        <f t="array" aca="1" ref="AT183" ca="1">INDEX($H$168:$BL$168,,MATCH($E183,$H$143:$BL$143))/Assumed_Asset_Life_in_Years*'CBA Fixed Data'!AN194</f>
        <v>0</v>
      </c>
      <c r="AU183" s="936" cm="1">
        <f t="array" aca="1" ref="AU183" ca="1">INDEX($H$168:$BL$168,,MATCH($E183,$H$143:$BL$143))/Assumed_Asset_Life_in_Years*'CBA Fixed Data'!AO194</f>
        <v>0</v>
      </c>
      <c r="AV183" s="936" cm="1">
        <f t="array" aca="1" ref="AV183" ca="1">INDEX($H$168:$BL$168,,MATCH($E183,$H$143:$BL$143))/Assumed_Asset_Life_in_Years*'CBA Fixed Data'!AP194</f>
        <v>0</v>
      </c>
      <c r="AW183" s="936" cm="1">
        <f t="array" aca="1" ref="AW183" ca="1">INDEX($H$168:$BL$168,,MATCH($E183,$H$143:$BL$143))/Assumed_Asset_Life_in_Years*'CBA Fixed Data'!AQ194</f>
        <v>0</v>
      </c>
      <c r="AX183" s="936" cm="1">
        <f t="array" aca="1" ref="AX183" ca="1">INDEX($H$168:$BL$168,,MATCH($E183,$H$143:$BL$143))/Assumed_Asset_Life_in_Years*'CBA Fixed Data'!AR194</f>
        <v>0</v>
      </c>
      <c r="AY183" s="936" cm="1">
        <f t="array" aca="1" ref="AY183" ca="1">INDEX($H$168:$BL$168,,MATCH($E183,$H$143:$BL$143))/Assumed_Asset_Life_in_Years*'CBA Fixed Data'!AS194</f>
        <v>0</v>
      </c>
      <c r="AZ183" s="936" cm="1">
        <f t="array" aca="1" ref="AZ183" ca="1">INDEX($H$168:$BL$168,,MATCH($E183,$H$143:$BL$143))/Assumed_Asset_Life_in_Years*'CBA Fixed Data'!AT194</f>
        <v>0</v>
      </c>
      <c r="BA183" s="936" cm="1">
        <f t="array" aca="1" ref="BA183" ca="1">INDEX($H$168:$BL$168,,MATCH($E183,$H$143:$BL$143))/Assumed_Asset_Life_in_Years*'CBA Fixed Data'!AU194</f>
        <v>0</v>
      </c>
      <c r="BB183" s="936" cm="1">
        <f t="array" aca="1" ref="BB183" ca="1">INDEX($H$168:$BL$168,,MATCH($E183,$H$143:$BL$143))/Assumed_Asset_Life_in_Years*'CBA Fixed Data'!AV194</f>
        <v>0</v>
      </c>
      <c r="BC183" s="936" cm="1">
        <f t="array" aca="1" ref="BC183" ca="1">INDEX($H$168:$BL$168,,MATCH($E183,$H$143:$BL$143))/Assumed_Asset_Life_in_Years*'CBA Fixed Data'!AW194</f>
        <v>0</v>
      </c>
      <c r="BD183" s="936" cm="1">
        <f t="array" aca="1" ref="BD183" ca="1">INDEX($H$168:$BL$168,,MATCH($E183,$H$143:$BL$143))/Assumed_Asset_Life_in_Years*'CBA Fixed Data'!AX194</f>
        <v>0</v>
      </c>
      <c r="BE183" s="936" cm="1">
        <f t="array" aca="1" ref="BE183" ca="1">INDEX($H$168:$BL$168,,MATCH($E183,$H$143:$BL$143))/Assumed_Asset_Life_in_Years*'CBA Fixed Data'!AY194</f>
        <v>0</v>
      </c>
      <c r="BF183" s="936" cm="1">
        <f t="array" aca="1" ref="BF183" ca="1">INDEX($H$168:$BL$168,,MATCH($E183,$H$143:$BL$143))/Assumed_Asset_Life_in_Years*'CBA Fixed Data'!AZ194</f>
        <v>0</v>
      </c>
      <c r="BG183" s="936" cm="1">
        <f t="array" aca="1" ref="BG183" ca="1">INDEX($H$168:$BL$168,,MATCH($E183,$H$143:$BL$143))/Assumed_Asset_Life_in_Years*'CBA Fixed Data'!BA194</f>
        <v>0</v>
      </c>
      <c r="BH183" s="936" cm="1">
        <f t="array" aca="1" ref="BH183" ca="1">INDEX($H$168:$BL$168,,MATCH($E183,$H$143:$BL$143))/Assumed_Asset_Life_in_Years*'CBA Fixed Data'!BB194</f>
        <v>0</v>
      </c>
      <c r="BI183" s="936" cm="1">
        <f t="array" aca="1" ref="BI183" ca="1">INDEX($H$168:$BL$168,,MATCH($E183,$H$143:$BL$143))/Assumed_Asset_Life_in_Years*'CBA Fixed Data'!BC194</f>
        <v>0</v>
      </c>
      <c r="BJ183" s="936" cm="1">
        <f t="array" aca="1" ref="BJ183" ca="1">INDEX($H$168:$BL$168,,MATCH($E183,$H$143:$BL$143))/Assumed_Asset_Life_in_Years*'CBA Fixed Data'!BD194</f>
        <v>0</v>
      </c>
      <c r="BK183" s="936" cm="1">
        <f t="array" aca="1" ref="BK183" ca="1">INDEX($H$168:$BL$168,,MATCH($E183,$H$143:$BL$143))/Assumed_Asset_Life_in_Years*'CBA Fixed Data'!BE194</f>
        <v>0</v>
      </c>
      <c r="BL183" s="936" cm="1">
        <f t="array" aca="1" ref="BL183" ca="1">INDEX($H$168:$BL$168,,MATCH($E183,$H$143:$BL$143))/Assumed_Asset_Life_in_Years*'CBA Fixed Data'!BF194</f>
        <v>0</v>
      </c>
      <c r="BM183" s="184"/>
    </row>
    <row r="184" spans="1:65" ht="14.25">
      <c r="A184" s="1270"/>
      <c r="B184" s="909" t="s">
        <v>665</v>
      </c>
      <c r="C184" s="909"/>
      <c r="D184" s="909" t="s">
        <v>666</v>
      </c>
      <c r="E184" s="910">
        <v>2038</v>
      </c>
      <c r="F184" s="909"/>
      <c r="G184" s="913" t="s">
        <v>514</v>
      </c>
      <c r="H184" s="936" cm="1">
        <f t="array" aca="1" ref="H184" ca="1">INDEX($H$168:$BL$168,,MATCH($E184,$H$143:$BL$143))/Assumed_Asset_Life_in_Years*'CBA Fixed Data'!B195</f>
        <v>0</v>
      </c>
      <c r="I184" s="936" cm="1">
        <f t="array" aca="1" ref="I184" ca="1">INDEX($H$168:$BL$168,,MATCH($E184,$H$143:$BL$143))/Assumed_Asset_Life_in_Years*'CBA Fixed Data'!C195</f>
        <v>0</v>
      </c>
      <c r="J184" s="936" cm="1">
        <f t="array" aca="1" ref="J184" ca="1">INDEX($H$168:$BL$168,,MATCH($E184,$H$143:$BL$143))/Assumed_Asset_Life_in_Years*'CBA Fixed Data'!D195</f>
        <v>0</v>
      </c>
      <c r="K184" s="936" cm="1">
        <f t="array" aca="1" ref="K184" ca="1">INDEX($H$168:$BL$168,,MATCH($E184,$H$143:$BL$143))/Assumed_Asset_Life_in_Years*'CBA Fixed Data'!E195</f>
        <v>0</v>
      </c>
      <c r="L184" s="936" cm="1">
        <f t="array" aca="1" ref="L184" ca="1">INDEX($H$168:$BL$168,,MATCH($E184,$H$143:$BL$143))/Assumed_Asset_Life_in_Years*'CBA Fixed Data'!F195</f>
        <v>0</v>
      </c>
      <c r="M184" s="936" cm="1">
        <f t="array" aca="1" ref="M184" ca="1">INDEX($H$168:$BL$168,,MATCH($E184,$H$143:$BL$143))/Assumed_Asset_Life_in_Years*'CBA Fixed Data'!G195</f>
        <v>0</v>
      </c>
      <c r="N184" s="936" cm="1">
        <f t="array" aca="1" ref="N184" ca="1">INDEX($H$168:$BL$168,,MATCH($E184,$H$143:$BL$143))/Assumed_Asset_Life_in_Years*'CBA Fixed Data'!H195</f>
        <v>0</v>
      </c>
      <c r="O184" s="936" cm="1">
        <f t="array" aca="1" ref="O184" ca="1">INDEX($H$168:$BL$168,,MATCH($E184,$H$143:$BL$143))/Assumed_Asset_Life_in_Years*'CBA Fixed Data'!I195</f>
        <v>0</v>
      </c>
      <c r="P184" s="936" cm="1">
        <f t="array" aca="1" ref="P184" ca="1">INDEX($H$168:$BL$168,,MATCH($E184,$H$143:$BL$143))/Assumed_Asset_Life_in_Years*'CBA Fixed Data'!J195</f>
        <v>0</v>
      </c>
      <c r="Q184" s="936" cm="1">
        <f t="array" aca="1" ref="Q184" ca="1">INDEX($H$168:$BL$168,,MATCH($E184,$H$143:$BL$143))/Assumed_Asset_Life_in_Years*'CBA Fixed Data'!K195</f>
        <v>0</v>
      </c>
      <c r="R184" s="936" cm="1">
        <f t="array" aca="1" ref="R184" ca="1">INDEX($H$168:$BL$168,,MATCH($E184,$H$143:$BL$143))/Assumed_Asset_Life_in_Years*'CBA Fixed Data'!L195</f>
        <v>0</v>
      </c>
      <c r="S184" s="936" cm="1">
        <f t="array" aca="1" ref="S184" ca="1">INDEX($H$168:$BL$168,,MATCH($E184,$H$143:$BL$143))/Assumed_Asset_Life_in_Years*'CBA Fixed Data'!M195</f>
        <v>0</v>
      </c>
      <c r="T184" s="936" cm="1">
        <f t="array" aca="1" ref="T184" ca="1">INDEX($H$168:$BL$168,,MATCH($E184,$H$143:$BL$143))/Assumed_Asset_Life_in_Years*'CBA Fixed Data'!N195</f>
        <v>0</v>
      </c>
      <c r="U184" s="936" cm="1">
        <f t="array" aca="1" ref="U184" ca="1">INDEX($H$168:$BL$168,,MATCH($E184,$H$143:$BL$143))/Assumed_Asset_Life_in_Years*'CBA Fixed Data'!O195</f>
        <v>0</v>
      </c>
      <c r="V184" s="936" cm="1">
        <f t="array" aca="1" ref="V184" ca="1">INDEX($H$168:$BL$168,,MATCH($E184,$H$143:$BL$143))/Assumed_Asset_Life_in_Years*'CBA Fixed Data'!P195</f>
        <v>0</v>
      </c>
      <c r="W184" s="936" cm="1">
        <f t="array" aca="1" ref="W184" ca="1">INDEX($H$168:$BL$168,,MATCH($E184,$H$143:$BL$143))/Assumed_Asset_Life_in_Years*'CBA Fixed Data'!Q195</f>
        <v>0</v>
      </c>
      <c r="X184" s="936" cm="1">
        <f t="array" aca="1" ref="X184" ca="1">INDEX($H$168:$BL$168,,MATCH($E184,$H$143:$BL$143))/Assumed_Asset_Life_in_Years*'CBA Fixed Data'!R195</f>
        <v>0</v>
      </c>
      <c r="Y184" s="936" cm="1">
        <f t="array" aca="1" ref="Y184" ca="1">INDEX($H$168:$BL$168,,MATCH($E184,$H$143:$BL$143))/Assumed_Asset_Life_in_Years*'CBA Fixed Data'!S195</f>
        <v>0</v>
      </c>
      <c r="Z184" s="936" cm="1">
        <f t="array" aca="1" ref="Z184" ca="1">INDEX($H$168:$BL$168,,MATCH($E184,$H$143:$BL$143))/Assumed_Asset_Life_in_Years*'CBA Fixed Data'!T195</f>
        <v>0</v>
      </c>
      <c r="AA184" s="936" cm="1">
        <f t="array" aca="1" ref="AA184" ca="1">INDEX($H$168:$BL$168,,MATCH($E184,$H$143:$BL$143))/Assumed_Asset_Life_in_Years*'CBA Fixed Data'!U195</f>
        <v>0</v>
      </c>
      <c r="AB184" s="936" cm="1">
        <f t="array" aca="1" ref="AB184" ca="1">INDEX($H$168:$BL$168,,MATCH($E184,$H$143:$BL$143))/Assumed_Asset_Life_in_Years*'CBA Fixed Data'!V195</f>
        <v>0</v>
      </c>
      <c r="AC184" s="936" cm="1">
        <f t="array" aca="1" ref="AC184" ca="1">INDEX($H$168:$BL$168,,MATCH($E184,$H$143:$BL$143))/Assumed_Asset_Life_in_Years*'CBA Fixed Data'!W195</f>
        <v>0</v>
      </c>
      <c r="AD184" s="936" cm="1">
        <f t="array" aca="1" ref="AD184" ca="1">INDEX($H$168:$BL$168,,MATCH($E184,$H$143:$BL$143))/Assumed_Asset_Life_in_Years*'CBA Fixed Data'!X195</f>
        <v>0</v>
      </c>
      <c r="AE184" s="936" cm="1">
        <f t="array" aca="1" ref="AE184" ca="1">INDEX($H$168:$BL$168,,MATCH($E184,$H$143:$BL$143))/Assumed_Asset_Life_in_Years*'CBA Fixed Data'!Y195</f>
        <v>0</v>
      </c>
      <c r="AF184" s="936" cm="1">
        <f t="array" aca="1" ref="AF184" ca="1">INDEX($H$168:$BL$168,,MATCH($E184,$H$143:$BL$143))/Assumed_Asset_Life_in_Years*'CBA Fixed Data'!Z195</f>
        <v>0</v>
      </c>
      <c r="AG184" s="936" cm="1">
        <f t="array" aca="1" ref="AG184" ca="1">INDEX($H$168:$BL$168,,MATCH($E184,$H$143:$BL$143))/Assumed_Asset_Life_in_Years*'CBA Fixed Data'!AA195</f>
        <v>0</v>
      </c>
      <c r="AH184" s="936" cm="1">
        <f t="array" aca="1" ref="AH184" ca="1">INDEX($H$168:$BL$168,,MATCH($E184,$H$143:$BL$143))/Assumed_Asset_Life_in_Years*'CBA Fixed Data'!AB195</f>
        <v>0</v>
      </c>
      <c r="AI184" s="936" cm="1">
        <f t="array" aca="1" ref="AI184" ca="1">INDEX($H$168:$BL$168,,MATCH($E184,$H$143:$BL$143))/Assumed_Asset_Life_in_Years*'CBA Fixed Data'!AC195</f>
        <v>0</v>
      </c>
      <c r="AJ184" s="936" cm="1">
        <f t="array" aca="1" ref="AJ184" ca="1">INDEX($H$168:$BL$168,,MATCH($E184,$H$143:$BL$143))/Assumed_Asset_Life_in_Years*'CBA Fixed Data'!AD195</f>
        <v>0</v>
      </c>
      <c r="AK184" s="936" cm="1">
        <f t="array" aca="1" ref="AK184" ca="1">INDEX($H$168:$BL$168,,MATCH($E184,$H$143:$BL$143))/Assumed_Asset_Life_in_Years*'CBA Fixed Data'!AE195</f>
        <v>0</v>
      </c>
      <c r="AL184" s="936" cm="1">
        <f t="array" aca="1" ref="AL184" ca="1">INDEX($H$168:$BL$168,,MATCH($E184,$H$143:$BL$143))/Assumed_Asset_Life_in_Years*'CBA Fixed Data'!AF195</f>
        <v>0</v>
      </c>
      <c r="AM184" s="936" cm="1">
        <f t="array" aca="1" ref="AM184" ca="1">INDEX($H$168:$BL$168,,MATCH($E184,$H$143:$BL$143))/Assumed_Asset_Life_in_Years*'CBA Fixed Data'!AG195</f>
        <v>0</v>
      </c>
      <c r="AN184" s="936" cm="1">
        <f t="array" aca="1" ref="AN184" ca="1">INDEX($H$168:$BL$168,,MATCH($E184,$H$143:$BL$143))/Assumed_Asset_Life_in_Years*'CBA Fixed Data'!AH195</f>
        <v>0</v>
      </c>
      <c r="AO184" s="936" cm="1">
        <f t="array" aca="1" ref="AO184" ca="1">INDEX($H$168:$BL$168,,MATCH($E184,$H$143:$BL$143))/Assumed_Asset_Life_in_Years*'CBA Fixed Data'!AI195</f>
        <v>0</v>
      </c>
      <c r="AP184" s="936" cm="1">
        <f t="array" aca="1" ref="AP184" ca="1">INDEX($H$168:$BL$168,,MATCH($E184,$H$143:$BL$143))/Assumed_Asset_Life_in_Years*'CBA Fixed Data'!AJ195</f>
        <v>0</v>
      </c>
      <c r="AQ184" s="936" cm="1">
        <f t="array" aca="1" ref="AQ184" ca="1">INDEX($H$168:$BL$168,,MATCH($E184,$H$143:$BL$143))/Assumed_Asset_Life_in_Years*'CBA Fixed Data'!AK195</f>
        <v>0</v>
      </c>
      <c r="AR184" s="936" cm="1">
        <f t="array" aca="1" ref="AR184" ca="1">INDEX($H$168:$BL$168,,MATCH($E184,$H$143:$BL$143))/Assumed_Asset_Life_in_Years*'CBA Fixed Data'!AL195</f>
        <v>0</v>
      </c>
      <c r="AS184" s="936" cm="1">
        <f t="array" aca="1" ref="AS184" ca="1">INDEX($H$168:$BL$168,,MATCH($E184,$H$143:$BL$143))/Assumed_Asset_Life_in_Years*'CBA Fixed Data'!AM195</f>
        <v>0</v>
      </c>
      <c r="AT184" s="936" cm="1">
        <f t="array" aca="1" ref="AT184" ca="1">INDEX($H$168:$BL$168,,MATCH($E184,$H$143:$BL$143))/Assumed_Asset_Life_in_Years*'CBA Fixed Data'!AN195</f>
        <v>0</v>
      </c>
      <c r="AU184" s="936" cm="1">
        <f t="array" aca="1" ref="AU184" ca="1">INDEX($H$168:$BL$168,,MATCH($E184,$H$143:$BL$143))/Assumed_Asset_Life_in_Years*'CBA Fixed Data'!AO195</f>
        <v>0</v>
      </c>
      <c r="AV184" s="936" cm="1">
        <f t="array" aca="1" ref="AV184" ca="1">INDEX($H$168:$BL$168,,MATCH($E184,$H$143:$BL$143))/Assumed_Asset_Life_in_Years*'CBA Fixed Data'!AP195</f>
        <v>0</v>
      </c>
      <c r="AW184" s="936" cm="1">
        <f t="array" aca="1" ref="AW184" ca="1">INDEX($H$168:$BL$168,,MATCH($E184,$H$143:$BL$143))/Assumed_Asset_Life_in_Years*'CBA Fixed Data'!AQ195</f>
        <v>0</v>
      </c>
      <c r="AX184" s="936" cm="1">
        <f t="array" aca="1" ref="AX184" ca="1">INDEX($H$168:$BL$168,,MATCH($E184,$H$143:$BL$143))/Assumed_Asset_Life_in_Years*'CBA Fixed Data'!AR195</f>
        <v>0</v>
      </c>
      <c r="AY184" s="936" cm="1">
        <f t="array" aca="1" ref="AY184" ca="1">INDEX($H$168:$BL$168,,MATCH($E184,$H$143:$BL$143))/Assumed_Asset_Life_in_Years*'CBA Fixed Data'!AS195</f>
        <v>0</v>
      </c>
      <c r="AZ184" s="936" cm="1">
        <f t="array" aca="1" ref="AZ184" ca="1">INDEX($H$168:$BL$168,,MATCH($E184,$H$143:$BL$143))/Assumed_Asset_Life_in_Years*'CBA Fixed Data'!AT195</f>
        <v>0</v>
      </c>
      <c r="BA184" s="936" cm="1">
        <f t="array" aca="1" ref="BA184" ca="1">INDEX($H$168:$BL$168,,MATCH($E184,$H$143:$BL$143))/Assumed_Asset_Life_in_Years*'CBA Fixed Data'!AU195</f>
        <v>0</v>
      </c>
      <c r="BB184" s="936" cm="1">
        <f t="array" aca="1" ref="BB184" ca="1">INDEX($H$168:$BL$168,,MATCH($E184,$H$143:$BL$143))/Assumed_Asset_Life_in_Years*'CBA Fixed Data'!AV195</f>
        <v>0</v>
      </c>
      <c r="BC184" s="936" cm="1">
        <f t="array" aca="1" ref="BC184" ca="1">INDEX($H$168:$BL$168,,MATCH($E184,$H$143:$BL$143))/Assumed_Asset_Life_in_Years*'CBA Fixed Data'!AW195</f>
        <v>0</v>
      </c>
      <c r="BD184" s="936" cm="1">
        <f t="array" aca="1" ref="BD184" ca="1">INDEX($H$168:$BL$168,,MATCH($E184,$H$143:$BL$143))/Assumed_Asset_Life_in_Years*'CBA Fixed Data'!AX195</f>
        <v>0</v>
      </c>
      <c r="BE184" s="936" cm="1">
        <f t="array" aca="1" ref="BE184" ca="1">INDEX($H$168:$BL$168,,MATCH($E184,$H$143:$BL$143))/Assumed_Asset_Life_in_Years*'CBA Fixed Data'!AY195</f>
        <v>0</v>
      </c>
      <c r="BF184" s="936" cm="1">
        <f t="array" aca="1" ref="BF184" ca="1">INDEX($H$168:$BL$168,,MATCH($E184,$H$143:$BL$143))/Assumed_Asset_Life_in_Years*'CBA Fixed Data'!AZ195</f>
        <v>0</v>
      </c>
      <c r="BG184" s="936" cm="1">
        <f t="array" aca="1" ref="BG184" ca="1">INDEX($H$168:$BL$168,,MATCH($E184,$H$143:$BL$143))/Assumed_Asset_Life_in_Years*'CBA Fixed Data'!BA195</f>
        <v>0</v>
      </c>
      <c r="BH184" s="936" cm="1">
        <f t="array" aca="1" ref="BH184" ca="1">INDEX($H$168:$BL$168,,MATCH($E184,$H$143:$BL$143))/Assumed_Asset_Life_in_Years*'CBA Fixed Data'!BB195</f>
        <v>0</v>
      </c>
      <c r="BI184" s="936" cm="1">
        <f t="array" aca="1" ref="BI184" ca="1">INDEX($H$168:$BL$168,,MATCH($E184,$H$143:$BL$143))/Assumed_Asset_Life_in_Years*'CBA Fixed Data'!BC195</f>
        <v>0</v>
      </c>
      <c r="BJ184" s="936" cm="1">
        <f t="array" aca="1" ref="BJ184" ca="1">INDEX($H$168:$BL$168,,MATCH($E184,$H$143:$BL$143))/Assumed_Asset_Life_in_Years*'CBA Fixed Data'!BD195</f>
        <v>0</v>
      </c>
      <c r="BK184" s="936" cm="1">
        <f t="array" aca="1" ref="BK184" ca="1">INDEX($H$168:$BL$168,,MATCH($E184,$H$143:$BL$143))/Assumed_Asset_Life_in_Years*'CBA Fixed Data'!BE195</f>
        <v>0</v>
      </c>
      <c r="BL184" s="936" cm="1">
        <f t="array" aca="1" ref="BL184" ca="1">INDEX($H$168:$BL$168,,MATCH($E184,$H$143:$BL$143))/Assumed_Asset_Life_in_Years*'CBA Fixed Data'!BF195</f>
        <v>0</v>
      </c>
      <c r="BM184" s="184"/>
    </row>
    <row r="185" spans="1:65" ht="14.25">
      <c r="A185" s="1270"/>
      <c r="B185" s="909" t="s">
        <v>667</v>
      </c>
      <c r="C185" s="909"/>
      <c r="D185" s="909" t="s">
        <v>668</v>
      </c>
      <c r="E185" s="910">
        <v>2039</v>
      </c>
      <c r="F185" s="909"/>
      <c r="G185" s="913" t="s">
        <v>514</v>
      </c>
      <c r="H185" s="936" cm="1">
        <f t="array" aca="1" ref="H185" ca="1">INDEX($H$168:$BL$168,,MATCH($E185,$H$143:$BL$143))/Assumed_Asset_Life_in_Years*'CBA Fixed Data'!B196</f>
        <v>0</v>
      </c>
      <c r="I185" s="936" cm="1">
        <f t="array" aca="1" ref="I185" ca="1">INDEX($H$168:$BL$168,,MATCH($E185,$H$143:$BL$143))/Assumed_Asset_Life_in_Years*'CBA Fixed Data'!C196</f>
        <v>0</v>
      </c>
      <c r="J185" s="936" cm="1">
        <f t="array" aca="1" ref="J185" ca="1">INDEX($H$168:$BL$168,,MATCH($E185,$H$143:$BL$143))/Assumed_Asset_Life_in_Years*'CBA Fixed Data'!D196</f>
        <v>0</v>
      </c>
      <c r="K185" s="936" cm="1">
        <f t="array" aca="1" ref="K185" ca="1">INDEX($H$168:$BL$168,,MATCH($E185,$H$143:$BL$143))/Assumed_Asset_Life_in_Years*'CBA Fixed Data'!E196</f>
        <v>0</v>
      </c>
      <c r="L185" s="936" cm="1">
        <f t="array" aca="1" ref="L185" ca="1">INDEX($H$168:$BL$168,,MATCH($E185,$H$143:$BL$143))/Assumed_Asset_Life_in_Years*'CBA Fixed Data'!F196</f>
        <v>0</v>
      </c>
      <c r="M185" s="936" cm="1">
        <f t="array" aca="1" ref="M185" ca="1">INDEX($H$168:$BL$168,,MATCH($E185,$H$143:$BL$143))/Assumed_Asset_Life_in_Years*'CBA Fixed Data'!G196</f>
        <v>0</v>
      </c>
      <c r="N185" s="936" cm="1">
        <f t="array" aca="1" ref="N185" ca="1">INDEX($H$168:$BL$168,,MATCH($E185,$H$143:$BL$143))/Assumed_Asset_Life_in_Years*'CBA Fixed Data'!H196</f>
        <v>0</v>
      </c>
      <c r="O185" s="936" cm="1">
        <f t="array" aca="1" ref="O185" ca="1">INDEX($H$168:$BL$168,,MATCH($E185,$H$143:$BL$143))/Assumed_Asset_Life_in_Years*'CBA Fixed Data'!I196</f>
        <v>0</v>
      </c>
      <c r="P185" s="936" cm="1">
        <f t="array" aca="1" ref="P185" ca="1">INDEX($H$168:$BL$168,,MATCH($E185,$H$143:$BL$143))/Assumed_Asset_Life_in_Years*'CBA Fixed Data'!J196</f>
        <v>0</v>
      </c>
      <c r="Q185" s="936" cm="1">
        <f t="array" aca="1" ref="Q185" ca="1">INDEX($H$168:$BL$168,,MATCH($E185,$H$143:$BL$143))/Assumed_Asset_Life_in_Years*'CBA Fixed Data'!K196</f>
        <v>0</v>
      </c>
      <c r="R185" s="936" cm="1">
        <f t="array" aca="1" ref="R185" ca="1">INDEX($H$168:$BL$168,,MATCH($E185,$H$143:$BL$143))/Assumed_Asset_Life_in_Years*'CBA Fixed Data'!L196</f>
        <v>0</v>
      </c>
      <c r="S185" s="936" cm="1">
        <f t="array" aca="1" ref="S185" ca="1">INDEX($H$168:$BL$168,,MATCH($E185,$H$143:$BL$143))/Assumed_Asset_Life_in_Years*'CBA Fixed Data'!M196</f>
        <v>0</v>
      </c>
      <c r="T185" s="936" cm="1">
        <f t="array" aca="1" ref="T185" ca="1">INDEX($H$168:$BL$168,,MATCH($E185,$H$143:$BL$143))/Assumed_Asset_Life_in_Years*'CBA Fixed Data'!N196</f>
        <v>0</v>
      </c>
      <c r="U185" s="936" cm="1">
        <f t="array" aca="1" ref="U185" ca="1">INDEX($H$168:$BL$168,,MATCH($E185,$H$143:$BL$143))/Assumed_Asset_Life_in_Years*'CBA Fixed Data'!O196</f>
        <v>0</v>
      </c>
      <c r="V185" s="936" cm="1">
        <f t="array" aca="1" ref="V185" ca="1">INDEX($H$168:$BL$168,,MATCH($E185,$H$143:$BL$143))/Assumed_Asset_Life_in_Years*'CBA Fixed Data'!P196</f>
        <v>0</v>
      </c>
      <c r="W185" s="936" cm="1">
        <f t="array" aca="1" ref="W185" ca="1">INDEX($H$168:$BL$168,,MATCH($E185,$H$143:$BL$143))/Assumed_Asset_Life_in_Years*'CBA Fixed Data'!Q196</f>
        <v>0</v>
      </c>
      <c r="X185" s="936" cm="1">
        <f t="array" aca="1" ref="X185" ca="1">INDEX($H$168:$BL$168,,MATCH($E185,$H$143:$BL$143))/Assumed_Asset_Life_in_Years*'CBA Fixed Data'!R196</f>
        <v>0</v>
      </c>
      <c r="Y185" s="936" cm="1">
        <f t="array" aca="1" ref="Y185" ca="1">INDEX($H$168:$BL$168,,MATCH($E185,$H$143:$BL$143))/Assumed_Asset_Life_in_Years*'CBA Fixed Data'!S196</f>
        <v>0</v>
      </c>
      <c r="Z185" s="936" cm="1">
        <f t="array" aca="1" ref="Z185" ca="1">INDEX($H$168:$BL$168,,MATCH($E185,$H$143:$BL$143))/Assumed_Asset_Life_in_Years*'CBA Fixed Data'!T196</f>
        <v>0</v>
      </c>
      <c r="AA185" s="936" cm="1">
        <f t="array" aca="1" ref="AA185" ca="1">INDEX($H$168:$BL$168,,MATCH($E185,$H$143:$BL$143))/Assumed_Asset_Life_in_Years*'CBA Fixed Data'!U196</f>
        <v>0</v>
      </c>
      <c r="AB185" s="936" cm="1">
        <f t="array" aca="1" ref="AB185" ca="1">INDEX($H$168:$BL$168,,MATCH($E185,$H$143:$BL$143))/Assumed_Asset_Life_in_Years*'CBA Fixed Data'!V196</f>
        <v>0</v>
      </c>
      <c r="AC185" s="936" cm="1">
        <f t="array" aca="1" ref="AC185" ca="1">INDEX($H$168:$BL$168,,MATCH($E185,$H$143:$BL$143))/Assumed_Asset_Life_in_Years*'CBA Fixed Data'!W196</f>
        <v>0</v>
      </c>
      <c r="AD185" s="936" cm="1">
        <f t="array" aca="1" ref="AD185" ca="1">INDEX($H$168:$BL$168,,MATCH($E185,$H$143:$BL$143))/Assumed_Asset_Life_in_Years*'CBA Fixed Data'!X196</f>
        <v>0</v>
      </c>
      <c r="AE185" s="936" cm="1">
        <f t="array" aca="1" ref="AE185" ca="1">INDEX($H$168:$BL$168,,MATCH($E185,$H$143:$BL$143))/Assumed_Asset_Life_in_Years*'CBA Fixed Data'!Y196</f>
        <v>0</v>
      </c>
      <c r="AF185" s="936" cm="1">
        <f t="array" aca="1" ref="AF185" ca="1">INDEX($H$168:$BL$168,,MATCH($E185,$H$143:$BL$143))/Assumed_Asset_Life_in_Years*'CBA Fixed Data'!Z196</f>
        <v>0</v>
      </c>
      <c r="AG185" s="936" cm="1">
        <f t="array" aca="1" ref="AG185" ca="1">INDEX($H$168:$BL$168,,MATCH($E185,$H$143:$BL$143))/Assumed_Asset_Life_in_Years*'CBA Fixed Data'!AA196</f>
        <v>0</v>
      </c>
      <c r="AH185" s="936" cm="1">
        <f t="array" aca="1" ref="AH185" ca="1">INDEX($H$168:$BL$168,,MATCH($E185,$H$143:$BL$143))/Assumed_Asset_Life_in_Years*'CBA Fixed Data'!AB196</f>
        <v>0</v>
      </c>
      <c r="AI185" s="936" cm="1">
        <f t="array" aca="1" ref="AI185" ca="1">INDEX($H$168:$BL$168,,MATCH($E185,$H$143:$BL$143))/Assumed_Asset_Life_in_Years*'CBA Fixed Data'!AC196</f>
        <v>0</v>
      </c>
      <c r="AJ185" s="936" cm="1">
        <f t="array" aca="1" ref="AJ185" ca="1">INDEX($H$168:$BL$168,,MATCH($E185,$H$143:$BL$143))/Assumed_Asset_Life_in_Years*'CBA Fixed Data'!AD196</f>
        <v>0</v>
      </c>
      <c r="AK185" s="936" cm="1">
        <f t="array" aca="1" ref="AK185" ca="1">INDEX($H$168:$BL$168,,MATCH($E185,$H$143:$BL$143))/Assumed_Asset_Life_in_Years*'CBA Fixed Data'!AE196</f>
        <v>0</v>
      </c>
      <c r="AL185" s="936" cm="1">
        <f t="array" aca="1" ref="AL185" ca="1">INDEX($H$168:$BL$168,,MATCH($E185,$H$143:$BL$143))/Assumed_Asset_Life_in_Years*'CBA Fixed Data'!AF196</f>
        <v>0</v>
      </c>
      <c r="AM185" s="936" cm="1">
        <f t="array" aca="1" ref="AM185" ca="1">INDEX($H$168:$BL$168,,MATCH($E185,$H$143:$BL$143))/Assumed_Asset_Life_in_Years*'CBA Fixed Data'!AG196</f>
        <v>0</v>
      </c>
      <c r="AN185" s="936" cm="1">
        <f t="array" aca="1" ref="AN185" ca="1">INDEX($H$168:$BL$168,,MATCH($E185,$H$143:$BL$143))/Assumed_Asset_Life_in_Years*'CBA Fixed Data'!AH196</f>
        <v>0</v>
      </c>
      <c r="AO185" s="936" cm="1">
        <f t="array" aca="1" ref="AO185" ca="1">INDEX($H$168:$BL$168,,MATCH($E185,$H$143:$BL$143))/Assumed_Asset_Life_in_Years*'CBA Fixed Data'!AI196</f>
        <v>0</v>
      </c>
      <c r="AP185" s="936" cm="1">
        <f t="array" aca="1" ref="AP185" ca="1">INDEX($H$168:$BL$168,,MATCH($E185,$H$143:$BL$143))/Assumed_Asset_Life_in_Years*'CBA Fixed Data'!AJ196</f>
        <v>0</v>
      </c>
      <c r="AQ185" s="936" cm="1">
        <f t="array" aca="1" ref="AQ185" ca="1">INDEX($H$168:$BL$168,,MATCH($E185,$H$143:$BL$143))/Assumed_Asset_Life_in_Years*'CBA Fixed Data'!AK196</f>
        <v>0</v>
      </c>
      <c r="AR185" s="936" cm="1">
        <f t="array" aca="1" ref="AR185" ca="1">INDEX($H$168:$BL$168,,MATCH($E185,$H$143:$BL$143))/Assumed_Asset_Life_in_Years*'CBA Fixed Data'!AL196</f>
        <v>0</v>
      </c>
      <c r="AS185" s="936" cm="1">
        <f t="array" aca="1" ref="AS185" ca="1">INDEX($H$168:$BL$168,,MATCH($E185,$H$143:$BL$143))/Assumed_Asset_Life_in_Years*'CBA Fixed Data'!AM196</f>
        <v>0</v>
      </c>
      <c r="AT185" s="936" cm="1">
        <f t="array" aca="1" ref="AT185" ca="1">INDEX($H$168:$BL$168,,MATCH($E185,$H$143:$BL$143))/Assumed_Asset_Life_in_Years*'CBA Fixed Data'!AN196</f>
        <v>0</v>
      </c>
      <c r="AU185" s="936" cm="1">
        <f t="array" aca="1" ref="AU185" ca="1">INDEX($H$168:$BL$168,,MATCH($E185,$H$143:$BL$143))/Assumed_Asset_Life_in_Years*'CBA Fixed Data'!AO196</f>
        <v>0</v>
      </c>
      <c r="AV185" s="936" cm="1">
        <f t="array" aca="1" ref="AV185" ca="1">INDEX($H$168:$BL$168,,MATCH($E185,$H$143:$BL$143))/Assumed_Asset_Life_in_Years*'CBA Fixed Data'!AP196</f>
        <v>0</v>
      </c>
      <c r="AW185" s="936" cm="1">
        <f t="array" aca="1" ref="AW185" ca="1">INDEX($H$168:$BL$168,,MATCH($E185,$H$143:$BL$143))/Assumed_Asset_Life_in_Years*'CBA Fixed Data'!AQ196</f>
        <v>0</v>
      </c>
      <c r="AX185" s="936" cm="1">
        <f t="array" aca="1" ref="AX185" ca="1">INDEX($H$168:$BL$168,,MATCH($E185,$H$143:$BL$143))/Assumed_Asset_Life_in_Years*'CBA Fixed Data'!AR196</f>
        <v>0</v>
      </c>
      <c r="AY185" s="936" cm="1">
        <f t="array" aca="1" ref="AY185" ca="1">INDEX($H$168:$BL$168,,MATCH($E185,$H$143:$BL$143))/Assumed_Asset_Life_in_Years*'CBA Fixed Data'!AS196</f>
        <v>0</v>
      </c>
      <c r="AZ185" s="936" cm="1">
        <f t="array" aca="1" ref="AZ185" ca="1">INDEX($H$168:$BL$168,,MATCH($E185,$H$143:$BL$143))/Assumed_Asset_Life_in_Years*'CBA Fixed Data'!AT196</f>
        <v>0</v>
      </c>
      <c r="BA185" s="936" cm="1">
        <f t="array" aca="1" ref="BA185" ca="1">INDEX($H$168:$BL$168,,MATCH($E185,$H$143:$BL$143))/Assumed_Asset_Life_in_Years*'CBA Fixed Data'!AU196</f>
        <v>0</v>
      </c>
      <c r="BB185" s="936" cm="1">
        <f t="array" aca="1" ref="BB185" ca="1">INDEX($H$168:$BL$168,,MATCH($E185,$H$143:$BL$143))/Assumed_Asset_Life_in_Years*'CBA Fixed Data'!AV196</f>
        <v>0</v>
      </c>
      <c r="BC185" s="936" cm="1">
        <f t="array" aca="1" ref="BC185" ca="1">INDEX($H$168:$BL$168,,MATCH($E185,$H$143:$BL$143))/Assumed_Asset_Life_in_Years*'CBA Fixed Data'!AW196</f>
        <v>0</v>
      </c>
      <c r="BD185" s="936" cm="1">
        <f t="array" aca="1" ref="BD185" ca="1">INDEX($H$168:$BL$168,,MATCH($E185,$H$143:$BL$143))/Assumed_Asset_Life_in_Years*'CBA Fixed Data'!AX196</f>
        <v>0</v>
      </c>
      <c r="BE185" s="936" cm="1">
        <f t="array" aca="1" ref="BE185" ca="1">INDEX($H$168:$BL$168,,MATCH($E185,$H$143:$BL$143))/Assumed_Asset_Life_in_Years*'CBA Fixed Data'!AY196</f>
        <v>0</v>
      </c>
      <c r="BF185" s="936" cm="1">
        <f t="array" aca="1" ref="BF185" ca="1">INDEX($H$168:$BL$168,,MATCH($E185,$H$143:$BL$143))/Assumed_Asset_Life_in_Years*'CBA Fixed Data'!AZ196</f>
        <v>0</v>
      </c>
      <c r="BG185" s="936" cm="1">
        <f t="array" aca="1" ref="BG185" ca="1">INDEX($H$168:$BL$168,,MATCH($E185,$H$143:$BL$143))/Assumed_Asset_Life_in_Years*'CBA Fixed Data'!BA196</f>
        <v>0</v>
      </c>
      <c r="BH185" s="936" cm="1">
        <f t="array" aca="1" ref="BH185" ca="1">INDEX($H$168:$BL$168,,MATCH($E185,$H$143:$BL$143))/Assumed_Asset_Life_in_Years*'CBA Fixed Data'!BB196</f>
        <v>0</v>
      </c>
      <c r="BI185" s="936" cm="1">
        <f t="array" aca="1" ref="BI185" ca="1">INDEX($H$168:$BL$168,,MATCH($E185,$H$143:$BL$143))/Assumed_Asset_Life_in_Years*'CBA Fixed Data'!BC196</f>
        <v>0</v>
      </c>
      <c r="BJ185" s="936" cm="1">
        <f t="array" aca="1" ref="BJ185" ca="1">INDEX($H$168:$BL$168,,MATCH($E185,$H$143:$BL$143))/Assumed_Asset_Life_in_Years*'CBA Fixed Data'!BD196</f>
        <v>0</v>
      </c>
      <c r="BK185" s="936" cm="1">
        <f t="array" aca="1" ref="BK185" ca="1">INDEX($H$168:$BL$168,,MATCH($E185,$H$143:$BL$143))/Assumed_Asset_Life_in_Years*'CBA Fixed Data'!BE196</f>
        <v>0</v>
      </c>
      <c r="BL185" s="936" cm="1">
        <f t="array" aca="1" ref="BL185" ca="1">INDEX($H$168:$BL$168,,MATCH($E185,$H$143:$BL$143))/Assumed_Asset_Life_in_Years*'CBA Fixed Data'!BF196</f>
        <v>0</v>
      </c>
      <c r="BM185" s="184"/>
    </row>
    <row r="186" spans="1:65" ht="14.25">
      <c r="A186" s="1270"/>
      <c r="B186" s="909" t="s">
        <v>669</v>
      </c>
      <c r="C186" s="909"/>
      <c r="D186" s="909" t="s">
        <v>670</v>
      </c>
      <c r="E186" s="910">
        <v>2040</v>
      </c>
      <c r="F186" s="909"/>
      <c r="G186" s="913" t="s">
        <v>514</v>
      </c>
      <c r="H186" s="936" cm="1">
        <f t="array" aca="1" ref="H186" ca="1">INDEX($H$168:$BL$168,,MATCH($E186,$H$143:$BL$143))/Assumed_Asset_Life_in_Years*'CBA Fixed Data'!B197</f>
        <v>0</v>
      </c>
      <c r="I186" s="936" cm="1">
        <f t="array" aca="1" ref="I186" ca="1">INDEX($H$168:$BL$168,,MATCH($E186,$H$143:$BL$143))/Assumed_Asset_Life_in_Years*'CBA Fixed Data'!C197</f>
        <v>0</v>
      </c>
      <c r="J186" s="936" cm="1">
        <f t="array" aca="1" ref="J186" ca="1">INDEX($H$168:$BL$168,,MATCH($E186,$H$143:$BL$143))/Assumed_Asset_Life_in_Years*'CBA Fixed Data'!D197</f>
        <v>0</v>
      </c>
      <c r="K186" s="936" cm="1">
        <f t="array" aca="1" ref="K186" ca="1">INDEX($H$168:$BL$168,,MATCH($E186,$H$143:$BL$143))/Assumed_Asset_Life_in_Years*'CBA Fixed Data'!E197</f>
        <v>0</v>
      </c>
      <c r="L186" s="936" cm="1">
        <f t="array" aca="1" ref="L186" ca="1">INDEX($H$168:$BL$168,,MATCH($E186,$H$143:$BL$143))/Assumed_Asset_Life_in_Years*'CBA Fixed Data'!F197</f>
        <v>0</v>
      </c>
      <c r="M186" s="936" cm="1">
        <f t="array" aca="1" ref="M186" ca="1">INDEX($H$168:$BL$168,,MATCH($E186,$H$143:$BL$143))/Assumed_Asset_Life_in_Years*'CBA Fixed Data'!G197</f>
        <v>0</v>
      </c>
      <c r="N186" s="936" cm="1">
        <f t="array" aca="1" ref="N186" ca="1">INDEX($H$168:$BL$168,,MATCH($E186,$H$143:$BL$143))/Assumed_Asset_Life_in_Years*'CBA Fixed Data'!H197</f>
        <v>0</v>
      </c>
      <c r="O186" s="936" cm="1">
        <f t="array" aca="1" ref="O186" ca="1">INDEX($H$168:$BL$168,,MATCH($E186,$H$143:$BL$143))/Assumed_Asset_Life_in_Years*'CBA Fixed Data'!I197</f>
        <v>0</v>
      </c>
      <c r="P186" s="936" cm="1">
        <f t="array" aca="1" ref="P186" ca="1">INDEX($H$168:$BL$168,,MATCH($E186,$H$143:$BL$143))/Assumed_Asset_Life_in_Years*'CBA Fixed Data'!J197</f>
        <v>0</v>
      </c>
      <c r="Q186" s="936" cm="1">
        <f t="array" aca="1" ref="Q186" ca="1">INDEX($H$168:$BL$168,,MATCH($E186,$H$143:$BL$143))/Assumed_Asset_Life_in_Years*'CBA Fixed Data'!K197</f>
        <v>0</v>
      </c>
      <c r="R186" s="936" cm="1">
        <f t="array" aca="1" ref="R186" ca="1">INDEX($H$168:$BL$168,,MATCH($E186,$H$143:$BL$143))/Assumed_Asset_Life_in_Years*'CBA Fixed Data'!L197</f>
        <v>0</v>
      </c>
      <c r="S186" s="936" cm="1">
        <f t="array" aca="1" ref="S186" ca="1">INDEX($H$168:$BL$168,,MATCH($E186,$H$143:$BL$143))/Assumed_Asset_Life_in_Years*'CBA Fixed Data'!M197</f>
        <v>0</v>
      </c>
      <c r="T186" s="936" cm="1">
        <f t="array" aca="1" ref="T186" ca="1">INDEX($H$168:$BL$168,,MATCH($E186,$H$143:$BL$143))/Assumed_Asset_Life_in_Years*'CBA Fixed Data'!N197</f>
        <v>0</v>
      </c>
      <c r="U186" s="936" cm="1">
        <f t="array" aca="1" ref="U186" ca="1">INDEX($H$168:$BL$168,,MATCH($E186,$H$143:$BL$143))/Assumed_Asset_Life_in_Years*'CBA Fixed Data'!O197</f>
        <v>0</v>
      </c>
      <c r="V186" s="936" cm="1">
        <f t="array" aca="1" ref="V186" ca="1">INDEX($H$168:$BL$168,,MATCH($E186,$H$143:$BL$143))/Assumed_Asset_Life_in_Years*'CBA Fixed Data'!P197</f>
        <v>0</v>
      </c>
      <c r="W186" s="936" cm="1">
        <f t="array" aca="1" ref="W186" ca="1">INDEX($H$168:$BL$168,,MATCH($E186,$H$143:$BL$143))/Assumed_Asset_Life_in_Years*'CBA Fixed Data'!Q197</f>
        <v>0</v>
      </c>
      <c r="X186" s="936" cm="1">
        <f t="array" aca="1" ref="X186" ca="1">INDEX($H$168:$BL$168,,MATCH($E186,$H$143:$BL$143))/Assumed_Asset_Life_in_Years*'CBA Fixed Data'!R197</f>
        <v>0</v>
      </c>
      <c r="Y186" s="936" cm="1">
        <f t="array" aca="1" ref="Y186" ca="1">INDEX($H$168:$BL$168,,MATCH($E186,$H$143:$BL$143))/Assumed_Asset_Life_in_Years*'CBA Fixed Data'!S197</f>
        <v>0</v>
      </c>
      <c r="Z186" s="936" cm="1">
        <f t="array" aca="1" ref="Z186" ca="1">INDEX($H$168:$BL$168,,MATCH($E186,$H$143:$BL$143))/Assumed_Asset_Life_in_Years*'CBA Fixed Data'!T197</f>
        <v>0</v>
      </c>
      <c r="AA186" s="936" cm="1">
        <f t="array" aca="1" ref="AA186" ca="1">INDEX($H$168:$BL$168,,MATCH($E186,$H$143:$BL$143))/Assumed_Asset_Life_in_Years*'CBA Fixed Data'!U197</f>
        <v>0</v>
      </c>
      <c r="AB186" s="936" cm="1">
        <f t="array" aca="1" ref="AB186" ca="1">INDEX($H$168:$BL$168,,MATCH($E186,$H$143:$BL$143))/Assumed_Asset_Life_in_Years*'CBA Fixed Data'!V197</f>
        <v>0</v>
      </c>
      <c r="AC186" s="936" cm="1">
        <f t="array" aca="1" ref="AC186" ca="1">INDEX($H$168:$BL$168,,MATCH($E186,$H$143:$BL$143))/Assumed_Asset_Life_in_Years*'CBA Fixed Data'!W197</f>
        <v>0</v>
      </c>
      <c r="AD186" s="936" cm="1">
        <f t="array" aca="1" ref="AD186" ca="1">INDEX($H$168:$BL$168,,MATCH($E186,$H$143:$BL$143))/Assumed_Asset_Life_in_Years*'CBA Fixed Data'!X197</f>
        <v>0</v>
      </c>
      <c r="AE186" s="936" cm="1">
        <f t="array" aca="1" ref="AE186" ca="1">INDEX($H$168:$BL$168,,MATCH($E186,$H$143:$BL$143))/Assumed_Asset_Life_in_Years*'CBA Fixed Data'!Y197</f>
        <v>0</v>
      </c>
      <c r="AF186" s="936" cm="1">
        <f t="array" aca="1" ref="AF186" ca="1">INDEX($H$168:$BL$168,,MATCH($E186,$H$143:$BL$143))/Assumed_Asset_Life_in_Years*'CBA Fixed Data'!Z197</f>
        <v>0</v>
      </c>
      <c r="AG186" s="936" cm="1">
        <f t="array" aca="1" ref="AG186" ca="1">INDEX($H$168:$BL$168,,MATCH($E186,$H$143:$BL$143))/Assumed_Asset_Life_in_Years*'CBA Fixed Data'!AA197</f>
        <v>0</v>
      </c>
      <c r="AH186" s="936" cm="1">
        <f t="array" aca="1" ref="AH186" ca="1">INDEX($H$168:$BL$168,,MATCH($E186,$H$143:$BL$143))/Assumed_Asset_Life_in_Years*'CBA Fixed Data'!AB197</f>
        <v>0</v>
      </c>
      <c r="AI186" s="936" cm="1">
        <f t="array" aca="1" ref="AI186" ca="1">INDEX($H$168:$BL$168,,MATCH($E186,$H$143:$BL$143))/Assumed_Asset_Life_in_Years*'CBA Fixed Data'!AC197</f>
        <v>0</v>
      </c>
      <c r="AJ186" s="936" cm="1">
        <f t="array" aca="1" ref="AJ186" ca="1">INDEX($H$168:$BL$168,,MATCH($E186,$H$143:$BL$143))/Assumed_Asset_Life_in_Years*'CBA Fixed Data'!AD197</f>
        <v>0</v>
      </c>
      <c r="AK186" s="936" cm="1">
        <f t="array" aca="1" ref="AK186" ca="1">INDEX($H$168:$BL$168,,MATCH($E186,$H$143:$BL$143))/Assumed_Asset_Life_in_Years*'CBA Fixed Data'!AE197</f>
        <v>0</v>
      </c>
      <c r="AL186" s="936" cm="1">
        <f t="array" aca="1" ref="AL186" ca="1">INDEX($H$168:$BL$168,,MATCH($E186,$H$143:$BL$143))/Assumed_Asset_Life_in_Years*'CBA Fixed Data'!AF197</f>
        <v>0</v>
      </c>
      <c r="AM186" s="936" cm="1">
        <f t="array" aca="1" ref="AM186" ca="1">INDEX($H$168:$BL$168,,MATCH($E186,$H$143:$BL$143))/Assumed_Asset_Life_in_Years*'CBA Fixed Data'!AG197</f>
        <v>0</v>
      </c>
      <c r="AN186" s="936" cm="1">
        <f t="array" aca="1" ref="AN186" ca="1">INDEX($H$168:$BL$168,,MATCH($E186,$H$143:$BL$143))/Assumed_Asset_Life_in_Years*'CBA Fixed Data'!AH197</f>
        <v>0</v>
      </c>
      <c r="AO186" s="936" cm="1">
        <f t="array" aca="1" ref="AO186" ca="1">INDEX($H$168:$BL$168,,MATCH($E186,$H$143:$BL$143))/Assumed_Asset_Life_in_Years*'CBA Fixed Data'!AI197</f>
        <v>0</v>
      </c>
      <c r="AP186" s="936" cm="1">
        <f t="array" aca="1" ref="AP186" ca="1">INDEX($H$168:$BL$168,,MATCH($E186,$H$143:$BL$143))/Assumed_Asset_Life_in_Years*'CBA Fixed Data'!AJ197</f>
        <v>0</v>
      </c>
      <c r="AQ186" s="936" cm="1">
        <f t="array" aca="1" ref="AQ186" ca="1">INDEX($H$168:$BL$168,,MATCH($E186,$H$143:$BL$143))/Assumed_Asset_Life_in_Years*'CBA Fixed Data'!AK197</f>
        <v>0</v>
      </c>
      <c r="AR186" s="936" cm="1">
        <f t="array" aca="1" ref="AR186" ca="1">INDEX($H$168:$BL$168,,MATCH($E186,$H$143:$BL$143))/Assumed_Asset_Life_in_Years*'CBA Fixed Data'!AL197</f>
        <v>0</v>
      </c>
      <c r="AS186" s="936" cm="1">
        <f t="array" aca="1" ref="AS186" ca="1">INDEX($H$168:$BL$168,,MATCH($E186,$H$143:$BL$143))/Assumed_Asset_Life_in_Years*'CBA Fixed Data'!AM197</f>
        <v>0</v>
      </c>
      <c r="AT186" s="936" cm="1">
        <f t="array" aca="1" ref="AT186" ca="1">INDEX($H$168:$BL$168,,MATCH($E186,$H$143:$BL$143))/Assumed_Asset_Life_in_Years*'CBA Fixed Data'!AN197</f>
        <v>0</v>
      </c>
      <c r="AU186" s="936" cm="1">
        <f t="array" aca="1" ref="AU186" ca="1">INDEX($H$168:$BL$168,,MATCH($E186,$H$143:$BL$143))/Assumed_Asset_Life_in_Years*'CBA Fixed Data'!AO197</f>
        <v>0</v>
      </c>
      <c r="AV186" s="936" cm="1">
        <f t="array" aca="1" ref="AV186" ca="1">INDEX($H$168:$BL$168,,MATCH($E186,$H$143:$BL$143))/Assumed_Asset_Life_in_Years*'CBA Fixed Data'!AP197</f>
        <v>0</v>
      </c>
      <c r="AW186" s="936" cm="1">
        <f t="array" aca="1" ref="AW186" ca="1">INDEX($H$168:$BL$168,,MATCH($E186,$H$143:$BL$143))/Assumed_Asset_Life_in_Years*'CBA Fixed Data'!AQ197</f>
        <v>0</v>
      </c>
      <c r="AX186" s="936" cm="1">
        <f t="array" aca="1" ref="AX186" ca="1">INDEX($H$168:$BL$168,,MATCH($E186,$H$143:$BL$143))/Assumed_Asset_Life_in_Years*'CBA Fixed Data'!AR197</f>
        <v>0</v>
      </c>
      <c r="AY186" s="936" cm="1">
        <f t="array" aca="1" ref="AY186" ca="1">INDEX($H$168:$BL$168,,MATCH($E186,$H$143:$BL$143))/Assumed_Asset_Life_in_Years*'CBA Fixed Data'!AS197</f>
        <v>0</v>
      </c>
      <c r="AZ186" s="936" cm="1">
        <f t="array" aca="1" ref="AZ186" ca="1">INDEX($H$168:$BL$168,,MATCH($E186,$H$143:$BL$143))/Assumed_Asset_Life_in_Years*'CBA Fixed Data'!AT197</f>
        <v>0</v>
      </c>
      <c r="BA186" s="936" cm="1">
        <f t="array" aca="1" ref="BA186" ca="1">INDEX($H$168:$BL$168,,MATCH($E186,$H$143:$BL$143))/Assumed_Asset_Life_in_Years*'CBA Fixed Data'!AU197</f>
        <v>0</v>
      </c>
      <c r="BB186" s="936" cm="1">
        <f t="array" aca="1" ref="BB186" ca="1">INDEX($H$168:$BL$168,,MATCH($E186,$H$143:$BL$143))/Assumed_Asset_Life_in_Years*'CBA Fixed Data'!AV197</f>
        <v>0</v>
      </c>
      <c r="BC186" s="936" cm="1">
        <f t="array" aca="1" ref="BC186" ca="1">INDEX($H$168:$BL$168,,MATCH($E186,$H$143:$BL$143))/Assumed_Asset_Life_in_Years*'CBA Fixed Data'!AW197</f>
        <v>0</v>
      </c>
      <c r="BD186" s="936" cm="1">
        <f t="array" aca="1" ref="BD186" ca="1">INDEX($H$168:$BL$168,,MATCH($E186,$H$143:$BL$143))/Assumed_Asset_Life_in_Years*'CBA Fixed Data'!AX197</f>
        <v>0</v>
      </c>
      <c r="BE186" s="936" cm="1">
        <f t="array" aca="1" ref="BE186" ca="1">INDEX($H$168:$BL$168,,MATCH($E186,$H$143:$BL$143))/Assumed_Asset_Life_in_Years*'CBA Fixed Data'!AY197</f>
        <v>0</v>
      </c>
      <c r="BF186" s="936" cm="1">
        <f t="array" aca="1" ref="BF186" ca="1">INDEX($H$168:$BL$168,,MATCH($E186,$H$143:$BL$143))/Assumed_Asset_Life_in_Years*'CBA Fixed Data'!AZ197</f>
        <v>0</v>
      </c>
      <c r="BG186" s="936" cm="1">
        <f t="array" aca="1" ref="BG186" ca="1">INDEX($H$168:$BL$168,,MATCH($E186,$H$143:$BL$143))/Assumed_Asset_Life_in_Years*'CBA Fixed Data'!BA197</f>
        <v>0</v>
      </c>
      <c r="BH186" s="936" cm="1">
        <f t="array" aca="1" ref="BH186" ca="1">INDEX($H$168:$BL$168,,MATCH($E186,$H$143:$BL$143))/Assumed_Asset_Life_in_Years*'CBA Fixed Data'!BB197</f>
        <v>0</v>
      </c>
      <c r="BI186" s="936" cm="1">
        <f t="array" aca="1" ref="BI186" ca="1">INDEX($H$168:$BL$168,,MATCH($E186,$H$143:$BL$143))/Assumed_Asset_Life_in_Years*'CBA Fixed Data'!BC197</f>
        <v>0</v>
      </c>
      <c r="BJ186" s="936" cm="1">
        <f t="array" aca="1" ref="BJ186" ca="1">INDEX($H$168:$BL$168,,MATCH($E186,$H$143:$BL$143))/Assumed_Asset_Life_in_Years*'CBA Fixed Data'!BD197</f>
        <v>0</v>
      </c>
      <c r="BK186" s="936" cm="1">
        <f t="array" aca="1" ref="BK186" ca="1">INDEX($H$168:$BL$168,,MATCH($E186,$H$143:$BL$143))/Assumed_Asset_Life_in_Years*'CBA Fixed Data'!BE197</f>
        <v>0</v>
      </c>
      <c r="BL186" s="936" cm="1">
        <f t="array" aca="1" ref="BL186" ca="1">INDEX($H$168:$BL$168,,MATCH($E186,$H$143:$BL$143))/Assumed_Asset_Life_in_Years*'CBA Fixed Data'!BF197</f>
        <v>0</v>
      </c>
      <c r="BM186" s="184"/>
    </row>
    <row r="187" spans="1:65" ht="14.25">
      <c r="A187" s="1270"/>
      <c r="B187" s="909" t="s">
        <v>671</v>
      </c>
      <c r="C187" s="909"/>
      <c r="D187" s="909" t="s">
        <v>672</v>
      </c>
      <c r="E187" s="910">
        <v>2041</v>
      </c>
      <c r="F187" s="909"/>
      <c r="G187" s="913" t="s">
        <v>514</v>
      </c>
      <c r="H187" s="936" cm="1">
        <f t="array" aca="1" ref="H187" ca="1">INDEX($H$168:$BL$168,,MATCH($E187,$H$143:$BL$143))/Assumed_Asset_Life_in_Years*'CBA Fixed Data'!B198</f>
        <v>0</v>
      </c>
      <c r="I187" s="936" cm="1">
        <f t="array" aca="1" ref="I187" ca="1">INDEX($H$168:$BL$168,,MATCH($E187,$H$143:$BL$143))/Assumed_Asset_Life_in_Years*'CBA Fixed Data'!C198</f>
        <v>0</v>
      </c>
      <c r="J187" s="936" cm="1">
        <f t="array" aca="1" ref="J187" ca="1">INDEX($H$168:$BL$168,,MATCH($E187,$H$143:$BL$143))/Assumed_Asset_Life_in_Years*'CBA Fixed Data'!D198</f>
        <v>0</v>
      </c>
      <c r="K187" s="936" cm="1">
        <f t="array" aca="1" ref="K187" ca="1">INDEX($H$168:$BL$168,,MATCH($E187,$H$143:$BL$143))/Assumed_Asset_Life_in_Years*'CBA Fixed Data'!E198</f>
        <v>0</v>
      </c>
      <c r="L187" s="936" cm="1">
        <f t="array" aca="1" ref="L187" ca="1">INDEX($H$168:$BL$168,,MATCH($E187,$H$143:$BL$143))/Assumed_Asset_Life_in_Years*'CBA Fixed Data'!F198</f>
        <v>0</v>
      </c>
      <c r="M187" s="936" cm="1">
        <f t="array" aca="1" ref="M187" ca="1">INDEX($H$168:$BL$168,,MATCH($E187,$H$143:$BL$143))/Assumed_Asset_Life_in_Years*'CBA Fixed Data'!G198</f>
        <v>0</v>
      </c>
      <c r="N187" s="936" cm="1">
        <f t="array" aca="1" ref="N187" ca="1">INDEX($H$168:$BL$168,,MATCH($E187,$H$143:$BL$143))/Assumed_Asset_Life_in_Years*'CBA Fixed Data'!H198</f>
        <v>0</v>
      </c>
      <c r="O187" s="936" cm="1">
        <f t="array" aca="1" ref="O187" ca="1">INDEX($H$168:$BL$168,,MATCH($E187,$H$143:$BL$143))/Assumed_Asset_Life_in_Years*'CBA Fixed Data'!I198</f>
        <v>0</v>
      </c>
      <c r="P187" s="936" cm="1">
        <f t="array" aca="1" ref="P187" ca="1">INDEX($H$168:$BL$168,,MATCH($E187,$H$143:$BL$143))/Assumed_Asset_Life_in_Years*'CBA Fixed Data'!J198</f>
        <v>0</v>
      </c>
      <c r="Q187" s="936" cm="1">
        <f t="array" aca="1" ref="Q187" ca="1">INDEX($H$168:$BL$168,,MATCH($E187,$H$143:$BL$143))/Assumed_Asset_Life_in_Years*'CBA Fixed Data'!K198</f>
        <v>0</v>
      </c>
      <c r="R187" s="936" cm="1">
        <f t="array" aca="1" ref="R187" ca="1">INDEX($H$168:$BL$168,,MATCH($E187,$H$143:$BL$143))/Assumed_Asset_Life_in_Years*'CBA Fixed Data'!L198</f>
        <v>0</v>
      </c>
      <c r="S187" s="936" cm="1">
        <f t="array" aca="1" ref="S187" ca="1">INDEX($H$168:$BL$168,,MATCH($E187,$H$143:$BL$143))/Assumed_Asset_Life_in_Years*'CBA Fixed Data'!M198</f>
        <v>0</v>
      </c>
      <c r="T187" s="936" cm="1">
        <f t="array" aca="1" ref="T187" ca="1">INDEX($H$168:$BL$168,,MATCH($E187,$H$143:$BL$143))/Assumed_Asset_Life_in_Years*'CBA Fixed Data'!N198</f>
        <v>0</v>
      </c>
      <c r="U187" s="936" cm="1">
        <f t="array" aca="1" ref="U187" ca="1">INDEX($H$168:$BL$168,,MATCH($E187,$H$143:$BL$143))/Assumed_Asset_Life_in_Years*'CBA Fixed Data'!O198</f>
        <v>0</v>
      </c>
      <c r="V187" s="936" cm="1">
        <f t="array" aca="1" ref="V187" ca="1">INDEX($H$168:$BL$168,,MATCH($E187,$H$143:$BL$143))/Assumed_Asset_Life_in_Years*'CBA Fixed Data'!P198</f>
        <v>0</v>
      </c>
      <c r="W187" s="936" cm="1">
        <f t="array" aca="1" ref="W187" ca="1">INDEX($H$168:$BL$168,,MATCH($E187,$H$143:$BL$143))/Assumed_Asset_Life_in_Years*'CBA Fixed Data'!Q198</f>
        <v>0</v>
      </c>
      <c r="X187" s="936" cm="1">
        <f t="array" aca="1" ref="X187" ca="1">INDEX($H$168:$BL$168,,MATCH($E187,$H$143:$BL$143))/Assumed_Asset_Life_in_Years*'CBA Fixed Data'!R198</f>
        <v>0</v>
      </c>
      <c r="Y187" s="936" cm="1">
        <f t="array" aca="1" ref="Y187" ca="1">INDEX($H$168:$BL$168,,MATCH($E187,$H$143:$BL$143))/Assumed_Asset_Life_in_Years*'CBA Fixed Data'!S198</f>
        <v>0</v>
      </c>
      <c r="Z187" s="936" cm="1">
        <f t="array" aca="1" ref="Z187" ca="1">INDEX($H$168:$BL$168,,MATCH($E187,$H$143:$BL$143))/Assumed_Asset_Life_in_Years*'CBA Fixed Data'!T198</f>
        <v>0</v>
      </c>
      <c r="AA187" s="936" cm="1">
        <f t="array" aca="1" ref="AA187" ca="1">INDEX($H$168:$BL$168,,MATCH($E187,$H$143:$BL$143))/Assumed_Asset_Life_in_Years*'CBA Fixed Data'!U198</f>
        <v>0</v>
      </c>
      <c r="AB187" s="936" cm="1">
        <f t="array" aca="1" ref="AB187" ca="1">INDEX($H$168:$BL$168,,MATCH($E187,$H$143:$BL$143))/Assumed_Asset_Life_in_Years*'CBA Fixed Data'!V198</f>
        <v>0</v>
      </c>
      <c r="AC187" s="936" cm="1">
        <f t="array" aca="1" ref="AC187" ca="1">INDEX($H$168:$BL$168,,MATCH($E187,$H$143:$BL$143))/Assumed_Asset_Life_in_Years*'CBA Fixed Data'!W198</f>
        <v>0</v>
      </c>
      <c r="AD187" s="936" cm="1">
        <f t="array" aca="1" ref="AD187" ca="1">INDEX($H$168:$BL$168,,MATCH($E187,$H$143:$BL$143))/Assumed_Asset_Life_in_Years*'CBA Fixed Data'!X198</f>
        <v>0</v>
      </c>
      <c r="AE187" s="936" cm="1">
        <f t="array" aca="1" ref="AE187" ca="1">INDEX($H$168:$BL$168,,MATCH($E187,$H$143:$BL$143))/Assumed_Asset_Life_in_Years*'CBA Fixed Data'!Y198</f>
        <v>0</v>
      </c>
      <c r="AF187" s="936" cm="1">
        <f t="array" aca="1" ref="AF187" ca="1">INDEX($H$168:$BL$168,,MATCH($E187,$H$143:$BL$143))/Assumed_Asset_Life_in_Years*'CBA Fixed Data'!Z198</f>
        <v>0</v>
      </c>
      <c r="AG187" s="936" cm="1">
        <f t="array" aca="1" ref="AG187" ca="1">INDEX($H$168:$BL$168,,MATCH($E187,$H$143:$BL$143))/Assumed_Asset_Life_in_Years*'CBA Fixed Data'!AA198</f>
        <v>0</v>
      </c>
      <c r="AH187" s="936" cm="1">
        <f t="array" aca="1" ref="AH187" ca="1">INDEX($H$168:$BL$168,,MATCH($E187,$H$143:$BL$143))/Assumed_Asset_Life_in_Years*'CBA Fixed Data'!AB198</f>
        <v>0</v>
      </c>
      <c r="AI187" s="936" cm="1">
        <f t="array" aca="1" ref="AI187" ca="1">INDEX($H$168:$BL$168,,MATCH($E187,$H$143:$BL$143))/Assumed_Asset_Life_in_Years*'CBA Fixed Data'!AC198</f>
        <v>0</v>
      </c>
      <c r="AJ187" s="936" cm="1">
        <f t="array" aca="1" ref="AJ187" ca="1">INDEX($H$168:$BL$168,,MATCH($E187,$H$143:$BL$143))/Assumed_Asset_Life_in_Years*'CBA Fixed Data'!AD198</f>
        <v>0</v>
      </c>
      <c r="AK187" s="936" cm="1">
        <f t="array" aca="1" ref="AK187" ca="1">INDEX($H$168:$BL$168,,MATCH($E187,$H$143:$BL$143))/Assumed_Asset_Life_in_Years*'CBA Fixed Data'!AE198</f>
        <v>0</v>
      </c>
      <c r="AL187" s="936" cm="1">
        <f t="array" aca="1" ref="AL187" ca="1">INDEX($H$168:$BL$168,,MATCH($E187,$H$143:$BL$143))/Assumed_Asset_Life_in_Years*'CBA Fixed Data'!AF198</f>
        <v>0</v>
      </c>
      <c r="AM187" s="936" cm="1">
        <f t="array" aca="1" ref="AM187" ca="1">INDEX($H$168:$BL$168,,MATCH($E187,$H$143:$BL$143))/Assumed_Asset_Life_in_Years*'CBA Fixed Data'!AG198</f>
        <v>0</v>
      </c>
      <c r="AN187" s="936" cm="1">
        <f t="array" aca="1" ref="AN187" ca="1">INDEX($H$168:$BL$168,,MATCH($E187,$H$143:$BL$143))/Assumed_Asset_Life_in_Years*'CBA Fixed Data'!AH198</f>
        <v>0</v>
      </c>
      <c r="AO187" s="936" cm="1">
        <f t="array" aca="1" ref="AO187" ca="1">INDEX($H$168:$BL$168,,MATCH($E187,$H$143:$BL$143))/Assumed_Asset_Life_in_Years*'CBA Fixed Data'!AI198</f>
        <v>0</v>
      </c>
      <c r="AP187" s="936" cm="1">
        <f t="array" aca="1" ref="AP187" ca="1">INDEX($H$168:$BL$168,,MATCH($E187,$H$143:$BL$143))/Assumed_Asset_Life_in_Years*'CBA Fixed Data'!AJ198</f>
        <v>0</v>
      </c>
      <c r="AQ187" s="936" cm="1">
        <f t="array" aca="1" ref="AQ187" ca="1">INDEX($H$168:$BL$168,,MATCH($E187,$H$143:$BL$143))/Assumed_Asset_Life_in_Years*'CBA Fixed Data'!AK198</f>
        <v>0</v>
      </c>
      <c r="AR187" s="936" cm="1">
        <f t="array" aca="1" ref="AR187" ca="1">INDEX($H$168:$BL$168,,MATCH($E187,$H$143:$BL$143))/Assumed_Asset_Life_in_Years*'CBA Fixed Data'!AL198</f>
        <v>0</v>
      </c>
      <c r="AS187" s="936" cm="1">
        <f t="array" aca="1" ref="AS187" ca="1">INDEX($H$168:$BL$168,,MATCH($E187,$H$143:$BL$143))/Assumed_Asset_Life_in_Years*'CBA Fixed Data'!AM198</f>
        <v>0</v>
      </c>
      <c r="AT187" s="936" cm="1">
        <f t="array" aca="1" ref="AT187" ca="1">INDEX($H$168:$BL$168,,MATCH($E187,$H$143:$BL$143))/Assumed_Asset_Life_in_Years*'CBA Fixed Data'!AN198</f>
        <v>0</v>
      </c>
      <c r="AU187" s="936" cm="1">
        <f t="array" aca="1" ref="AU187" ca="1">INDEX($H$168:$BL$168,,MATCH($E187,$H$143:$BL$143))/Assumed_Asset_Life_in_Years*'CBA Fixed Data'!AO198</f>
        <v>0</v>
      </c>
      <c r="AV187" s="936" cm="1">
        <f t="array" aca="1" ref="AV187" ca="1">INDEX($H$168:$BL$168,,MATCH($E187,$H$143:$BL$143))/Assumed_Asset_Life_in_Years*'CBA Fixed Data'!AP198</f>
        <v>0</v>
      </c>
      <c r="AW187" s="936" cm="1">
        <f t="array" aca="1" ref="AW187" ca="1">INDEX($H$168:$BL$168,,MATCH($E187,$H$143:$BL$143))/Assumed_Asset_Life_in_Years*'CBA Fixed Data'!AQ198</f>
        <v>0</v>
      </c>
      <c r="AX187" s="936" cm="1">
        <f t="array" aca="1" ref="AX187" ca="1">INDEX($H$168:$BL$168,,MATCH($E187,$H$143:$BL$143))/Assumed_Asset_Life_in_Years*'CBA Fixed Data'!AR198</f>
        <v>0</v>
      </c>
      <c r="AY187" s="936" cm="1">
        <f t="array" aca="1" ref="AY187" ca="1">INDEX($H$168:$BL$168,,MATCH($E187,$H$143:$BL$143))/Assumed_Asset_Life_in_Years*'CBA Fixed Data'!AS198</f>
        <v>0</v>
      </c>
      <c r="AZ187" s="936" cm="1">
        <f t="array" aca="1" ref="AZ187" ca="1">INDEX($H$168:$BL$168,,MATCH($E187,$H$143:$BL$143))/Assumed_Asset_Life_in_Years*'CBA Fixed Data'!AT198</f>
        <v>0</v>
      </c>
      <c r="BA187" s="936" cm="1">
        <f t="array" aca="1" ref="BA187" ca="1">INDEX($H$168:$BL$168,,MATCH($E187,$H$143:$BL$143))/Assumed_Asset_Life_in_Years*'CBA Fixed Data'!AU198</f>
        <v>0</v>
      </c>
      <c r="BB187" s="936" cm="1">
        <f t="array" aca="1" ref="BB187" ca="1">INDEX($H$168:$BL$168,,MATCH($E187,$H$143:$BL$143))/Assumed_Asset_Life_in_Years*'CBA Fixed Data'!AV198</f>
        <v>0</v>
      </c>
      <c r="BC187" s="936" cm="1">
        <f t="array" aca="1" ref="BC187" ca="1">INDEX($H$168:$BL$168,,MATCH($E187,$H$143:$BL$143))/Assumed_Asset_Life_in_Years*'CBA Fixed Data'!AW198</f>
        <v>0</v>
      </c>
      <c r="BD187" s="936" cm="1">
        <f t="array" aca="1" ref="BD187" ca="1">INDEX($H$168:$BL$168,,MATCH($E187,$H$143:$BL$143))/Assumed_Asset_Life_in_Years*'CBA Fixed Data'!AX198</f>
        <v>0</v>
      </c>
      <c r="BE187" s="936" cm="1">
        <f t="array" aca="1" ref="BE187" ca="1">INDEX($H$168:$BL$168,,MATCH($E187,$H$143:$BL$143))/Assumed_Asset_Life_in_Years*'CBA Fixed Data'!AY198</f>
        <v>0</v>
      </c>
      <c r="BF187" s="936" cm="1">
        <f t="array" aca="1" ref="BF187" ca="1">INDEX($H$168:$BL$168,,MATCH($E187,$H$143:$BL$143))/Assumed_Asset_Life_in_Years*'CBA Fixed Data'!AZ198</f>
        <v>0</v>
      </c>
      <c r="BG187" s="936" cm="1">
        <f t="array" aca="1" ref="BG187" ca="1">INDEX($H$168:$BL$168,,MATCH($E187,$H$143:$BL$143))/Assumed_Asset_Life_in_Years*'CBA Fixed Data'!BA198</f>
        <v>0</v>
      </c>
      <c r="BH187" s="936" cm="1">
        <f t="array" aca="1" ref="BH187" ca="1">INDEX($H$168:$BL$168,,MATCH($E187,$H$143:$BL$143))/Assumed_Asset_Life_in_Years*'CBA Fixed Data'!BB198</f>
        <v>0</v>
      </c>
      <c r="BI187" s="936" cm="1">
        <f t="array" aca="1" ref="BI187" ca="1">INDEX($H$168:$BL$168,,MATCH($E187,$H$143:$BL$143))/Assumed_Asset_Life_in_Years*'CBA Fixed Data'!BC198</f>
        <v>0</v>
      </c>
      <c r="BJ187" s="936" cm="1">
        <f t="array" aca="1" ref="BJ187" ca="1">INDEX($H$168:$BL$168,,MATCH($E187,$H$143:$BL$143))/Assumed_Asset_Life_in_Years*'CBA Fixed Data'!BD198</f>
        <v>0</v>
      </c>
      <c r="BK187" s="936" cm="1">
        <f t="array" aca="1" ref="BK187" ca="1">INDEX($H$168:$BL$168,,MATCH($E187,$H$143:$BL$143))/Assumed_Asset_Life_in_Years*'CBA Fixed Data'!BE198</f>
        <v>0</v>
      </c>
      <c r="BL187" s="936" cm="1">
        <f t="array" aca="1" ref="BL187" ca="1">INDEX($H$168:$BL$168,,MATCH($E187,$H$143:$BL$143))/Assumed_Asset_Life_in_Years*'CBA Fixed Data'!BF198</f>
        <v>0</v>
      </c>
      <c r="BM187" s="184"/>
    </row>
    <row r="188" spans="1:65" ht="14.25">
      <c r="A188" s="1270"/>
      <c r="B188" s="909" t="s">
        <v>673</v>
      </c>
      <c r="C188" s="909"/>
      <c r="D188" s="909" t="s">
        <v>674</v>
      </c>
      <c r="E188" s="910">
        <v>2042</v>
      </c>
      <c r="F188" s="909"/>
      <c r="G188" s="913" t="s">
        <v>514</v>
      </c>
      <c r="H188" s="936" cm="1">
        <f t="array" aca="1" ref="H188" ca="1">INDEX($H$168:$BL$168,,MATCH($E188,$H$143:$BL$143))/Assumed_Asset_Life_in_Years*'CBA Fixed Data'!B199</f>
        <v>0</v>
      </c>
      <c r="I188" s="936" cm="1">
        <f t="array" aca="1" ref="I188" ca="1">INDEX($H$168:$BL$168,,MATCH($E188,$H$143:$BL$143))/Assumed_Asset_Life_in_Years*'CBA Fixed Data'!C199</f>
        <v>0</v>
      </c>
      <c r="J188" s="936" cm="1">
        <f t="array" aca="1" ref="J188" ca="1">INDEX($H$168:$BL$168,,MATCH($E188,$H$143:$BL$143))/Assumed_Asset_Life_in_Years*'CBA Fixed Data'!D199</f>
        <v>0</v>
      </c>
      <c r="K188" s="936" cm="1">
        <f t="array" aca="1" ref="K188" ca="1">INDEX($H$168:$BL$168,,MATCH($E188,$H$143:$BL$143))/Assumed_Asset_Life_in_Years*'CBA Fixed Data'!E199</f>
        <v>0</v>
      </c>
      <c r="L188" s="936" cm="1">
        <f t="array" aca="1" ref="L188" ca="1">INDEX($H$168:$BL$168,,MATCH($E188,$H$143:$BL$143))/Assumed_Asset_Life_in_Years*'CBA Fixed Data'!F199</f>
        <v>0</v>
      </c>
      <c r="M188" s="936" cm="1">
        <f t="array" aca="1" ref="M188" ca="1">INDEX($H$168:$BL$168,,MATCH($E188,$H$143:$BL$143))/Assumed_Asset_Life_in_Years*'CBA Fixed Data'!G199</f>
        <v>0</v>
      </c>
      <c r="N188" s="936" cm="1">
        <f t="array" aca="1" ref="N188" ca="1">INDEX($H$168:$BL$168,,MATCH($E188,$H$143:$BL$143))/Assumed_Asset_Life_in_Years*'CBA Fixed Data'!H199</f>
        <v>0</v>
      </c>
      <c r="O188" s="936" cm="1">
        <f t="array" aca="1" ref="O188" ca="1">INDEX($H$168:$BL$168,,MATCH($E188,$H$143:$BL$143))/Assumed_Asset_Life_in_Years*'CBA Fixed Data'!I199</f>
        <v>0</v>
      </c>
      <c r="P188" s="936" cm="1">
        <f t="array" aca="1" ref="P188" ca="1">INDEX($H$168:$BL$168,,MATCH($E188,$H$143:$BL$143))/Assumed_Asset_Life_in_Years*'CBA Fixed Data'!J199</f>
        <v>0</v>
      </c>
      <c r="Q188" s="936" cm="1">
        <f t="array" aca="1" ref="Q188" ca="1">INDEX($H$168:$BL$168,,MATCH($E188,$H$143:$BL$143))/Assumed_Asset_Life_in_Years*'CBA Fixed Data'!K199</f>
        <v>0</v>
      </c>
      <c r="R188" s="936" cm="1">
        <f t="array" aca="1" ref="R188" ca="1">INDEX($H$168:$BL$168,,MATCH($E188,$H$143:$BL$143))/Assumed_Asset_Life_in_Years*'CBA Fixed Data'!L199</f>
        <v>0</v>
      </c>
      <c r="S188" s="936" cm="1">
        <f t="array" aca="1" ref="S188" ca="1">INDEX($H$168:$BL$168,,MATCH($E188,$H$143:$BL$143))/Assumed_Asset_Life_in_Years*'CBA Fixed Data'!M199</f>
        <v>0</v>
      </c>
      <c r="T188" s="936" cm="1">
        <f t="array" aca="1" ref="T188" ca="1">INDEX($H$168:$BL$168,,MATCH($E188,$H$143:$BL$143))/Assumed_Asset_Life_in_Years*'CBA Fixed Data'!N199</f>
        <v>0</v>
      </c>
      <c r="U188" s="936" cm="1">
        <f t="array" aca="1" ref="U188" ca="1">INDEX($H$168:$BL$168,,MATCH($E188,$H$143:$BL$143))/Assumed_Asset_Life_in_Years*'CBA Fixed Data'!O199</f>
        <v>0</v>
      </c>
      <c r="V188" s="936" cm="1">
        <f t="array" aca="1" ref="V188" ca="1">INDEX($H$168:$BL$168,,MATCH($E188,$H$143:$BL$143))/Assumed_Asset_Life_in_Years*'CBA Fixed Data'!P199</f>
        <v>0</v>
      </c>
      <c r="W188" s="936" cm="1">
        <f t="array" aca="1" ref="W188" ca="1">INDEX($H$168:$BL$168,,MATCH($E188,$H$143:$BL$143))/Assumed_Asset_Life_in_Years*'CBA Fixed Data'!Q199</f>
        <v>0</v>
      </c>
      <c r="X188" s="936" cm="1">
        <f t="array" aca="1" ref="X188" ca="1">INDEX($H$168:$BL$168,,MATCH($E188,$H$143:$BL$143))/Assumed_Asset_Life_in_Years*'CBA Fixed Data'!R199</f>
        <v>0</v>
      </c>
      <c r="Y188" s="936" cm="1">
        <f t="array" aca="1" ref="Y188" ca="1">INDEX($H$168:$BL$168,,MATCH($E188,$H$143:$BL$143))/Assumed_Asset_Life_in_Years*'CBA Fixed Data'!S199</f>
        <v>0</v>
      </c>
      <c r="Z188" s="936" cm="1">
        <f t="array" aca="1" ref="Z188" ca="1">INDEX($H$168:$BL$168,,MATCH($E188,$H$143:$BL$143))/Assumed_Asset_Life_in_Years*'CBA Fixed Data'!T199</f>
        <v>0</v>
      </c>
      <c r="AA188" s="936" cm="1">
        <f t="array" aca="1" ref="AA188" ca="1">INDEX($H$168:$BL$168,,MATCH($E188,$H$143:$BL$143))/Assumed_Asset_Life_in_Years*'CBA Fixed Data'!U199</f>
        <v>0</v>
      </c>
      <c r="AB188" s="936" cm="1">
        <f t="array" aca="1" ref="AB188" ca="1">INDEX($H$168:$BL$168,,MATCH($E188,$H$143:$BL$143))/Assumed_Asset_Life_in_Years*'CBA Fixed Data'!V199</f>
        <v>0</v>
      </c>
      <c r="AC188" s="936" cm="1">
        <f t="array" aca="1" ref="AC188" ca="1">INDEX($H$168:$BL$168,,MATCH($E188,$H$143:$BL$143))/Assumed_Asset_Life_in_Years*'CBA Fixed Data'!W199</f>
        <v>0</v>
      </c>
      <c r="AD188" s="936" cm="1">
        <f t="array" aca="1" ref="AD188" ca="1">INDEX($H$168:$BL$168,,MATCH($E188,$H$143:$BL$143))/Assumed_Asset_Life_in_Years*'CBA Fixed Data'!X199</f>
        <v>0</v>
      </c>
      <c r="AE188" s="936" cm="1">
        <f t="array" aca="1" ref="AE188" ca="1">INDEX($H$168:$BL$168,,MATCH($E188,$H$143:$BL$143))/Assumed_Asset_Life_in_Years*'CBA Fixed Data'!Y199</f>
        <v>0</v>
      </c>
      <c r="AF188" s="936" cm="1">
        <f t="array" aca="1" ref="AF188" ca="1">INDEX($H$168:$BL$168,,MATCH($E188,$H$143:$BL$143))/Assumed_Asset_Life_in_Years*'CBA Fixed Data'!Z199</f>
        <v>0</v>
      </c>
      <c r="AG188" s="936" cm="1">
        <f t="array" aca="1" ref="AG188" ca="1">INDEX($H$168:$BL$168,,MATCH($E188,$H$143:$BL$143))/Assumed_Asset_Life_in_Years*'CBA Fixed Data'!AA199</f>
        <v>0</v>
      </c>
      <c r="AH188" s="936" cm="1">
        <f t="array" aca="1" ref="AH188" ca="1">INDEX($H$168:$BL$168,,MATCH($E188,$H$143:$BL$143))/Assumed_Asset_Life_in_Years*'CBA Fixed Data'!AB199</f>
        <v>0</v>
      </c>
      <c r="AI188" s="936" cm="1">
        <f t="array" aca="1" ref="AI188" ca="1">INDEX($H$168:$BL$168,,MATCH($E188,$H$143:$BL$143))/Assumed_Asset_Life_in_Years*'CBA Fixed Data'!AC199</f>
        <v>0</v>
      </c>
      <c r="AJ188" s="936" cm="1">
        <f t="array" aca="1" ref="AJ188" ca="1">INDEX($H$168:$BL$168,,MATCH($E188,$H$143:$BL$143))/Assumed_Asset_Life_in_Years*'CBA Fixed Data'!AD199</f>
        <v>0</v>
      </c>
      <c r="AK188" s="936" cm="1">
        <f t="array" aca="1" ref="AK188" ca="1">INDEX($H$168:$BL$168,,MATCH($E188,$H$143:$BL$143))/Assumed_Asset_Life_in_Years*'CBA Fixed Data'!AE199</f>
        <v>0</v>
      </c>
      <c r="AL188" s="936" cm="1">
        <f t="array" aca="1" ref="AL188" ca="1">INDEX($H$168:$BL$168,,MATCH($E188,$H$143:$BL$143))/Assumed_Asset_Life_in_Years*'CBA Fixed Data'!AF199</f>
        <v>0</v>
      </c>
      <c r="AM188" s="936" cm="1">
        <f t="array" aca="1" ref="AM188" ca="1">INDEX($H$168:$BL$168,,MATCH($E188,$H$143:$BL$143))/Assumed_Asset_Life_in_Years*'CBA Fixed Data'!AG199</f>
        <v>0</v>
      </c>
      <c r="AN188" s="936" cm="1">
        <f t="array" aca="1" ref="AN188" ca="1">INDEX($H$168:$BL$168,,MATCH($E188,$H$143:$BL$143))/Assumed_Asset_Life_in_Years*'CBA Fixed Data'!AH199</f>
        <v>0</v>
      </c>
      <c r="AO188" s="936" cm="1">
        <f t="array" aca="1" ref="AO188" ca="1">INDEX($H$168:$BL$168,,MATCH($E188,$H$143:$BL$143))/Assumed_Asset_Life_in_Years*'CBA Fixed Data'!AI199</f>
        <v>0</v>
      </c>
      <c r="AP188" s="936" cm="1">
        <f t="array" aca="1" ref="AP188" ca="1">INDEX($H$168:$BL$168,,MATCH($E188,$H$143:$BL$143))/Assumed_Asset_Life_in_Years*'CBA Fixed Data'!AJ199</f>
        <v>0</v>
      </c>
      <c r="AQ188" s="936" cm="1">
        <f t="array" aca="1" ref="AQ188" ca="1">INDEX($H$168:$BL$168,,MATCH($E188,$H$143:$BL$143))/Assumed_Asset_Life_in_Years*'CBA Fixed Data'!AK199</f>
        <v>0</v>
      </c>
      <c r="AR188" s="936" cm="1">
        <f t="array" aca="1" ref="AR188" ca="1">INDEX($H$168:$BL$168,,MATCH($E188,$H$143:$BL$143))/Assumed_Asset_Life_in_Years*'CBA Fixed Data'!AL199</f>
        <v>0</v>
      </c>
      <c r="AS188" s="936" cm="1">
        <f t="array" aca="1" ref="AS188" ca="1">INDEX($H$168:$BL$168,,MATCH($E188,$H$143:$BL$143))/Assumed_Asset_Life_in_Years*'CBA Fixed Data'!AM199</f>
        <v>0</v>
      </c>
      <c r="AT188" s="936" cm="1">
        <f t="array" aca="1" ref="AT188" ca="1">INDEX($H$168:$BL$168,,MATCH($E188,$H$143:$BL$143))/Assumed_Asset_Life_in_Years*'CBA Fixed Data'!AN199</f>
        <v>0</v>
      </c>
      <c r="AU188" s="936" cm="1">
        <f t="array" aca="1" ref="AU188" ca="1">INDEX($H$168:$BL$168,,MATCH($E188,$H$143:$BL$143))/Assumed_Asset_Life_in_Years*'CBA Fixed Data'!AO199</f>
        <v>0</v>
      </c>
      <c r="AV188" s="936" cm="1">
        <f t="array" aca="1" ref="AV188" ca="1">INDEX($H$168:$BL$168,,MATCH($E188,$H$143:$BL$143))/Assumed_Asset_Life_in_Years*'CBA Fixed Data'!AP199</f>
        <v>0</v>
      </c>
      <c r="AW188" s="936" cm="1">
        <f t="array" aca="1" ref="AW188" ca="1">INDEX($H$168:$BL$168,,MATCH($E188,$H$143:$BL$143))/Assumed_Asset_Life_in_Years*'CBA Fixed Data'!AQ199</f>
        <v>0</v>
      </c>
      <c r="AX188" s="936" cm="1">
        <f t="array" aca="1" ref="AX188" ca="1">INDEX($H$168:$BL$168,,MATCH($E188,$H$143:$BL$143))/Assumed_Asset_Life_in_Years*'CBA Fixed Data'!AR199</f>
        <v>0</v>
      </c>
      <c r="AY188" s="936" cm="1">
        <f t="array" aca="1" ref="AY188" ca="1">INDEX($H$168:$BL$168,,MATCH($E188,$H$143:$BL$143))/Assumed_Asset_Life_in_Years*'CBA Fixed Data'!AS199</f>
        <v>0</v>
      </c>
      <c r="AZ188" s="936" cm="1">
        <f t="array" aca="1" ref="AZ188" ca="1">INDEX($H$168:$BL$168,,MATCH($E188,$H$143:$BL$143))/Assumed_Asset_Life_in_Years*'CBA Fixed Data'!AT199</f>
        <v>0</v>
      </c>
      <c r="BA188" s="936" cm="1">
        <f t="array" aca="1" ref="BA188" ca="1">INDEX($H$168:$BL$168,,MATCH($E188,$H$143:$BL$143))/Assumed_Asset_Life_in_Years*'CBA Fixed Data'!AU199</f>
        <v>0</v>
      </c>
      <c r="BB188" s="936" cm="1">
        <f t="array" aca="1" ref="BB188" ca="1">INDEX($H$168:$BL$168,,MATCH($E188,$H$143:$BL$143))/Assumed_Asset_Life_in_Years*'CBA Fixed Data'!AV199</f>
        <v>0</v>
      </c>
      <c r="BC188" s="936" cm="1">
        <f t="array" aca="1" ref="BC188" ca="1">INDEX($H$168:$BL$168,,MATCH($E188,$H$143:$BL$143))/Assumed_Asset_Life_in_Years*'CBA Fixed Data'!AW199</f>
        <v>0</v>
      </c>
      <c r="BD188" s="936" cm="1">
        <f t="array" aca="1" ref="BD188" ca="1">INDEX($H$168:$BL$168,,MATCH($E188,$H$143:$BL$143))/Assumed_Asset_Life_in_Years*'CBA Fixed Data'!AX199</f>
        <v>0</v>
      </c>
      <c r="BE188" s="936" cm="1">
        <f t="array" aca="1" ref="BE188" ca="1">INDEX($H$168:$BL$168,,MATCH($E188,$H$143:$BL$143))/Assumed_Asset_Life_in_Years*'CBA Fixed Data'!AY199</f>
        <v>0</v>
      </c>
      <c r="BF188" s="936" cm="1">
        <f t="array" aca="1" ref="BF188" ca="1">INDEX($H$168:$BL$168,,MATCH($E188,$H$143:$BL$143))/Assumed_Asset_Life_in_Years*'CBA Fixed Data'!AZ199</f>
        <v>0</v>
      </c>
      <c r="BG188" s="936" cm="1">
        <f t="array" aca="1" ref="BG188" ca="1">INDEX($H$168:$BL$168,,MATCH($E188,$H$143:$BL$143))/Assumed_Asset_Life_in_Years*'CBA Fixed Data'!BA199</f>
        <v>0</v>
      </c>
      <c r="BH188" s="936" cm="1">
        <f t="array" aca="1" ref="BH188" ca="1">INDEX($H$168:$BL$168,,MATCH($E188,$H$143:$BL$143))/Assumed_Asset_Life_in_Years*'CBA Fixed Data'!BB199</f>
        <v>0</v>
      </c>
      <c r="BI188" s="936" cm="1">
        <f t="array" aca="1" ref="BI188" ca="1">INDEX($H$168:$BL$168,,MATCH($E188,$H$143:$BL$143))/Assumed_Asset_Life_in_Years*'CBA Fixed Data'!BC199</f>
        <v>0</v>
      </c>
      <c r="BJ188" s="936" cm="1">
        <f t="array" aca="1" ref="BJ188" ca="1">INDEX($H$168:$BL$168,,MATCH($E188,$H$143:$BL$143))/Assumed_Asset_Life_in_Years*'CBA Fixed Data'!BD199</f>
        <v>0</v>
      </c>
      <c r="BK188" s="936" cm="1">
        <f t="array" aca="1" ref="BK188" ca="1">INDEX($H$168:$BL$168,,MATCH($E188,$H$143:$BL$143))/Assumed_Asset_Life_in_Years*'CBA Fixed Data'!BE199</f>
        <v>0</v>
      </c>
      <c r="BL188" s="936" cm="1">
        <f t="array" aca="1" ref="BL188" ca="1">INDEX($H$168:$BL$168,,MATCH($E188,$H$143:$BL$143))/Assumed_Asset_Life_in_Years*'CBA Fixed Data'!BF199</f>
        <v>0</v>
      </c>
      <c r="BM188" s="184"/>
    </row>
    <row r="189" spans="1:65" ht="14.25">
      <c r="A189" s="1270"/>
      <c r="B189" s="909" t="s">
        <v>675</v>
      </c>
      <c r="C189" s="909"/>
      <c r="D189" s="909" t="s">
        <v>676</v>
      </c>
      <c r="E189" s="910">
        <v>2043</v>
      </c>
      <c r="F189" s="909"/>
      <c r="G189" s="913" t="s">
        <v>514</v>
      </c>
      <c r="H189" s="936" cm="1">
        <f t="array" aca="1" ref="H189" ca="1">INDEX($H$168:$BL$168,,MATCH($E189,$H$143:$BL$143))/Assumed_Asset_Life_in_Years*'CBA Fixed Data'!B200</f>
        <v>0</v>
      </c>
      <c r="I189" s="936" cm="1">
        <f t="array" aca="1" ref="I189" ca="1">INDEX($H$168:$BL$168,,MATCH($E189,$H$143:$BL$143))/Assumed_Asset_Life_in_Years*'CBA Fixed Data'!C200</f>
        <v>0</v>
      </c>
      <c r="J189" s="936" cm="1">
        <f t="array" aca="1" ref="J189" ca="1">INDEX($H$168:$BL$168,,MATCH($E189,$H$143:$BL$143))/Assumed_Asset_Life_in_Years*'CBA Fixed Data'!D200</f>
        <v>0</v>
      </c>
      <c r="K189" s="936" cm="1">
        <f t="array" aca="1" ref="K189" ca="1">INDEX($H$168:$BL$168,,MATCH($E189,$H$143:$BL$143))/Assumed_Asset_Life_in_Years*'CBA Fixed Data'!E200</f>
        <v>0</v>
      </c>
      <c r="L189" s="936" cm="1">
        <f t="array" aca="1" ref="L189" ca="1">INDEX($H$168:$BL$168,,MATCH($E189,$H$143:$BL$143))/Assumed_Asset_Life_in_Years*'CBA Fixed Data'!F200</f>
        <v>0</v>
      </c>
      <c r="M189" s="936" cm="1">
        <f t="array" aca="1" ref="M189" ca="1">INDEX($H$168:$BL$168,,MATCH($E189,$H$143:$BL$143))/Assumed_Asset_Life_in_Years*'CBA Fixed Data'!G200</f>
        <v>0</v>
      </c>
      <c r="N189" s="936" cm="1">
        <f t="array" aca="1" ref="N189" ca="1">INDEX($H$168:$BL$168,,MATCH($E189,$H$143:$BL$143))/Assumed_Asset_Life_in_Years*'CBA Fixed Data'!H200</f>
        <v>0</v>
      </c>
      <c r="O189" s="936" cm="1">
        <f t="array" aca="1" ref="O189" ca="1">INDEX($H$168:$BL$168,,MATCH($E189,$H$143:$BL$143))/Assumed_Asset_Life_in_Years*'CBA Fixed Data'!I200</f>
        <v>0</v>
      </c>
      <c r="P189" s="936" cm="1">
        <f t="array" aca="1" ref="P189" ca="1">INDEX($H$168:$BL$168,,MATCH($E189,$H$143:$BL$143))/Assumed_Asset_Life_in_Years*'CBA Fixed Data'!J200</f>
        <v>0</v>
      </c>
      <c r="Q189" s="936" cm="1">
        <f t="array" aca="1" ref="Q189" ca="1">INDEX($H$168:$BL$168,,MATCH($E189,$H$143:$BL$143))/Assumed_Asset_Life_in_Years*'CBA Fixed Data'!K200</f>
        <v>0</v>
      </c>
      <c r="R189" s="936" cm="1">
        <f t="array" aca="1" ref="R189" ca="1">INDEX($H$168:$BL$168,,MATCH($E189,$H$143:$BL$143))/Assumed_Asset_Life_in_Years*'CBA Fixed Data'!L200</f>
        <v>0</v>
      </c>
      <c r="S189" s="936" cm="1">
        <f t="array" aca="1" ref="S189" ca="1">INDEX($H$168:$BL$168,,MATCH($E189,$H$143:$BL$143))/Assumed_Asset_Life_in_Years*'CBA Fixed Data'!M200</f>
        <v>0</v>
      </c>
      <c r="T189" s="936" cm="1">
        <f t="array" aca="1" ref="T189" ca="1">INDEX($H$168:$BL$168,,MATCH($E189,$H$143:$BL$143))/Assumed_Asset_Life_in_Years*'CBA Fixed Data'!N200</f>
        <v>0</v>
      </c>
      <c r="U189" s="936" cm="1">
        <f t="array" aca="1" ref="U189" ca="1">INDEX($H$168:$BL$168,,MATCH($E189,$H$143:$BL$143))/Assumed_Asset_Life_in_Years*'CBA Fixed Data'!O200</f>
        <v>0</v>
      </c>
      <c r="V189" s="936" cm="1">
        <f t="array" aca="1" ref="V189" ca="1">INDEX($H$168:$BL$168,,MATCH($E189,$H$143:$BL$143))/Assumed_Asset_Life_in_Years*'CBA Fixed Data'!P200</f>
        <v>0</v>
      </c>
      <c r="W189" s="936" cm="1">
        <f t="array" aca="1" ref="W189" ca="1">INDEX($H$168:$BL$168,,MATCH($E189,$H$143:$BL$143))/Assumed_Asset_Life_in_Years*'CBA Fixed Data'!Q200</f>
        <v>0</v>
      </c>
      <c r="X189" s="936" cm="1">
        <f t="array" aca="1" ref="X189" ca="1">INDEX($H$168:$BL$168,,MATCH($E189,$H$143:$BL$143))/Assumed_Asset_Life_in_Years*'CBA Fixed Data'!R200</f>
        <v>0</v>
      </c>
      <c r="Y189" s="936" cm="1">
        <f t="array" aca="1" ref="Y189" ca="1">INDEX($H$168:$BL$168,,MATCH($E189,$H$143:$BL$143))/Assumed_Asset_Life_in_Years*'CBA Fixed Data'!S200</f>
        <v>0</v>
      </c>
      <c r="Z189" s="936" cm="1">
        <f t="array" aca="1" ref="Z189" ca="1">INDEX($H$168:$BL$168,,MATCH($E189,$H$143:$BL$143))/Assumed_Asset_Life_in_Years*'CBA Fixed Data'!T200</f>
        <v>0</v>
      </c>
      <c r="AA189" s="936" cm="1">
        <f t="array" aca="1" ref="AA189" ca="1">INDEX($H$168:$BL$168,,MATCH($E189,$H$143:$BL$143))/Assumed_Asset_Life_in_Years*'CBA Fixed Data'!U200</f>
        <v>0</v>
      </c>
      <c r="AB189" s="936" cm="1">
        <f t="array" aca="1" ref="AB189" ca="1">INDEX($H$168:$BL$168,,MATCH($E189,$H$143:$BL$143))/Assumed_Asset_Life_in_Years*'CBA Fixed Data'!V200</f>
        <v>0</v>
      </c>
      <c r="AC189" s="936" cm="1">
        <f t="array" aca="1" ref="AC189" ca="1">INDEX($H$168:$BL$168,,MATCH($E189,$H$143:$BL$143))/Assumed_Asset_Life_in_Years*'CBA Fixed Data'!W200</f>
        <v>0</v>
      </c>
      <c r="AD189" s="936" cm="1">
        <f t="array" aca="1" ref="AD189" ca="1">INDEX($H$168:$BL$168,,MATCH($E189,$H$143:$BL$143))/Assumed_Asset_Life_in_Years*'CBA Fixed Data'!X200</f>
        <v>0</v>
      </c>
      <c r="AE189" s="936" cm="1">
        <f t="array" aca="1" ref="AE189" ca="1">INDEX($H$168:$BL$168,,MATCH($E189,$H$143:$BL$143))/Assumed_Asset_Life_in_Years*'CBA Fixed Data'!Y200</f>
        <v>0</v>
      </c>
      <c r="AF189" s="936" cm="1">
        <f t="array" aca="1" ref="AF189" ca="1">INDEX($H$168:$BL$168,,MATCH($E189,$H$143:$BL$143))/Assumed_Asset_Life_in_Years*'CBA Fixed Data'!Z200</f>
        <v>0</v>
      </c>
      <c r="AG189" s="936" cm="1">
        <f t="array" aca="1" ref="AG189" ca="1">INDEX($H$168:$BL$168,,MATCH($E189,$H$143:$BL$143))/Assumed_Asset_Life_in_Years*'CBA Fixed Data'!AA200</f>
        <v>0</v>
      </c>
      <c r="AH189" s="936" cm="1">
        <f t="array" aca="1" ref="AH189" ca="1">INDEX($H$168:$BL$168,,MATCH($E189,$H$143:$BL$143))/Assumed_Asset_Life_in_Years*'CBA Fixed Data'!AB200</f>
        <v>0</v>
      </c>
      <c r="AI189" s="936" cm="1">
        <f t="array" aca="1" ref="AI189" ca="1">INDEX($H$168:$BL$168,,MATCH($E189,$H$143:$BL$143))/Assumed_Asset_Life_in_Years*'CBA Fixed Data'!AC200</f>
        <v>0</v>
      </c>
      <c r="AJ189" s="936" cm="1">
        <f t="array" aca="1" ref="AJ189" ca="1">INDEX($H$168:$BL$168,,MATCH($E189,$H$143:$BL$143))/Assumed_Asset_Life_in_Years*'CBA Fixed Data'!AD200</f>
        <v>0</v>
      </c>
      <c r="AK189" s="936" cm="1">
        <f t="array" aca="1" ref="AK189" ca="1">INDEX($H$168:$BL$168,,MATCH($E189,$H$143:$BL$143))/Assumed_Asset_Life_in_Years*'CBA Fixed Data'!AE200</f>
        <v>0</v>
      </c>
      <c r="AL189" s="936" cm="1">
        <f t="array" aca="1" ref="AL189" ca="1">INDEX($H$168:$BL$168,,MATCH($E189,$H$143:$BL$143))/Assumed_Asset_Life_in_Years*'CBA Fixed Data'!AF200</f>
        <v>0</v>
      </c>
      <c r="AM189" s="936" cm="1">
        <f t="array" aca="1" ref="AM189" ca="1">INDEX($H$168:$BL$168,,MATCH($E189,$H$143:$BL$143))/Assumed_Asset_Life_in_Years*'CBA Fixed Data'!AG200</f>
        <v>0</v>
      </c>
      <c r="AN189" s="936" cm="1">
        <f t="array" aca="1" ref="AN189" ca="1">INDEX($H$168:$BL$168,,MATCH($E189,$H$143:$BL$143))/Assumed_Asset_Life_in_Years*'CBA Fixed Data'!AH200</f>
        <v>0</v>
      </c>
      <c r="AO189" s="936" cm="1">
        <f t="array" aca="1" ref="AO189" ca="1">INDEX($H$168:$BL$168,,MATCH($E189,$H$143:$BL$143))/Assumed_Asset_Life_in_Years*'CBA Fixed Data'!AI200</f>
        <v>0</v>
      </c>
      <c r="AP189" s="936" cm="1">
        <f t="array" aca="1" ref="AP189" ca="1">INDEX($H$168:$BL$168,,MATCH($E189,$H$143:$BL$143))/Assumed_Asset_Life_in_Years*'CBA Fixed Data'!AJ200</f>
        <v>0</v>
      </c>
      <c r="AQ189" s="936" cm="1">
        <f t="array" aca="1" ref="AQ189" ca="1">INDEX($H$168:$BL$168,,MATCH($E189,$H$143:$BL$143))/Assumed_Asset_Life_in_Years*'CBA Fixed Data'!AK200</f>
        <v>0</v>
      </c>
      <c r="AR189" s="936" cm="1">
        <f t="array" aca="1" ref="AR189" ca="1">INDEX($H$168:$BL$168,,MATCH($E189,$H$143:$BL$143))/Assumed_Asset_Life_in_Years*'CBA Fixed Data'!AL200</f>
        <v>0</v>
      </c>
      <c r="AS189" s="936" cm="1">
        <f t="array" aca="1" ref="AS189" ca="1">INDEX($H$168:$BL$168,,MATCH($E189,$H$143:$BL$143))/Assumed_Asset_Life_in_Years*'CBA Fixed Data'!AM200</f>
        <v>0</v>
      </c>
      <c r="AT189" s="936" cm="1">
        <f t="array" aca="1" ref="AT189" ca="1">INDEX($H$168:$BL$168,,MATCH($E189,$H$143:$BL$143))/Assumed_Asset_Life_in_Years*'CBA Fixed Data'!AN200</f>
        <v>0</v>
      </c>
      <c r="AU189" s="936" cm="1">
        <f t="array" aca="1" ref="AU189" ca="1">INDEX($H$168:$BL$168,,MATCH($E189,$H$143:$BL$143))/Assumed_Asset_Life_in_Years*'CBA Fixed Data'!AO200</f>
        <v>0</v>
      </c>
      <c r="AV189" s="936" cm="1">
        <f t="array" aca="1" ref="AV189" ca="1">INDEX($H$168:$BL$168,,MATCH($E189,$H$143:$BL$143))/Assumed_Asset_Life_in_Years*'CBA Fixed Data'!AP200</f>
        <v>0</v>
      </c>
      <c r="AW189" s="936" cm="1">
        <f t="array" aca="1" ref="AW189" ca="1">INDEX($H$168:$BL$168,,MATCH($E189,$H$143:$BL$143))/Assumed_Asset_Life_in_Years*'CBA Fixed Data'!AQ200</f>
        <v>0</v>
      </c>
      <c r="AX189" s="936" cm="1">
        <f t="array" aca="1" ref="AX189" ca="1">INDEX($H$168:$BL$168,,MATCH($E189,$H$143:$BL$143))/Assumed_Asset_Life_in_Years*'CBA Fixed Data'!AR200</f>
        <v>0</v>
      </c>
      <c r="AY189" s="936" cm="1">
        <f t="array" aca="1" ref="AY189" ca="1">INDEX($H$168:$BL$168,,MATCH($E189,$H$143:$BL$143))/Assumed_Asset_Life_in_Years*'CBA Fixed Data'!AS200</f>
        <v>0</v>
      </c>
      <c r="AZ189" s="936" cm="1">
        <f t="array" aca="1" ref="AZ189" ca="1">INDEX($H$168:$BL$168,,MATCH($E189,$H$143:$BL$143))/Assumed_Asset_Life_in_Years*'CBA Fixed Data'!AT200</f>
        <v>0</v>
      </c>
      <c r="BA189" s="936" cm="1">
        <f t="array" aca="1" ref="BA189" ca="1">INDEX($H$168:$BL$168,,MATCH($E189,$H$143:$BL$143))/Assumed_Asset_Life_in_Years*'CBA Fixed Data'!AU200</f>
        <v>0</v>
      </c>
      <c r="BB189" s="936" cm="1">
        <f t="array" aca="1" ref="BB189" ca="1">INDEX($H$168:$BL$168,,MATCH($E189,$H$143:$BL$143))/Assumed_Asset_Life_in_Years*'CBA Fixed Data'!AV200</f>
        <v>0</v>
      </c>
      <c r="BC189" s="936" cm="1">
        <f t="array" aca="1" ref="BC189" ca="1">INDEX($H$168:$BL$168,,MATCH($E189,$H$143:$BL$143))/Assumed_Asset_Life_in_Years*'CBA Fixed Data'!AW200</f>
        <v>0</v>
      </c>
      <c r="BD189" s="936" cm="1">
        <f t="array" aca="1" ref="BD189" ca="1">INDEX($H$168:$BL$168,,MATCH($E189,$H$143:$BL$143))/Assumed_Asset_Life_in_Years*'CBA Fixed Data'!AX200</f>
        <v>0</v>
      </c>
      <c r="BE189" s="936" cm="1">
        <f t="array" aca="1" ref="BE189" ca="1">INDEX($H$168:$BL$168,,MATCH($E189,$H$143:$BL$143))/Assumed_Asset_Life_in_Years*'CBA Fixed Data'!AY200</f>
        <v>0</v>
      </c>
      <c r="BF189" s="936" cm="1">
        <f t="array" aca="1" ref="BF189" ca="1">INDEX($H$168:$BL$168,,MATCH($E189,$H$143:$BL$143))/Assumed_Asset_Life_in_Years*'CBA Fixed Data'!AZ200</f>
        <v>0</v>
      </c>
      <c r="BG189" s="936" cm="1">
        <f t="array" aca="1" ref="BG189" ca="1">INDEX($H$168:$BL$168,,MATCH($E189,$H$143:$BL$143))/Assumed_Asset_Life_in_Years*'CBA Fixed Data'!BA200</f>
        <v>0</v>
      </c>
      <c r="BH189" s="936" cm="1">
        <f t="array" aca="1" ref="BH189" ca="1">INDEX($H$168:$BL$168,,MATCH($E189,$H$143:$BL$143))/Assumed_Asset_Life_in_Years*'CBA Fixed Data'!BB200</f>
        <v>0</v>
      </c>
      <c r="BI189" s="936" cm="1">
        <f t="array" aca="1" ref="BI189" ca="1">INDEX($H$168:$BL$168,,MATCH($E189,$H$143:$BL$143))/Assumed_Asset_Life_in_Years*'CBA Fixed Data'!BC200</f>
        <v>0</v>
      </c>
      <c r="BJ189" s="936" cm="1">
        <f t="array" aca="1" ref="BJ189" ca="1">INDEX($H$168:$BL$168,,MATCH($E189,$H$143:$BL$143))/Assumed_Asset_Life_in_Years*'CBA Fixed Data'!BD200</f>
        <v>0</v>
      </c>
      <c r="BK189" s="936" cm="1">
        <f t="array" aca="1" ref="BK189" ca="1">INDEX($H$168:$BL$168,,MATCH($E189,$H$143:$BL$143))/Assumed_Asset_Life_in_Years*'CBA Fixed Data'!BE200</f>
        <v>0</v>
      </c>
      <c r="BL189" s="936" cm="1">
        <f t="array" aca="1" ref="BL189" ca="1">INDEX($H$168:$BL$168,,MATCH($E189,$H$143:$BL$143))/Assumed_Asset_Life_in_Years*'CBA Fixed Data'!BF200</f>
        <v>0</v>
      </c>
      <c r="BM189" s="184"/>
    </row>
    <row r="190" spans="1:65" ht="14.25">
      <c r="A190" s="1270"/>
      <c r="B190" s="909" t="s">
        <v>677</v>
      </c>
      <c r="C190" s="909"/>
      <c r="D190" s="909" t="s">
        <v>678</v>
      </c>
      <c r="E190" s="910">
        <v>2044</v>
      </c>
      <c r="F190" s="909"/>
      <c r="G190" s="913" t="s">
        <v>514</v>
      </c>
      <c r="H190" s="936" cm="1">
        <f t="array" aca="1" ref="H190" ca="1">INDEX($H$168:$BL$168,,MATCH($E190,$H$143:$BL$143))/Assumed_Asset_Life_in_Years*'CBA Fixed Data'!B201</f>
        <v>0</v>
      </c>
      <c r="I190" s="936" cm="1">
        <f t="array" aca="1" ref="I190" ca="1">INDEX($H$168:$BL$168,,MATCH($E190,$H$143:$BL$143))/Assumed_Asset_Life_in_Years*'CBA Fixed Data'!C201</f>
        <v>0</v>
      </c>
      <c r="J190" s="936" cm="1">
        <f t="array" aca="1" ref="J190" ca="1">INDEX($H$168:$BL$168,,MATCH($E190,$H$143:$BL$143))/Assumed_Asset_Life_in_Years*'CBA Fixed Data'!D201</f>
        <v>0</v>
      </c>
      <c r="K190" s="936" cm="1">
        <f t="array" aca="1" ref="K190" ca="1">INDEX($H$168:$BL$168,,MATCH($E190,$H$143:$BL$143))/Assumed_Asset_Life_in_Years*'CBA Fixed Data'!E201</f>
        <v>0</v>
      </c>
      <c r="L190" s="936" cm="1">
        <f t="array" aca="1" ref="L190" ca="1">INDEX($H$168:$BL$168,,MATCH($E190,$H$143:$BL$143))/Assumed_Asset_Life_in_Years*'CBA Fixed Data'!F201</f>
        <v>0</v>
      </c>
      <c r="M190" s="936" cm="1">
        <f t="array" aca="1" ref="M190" ca="1">INDEX($H$168:$BL$168,,MATCH($E190,$H$143:$BL$143))/Assumed_Asset_Life_in_Years*'CBA Fixed Data'!G201</f>
        <v>0</v>
      </c>
      <c r="N190" s="936" cm="1">
        <f t="array" aca="1" ref="N190" ca="1">INDEX($H$168:$BL$168,,MATCH($E190,$H$143:$BL$143))/Assumed_Asset_Life_in_Years*'CBA Fixed Data'!H201</f>
        <v>0</v>
      </c>
      <c r="O190" s="936" cm="1">
        <f t="array" aca="1" ref="O190" ca="1">INDEX($H$168:$BL$168,,MATCH($E190,$H$143:$BL$143))/Assumed_Asset_Life_in_Years*'CBA Fixed Data'!I201</f>
        <v>0</v>
      </c>
      <c r="P190" s="936" cm="1">
        <f t="array" aca="1" ref="P190" ca="1">INDEX($H$168:$BL$168,,MATCH($E190,$H$143:$BL$143))/Assumed_Asset_Life_in_Years*'CBA Fixed Data'!J201</f>
        <v>0</v>
      </c>
      <c r="Q190" s="936" cm="1">
        <f t="array" aca="1" ref="Q190" ca="1">INDEX($H$168:$BL$168,,MATCH($E190,$H$143:$BL$143))/Assumed_Asset_Life_in_Years*'CBA Fixed Data'!K201</f>
        <v>0</v>
      </c>
      <c r="R190" s="936" cm="1">
        <f t="array" aca="1" ref="R190" ca="1">INDEX($H$168:$BL$168,,MATCH($E190,$H$143:$BL$143))/Assumed_Asset_Life_in_Years*'CBA Fixed Data'!L201</f>
        <v>0</v>
      </c>
      <c r="S190" s="936" cm="1">
        <f t="array" aca="1" ref="S190" ca="1">INDEX($H$168:$BL$168,,MATCH($E190,$H$143:$BL$143))/Assumed_Asset_Life_in_Years*'CBA Fixed Data'!M201</f>
        <v>0</v>
      </c>
      <c r="T190" s="936" cm="1">
        <f t="array" aca="1" ref="T190" ca="1">INDEX($H$168:$BL$168,,MATCH($E190,$H$143:$BL$143))/Assumed_Asset_Life_in_Years*'CBA Fixed Data'!N201</f>
        <v>0</v>
      </c>
      <c r="U190" s="936" cm="1">
        <f t="array" aca="1" ref="U190" ca="1">INDEX($H$168:$BL$168,,MATCH($E190,$H$143:$BL$143))/Assumed_Asset_Life_in_Years*'CBA Fixed Data'!O201</f>
        <v>0</v>
      </c>
      <c r="V190" s="936" cm="1">
        <f t="array" aca="1" ref="V190" ca="1">INDEX($H$168:$BL$168,,MATCH($E190,$H$143:$BL$143))/Assumed_Asset_Life_in_Years*'CBA Fixed Data'!P201</f>
        <v>0</v>
      </c>
      <c r="W190" s="936" cm="1">
        <f t="array" aca="1" ref="W190" ca="1">INDEX($H$168:$BL$168,,MATCH($E190,$H$143:$BL$143))/Assumed_Asset_Life_in_Years*'CBA Fixed Data'!Q201</f>
        <v>0</v>
      </c>
      <c r="X190" s="936" cm="1">
        <f t="array" aca="1" ref="X190" ca="1">INDEX($H$168:$BL$168,,MATCH($E190,$H$143:$BL$143))/Assumed_Asset_Life_in_Years*'CBA Fixed Data'!R201</f>
        <v>0</v>
      </c>
      <c r="Y190" s="936" cm="1">
        <f t="array" aca="1" ref="Y190" ca="1">INDEX($H$168:$BL$168,,MATCH($E190,$H$143:$BL$143))/Assumed_Asset_Life_in_Years*'CBA Fixed Data'!S201</f>
        <v>0</v>
      </c>
      <c r="Z190" s="936" cm="1">
        <f t="array" aca="1" ref="Z190" ca="1">INDEX($H$168:$BL$168,,MATCH($E190,$H$143:$BL$143))/Assumed_Asset_Life_in_Years*'CBA Fixed Data'!T201</f>
        <v>0</v>
      </c>
      <c r="AA190" s="936" cm="1">
        <f t="array" aca="1" ref="AA190" ca="1">INDEX($H$168:$BL$168,,MATCH($E190,$H$143:$BL$143))/Assumed_Asset_Life_in_Years*'CBA Fixed Data'!U201</f>
        <v>0</v>
      </c>
      <c r="AB190" s="936" cm="1">
        <f t="array" aca="1" ref="AB190" ca="1">INDEX($H$168:$BL$168,,MATCH($E190,$H$143:$BL$143))/Assumed_Asset_Life_in_Years*'CBA Fixed Data'!V201</f>
        <v>0</v>
      </c>
      <c r="AC190" s="936" cm="1">
        <f t="array" aca="1" ref="AC190" ca="1">INDEX($H$168:$BL$168,,MATCH($E190,$H$143:$BL$143))/Assumed_Asset_Life_in_Years*'CBA Fixed Data'!W201</f>
        <v>0</v>
      </c>
      <c r="AD190" s="936" cm="1">
        <f t="array" aca="1" ref="AD190" ca="1">INDEX($H$168:$BL$168,,MATCH($E190,$H$143:$BL$143))/Assumed_Asset_Life_in_Years*'CBA Fixed Data'!X201</f>
        <v>0</v>
      </c>
      <c r="AE190" s="936" cm="1">
        <f t="array" aca="1" ref="AE190" ca="1">INDEX($H$168:$BL$168,,MATCH($E190,$H$143:$BL$143))/Assumed_Asset_Life_in_Years*'CBA Fixed Data'!Y201</f>
        <v>0</v>
      </c>
      <c r="AF190" s="936" cm="1">
        <f t="array" aca="1" ref="AF190" ca="1">INDEX($H$168:$BL$168,,MATCH($E190,$H$143:$BL$143))/Assumed_Asset_Life_in_Years*'CBA Fixed Data'!Z201</f>
        <v>0</v>
      </c>
      <c r="AG190" s="936" cm="1">
        <f t="array" aca="1" ref="AG190" ca="1">INDEX($H$168:$BL$168,,MATCH($E190,$H$143:$BL$143))/Assumed_Asset_Life_in_Years*'CBA Fixed Data'!AA201</f>
        <v>0</v>
      </c>
      <c r="AH190" s="936" cm="1">
        <f t="array" aca="1" ref="AH190" ca="1">INDEX($H$168:$BL$168,,MATCH($E190,$H$143:$BL$143))/Assumed_Asset_Life_in_Years*'CBA Fixed Data'!AB201</f>
        <v>0</v>
      </c>
      <c r="AI190" s="936" cm="1">
        <f t="array" aca="1" ref="AI190" ca="1">INDEX($H$168:$BL$168,,MATCH($E190,$H$143:$BL$143))/Assumed_Asset_Life_in_Years*'CBA Fixed Data'!AC201</f>
        <v>0</v>
      </c>
      <c r="AJ190" s="936" cm="1">
        <f t="array" aca="1" ref="AJ190" ca="1">INDEX($H$168:$BL$168,,MATCH($E190,$H$143:$BL$143))/Assumed_Asset_Life_in_Years*'CBA Fixed Data'!AD201</f>
        <v>0</v>
      </c>
      <c r="AK190" s="936" cm="1">
        <f t="array" aca="1" ref="AK190" ca="1">INDEX($H$168:$BL$168,,MATCH($E190,$H$143:$BL$143))/Assumed_Asset_Life_in_Years*'CBA Fixed Data'!AE201</f>
        <v>0</v>
      </c>
      <c r="AL190" s="936" cm="1">
        <f t="array" aca="1" ref="AL190" ca="1">INDEX($H$168:$BL$168,,MATCH($E190,$H$143:$BL$143))/Assumed_Asset_Life_in_Years*'CBA Fixed Data'!AF201</f>
        <v>0</v>
      </c>
      <c r="AM190" s="936" cm="1">
        <f t="array" aca="1" ref="AM190" ca="1">INDEX($H$168:$BL$168,,MATCH($E190,$H$143:$BL$143))/Assumed_Asset_Life_in_Years*'CBA Fixed Data'!AG201</f>
        <v>0</v>
      </c>
      <c r="AN190" s="936" cm="1">
        <f t="array" aca="1" ref="AN190" ca="1">INDEX($H$168:$BL$168,,MATCH($E190,$H$143:$BL$143))/Assumed_Asset_Life_in_Years*'CBA Fixed Data'!AH201</f>
        <v>0</v>
      </c>
      <c r="AO190" s="936" cm="1">
        <f t="array" aca="1" ref="AO190" ca="1">INDEX($H$168:$BL$168,,MATCH($E190,$H$143:$BL$143))/Assumed_Asset_Life_in_Years*'CBA Fixed Data'!AI201</f>
        <v>0</v>
      </c>
      <c r="AP190" s="936" cm="1">
        <f t="array" aca="1" ref="AP190" ca="1">INDEX($H$168:$BL$168,,MATCH($E190,$H$143:$BL$143))/Assumed_Asset_Life_in_Years*'CBA Fixed Data'!AJ201</f>
        <v>0</v>
      </c>
      <c r="AQ190" s="936" cm="1">
        <f t="array" aca="1" ref="AQ190" ca="1">INDEX($H$168:$BL$168,,MATCH($E190,$H$143:$BL$143))/Assumed_Asset_Life_in_Years*'CBA Fixed Data'!AK201</f>
        <v>0</v>
      </c>
      <c r="AR190" s="936" cm="1">
        <f t="array" aca="1" ref="AR190" ca="1">INDEX($H$168:$BL$168,,MATCH($E190,$H$143:$BL$143))/Assumed_Asset_Life_in_Years*'CBA Fixed Data'!AL201</f>
        <v>0</v>
      </c>
      <c r="AS190" s="936" cm="1">
        <f t="array" aca="1" ref="AS190" ca="1">INDEX($H$168:$BL$168,,MATCH($E190,$H$143:$BL$143))/Assumed_Asset_Life_in_Years*'CBA Fixed Data'!AM201</f>
        <v>0</v>
      </c>
      <c r="AT190" s="936" cm="1">
        <f t="array" aca="1" ref="AT190" ca="1">INDEX($H$168:$BL$168,,MATCH($E190,$H$143:$BL$143))/Assumed_Asset_Life_in_Years*'CBA Fixed Data'!AN201</f>
        <v>0</v>
      </c>
      <c r="AU190" s="936" cm="1">
        <f t="array" aca="1" ref="AU190" ca="1">INDEX($H$168:$BL$168,,MATCH($E190,$H$143:$BL$143))/Assumed_Asset_Life_in_Years*'CBA Fixed Data'!AO201</f>
        <v>0</v>
      </c>
      <c r="AV190" s="936" cm="1">
        <f t="array" aca="1" ref="AV190" ca="1">INDEX($H$168:$BL$168,,MATCH($E190,$H$143:$BL$143))/Assumed_Asset_Life_in_Years*'CBA Fixed Data'!AP201</f>
        <v>0</v>
      </c>
      <c r="AW190" s="936" cm="1">
        <f t="array" aca="1" ref="AW190" ca="1">INDEX($H$168:$BL$168,,MATCH($E190,$H$143:$BL$143))/Assumed_Asset_Life_in_Years*'CBA Fixed Data'!AQ201</f>
        <v>0</v>
      </c>
      <c r="AX190" s="936" cm="1">
        <f t="array" aca="1" ref="AX190" ca="1">INDEX($H$168:$BL$168,,MATCH($E190,$H$143:$BL$143))/Assumed_Asset_Life_in_Years*'CBA Fixed Data'!AR201</f>
        <v>0</v>
      </c>
      <c r="AY190" s="936" cm="1">
        <f t="array" aca="1" ref="AY190" ca="1">INDEX($H$168:$BL$168,,MATCH($E190,$H$143:$BL$143))/Assumed_Asset_Life_in_Years*'CBA Fixed Data'!AS201</f>
        <v>0</v>
      </c>
      <c r="AZ190" s="936" cm="1">
        <f t="array" aca="1" ref="AZ190" ca="1">INDEX($H$168:$BL$168,,MATCH($E190,$H$143:$BL$143))/Assumed_Asset_Life_in_Years*'CBA Fixed Data'!AT201</f>
        <v>0</v>
      </c>
      <c r="BA190" s="936" cm="1">
        <f t="array" aca="1" ref="BA190" ca="1">INDEX($H$168:$BL$168,,MATCH($E190,$H$143:$BL$143))/Assumed_Asset_Life_in_Years*'CBA Fixed Data'!AU201</f>
        <v>0</v>
      </c>
      <c r="BB190" s="936" cm="1">
        <f t="array" aca="1" ref="BB190" ca="1">INDEX($H$168:$BL$168,,MATCH($E190,$H$143:$BL$143))/Assumed_Asset_Life_in_Years*'CBA Fixed Data'!AV201</f>
        <v>0</v>
      </c>
      <c r="BC190" s="936" cm="1">
        <f t="array" aca="1" ref="BC190" ca="1">INDEX($H$168:$BL$168,,MATCH($E190,$H$143:$BL$143))/Assumed_Asset_Life_in_Years*'CBA Fixed Data'!AW201</f>
        <v>0</v>
      </c>
      <c r="BD190" s="936" cm="1">
        <f t="array" aca="1" ref="BD190" ca="1">INDEX($H$168:$BL$168,,MATCH($E190,$H$143:$BL$143))/Assumed_Asset_Life_in_Years*'CBA Fixed Data'!AX201</f>
        <v>0</v>
      </c>
      <c r="BE190" s="936" cm="1">
        <f t="array" aca="1" ref="BE190" ca="1">INDEX($H$168:$BL$168,,MATCH($E190,$H$143:$BL$143))/Assumed_Asset_Life_in_Years*'CBA Fixed Data'!AY201</f>
        <v>0</v>
      </c>
      <c r="BF190" s="936" cm="1">
        <f t="array" aca="1" ref="BF190" ca="1">INDEX($H$168:$BL$168,,MATCH($E190,$H$143:$BL$143))/Assumed_Asset_Life_in_Years*'CBA Fixed Data'!AZ201</f>
        <v>0</v>
      </c>
      <c r="BG190" s="936" cm="1">
        <f t="array" aca="1" ref="BG190" ca="1">INDEX($H$168:$BL$168,,MATCH($E190,$H$143:$BL$143))/Assumed_Asset_Life_in_Years*'CBA Fixed Data'!BA201</f>
        <v>0</v>
      </c>
      <c r="BH190" s="936" cm="1">
        <f t="array" aca="1" ref="BH190" ca="1">INDEX($H$168:$BL$168,,MATCH($E190,$H$143:$BL$143))/Assumed_Asset_Life_in_Years*'CBA Fixed Data'!BB201</f>
        <v>0</v>
      </c>
      <c r="BI190" s="936" cm="1">
        <f t="array" aca="1" ref="BI190" ca="1">INDEX($H$168:$BL$168,,MATCH($E190,$H$143:$BL$143))/Assumed_Asset_Life_in_Years*'CBA Fixed Data'!BC201</f>
        <v>0</v>
      </c>
      <c r="BJ190" s="936" cm="1">
        <f t="array" aca="1" ref="BJ190" ca="1">INDEX($H$168:$BL$168,,MATCH($E190,$H$143:$BL$143))/Assumed_Asset_Life_in_Years*'CBA Fixed Data'!BD201</f>
        <v>0</v>
      </c>
      <c r="BK190" s="936" cm="1">
        <f t="array" aca="1" ref="BK190" ca="1">INDEX($H$168:$BL$168,,MATCH($E190,$H$143:$BL$143))/Assumed_Asset_Life_in_Years*'CBA Fixed Data'!BE201</f>
        <v>0</v>
      </c>
      <c r="BL190" s="936" cm="1">
        <f t="array" aca="1" ref="BL190" ca="1">INDEX($H$168:$BL$168,,MATCH($E190,$H$143:$BL$143))/Assumed_Asset_Life_in_Years*'CBA Fixed Data'!BF201</f>
        <v>0</v>
      </c>
      <c r="BM190" s="184"/>
    </row>
    <row r="191" spans="1:65" ht="14.25">
      <c r="A191" s="1270"/>
      <c r="B191" s="909" t="s">
        <v>679</v>
      </c>
      <c r="C191" s="909"/>
      <c r="D191" s="909" t="s">
        <v>680</v>
      </c>
      <c r="E191" s="910">
        <v>2045</v>
      </c>
      <c r="F191" s="909"/>
      <c r="G191" s="913" t="s">
        <v>514</v>
      </c>
      <c r="H191" s="936" cm="1">
        <f t="array" aca="1" ref="H191" ca="1">INDEX($H$168:$BL$168,,MATCH($E191,$H$143:$BL$143))/Assumed_Asset_Life_in_Years*'CBA Fixed Data'!B202</f>
        <v>0</v>
      </c>
      <c r="I191" s="936" cm="1">
        <f t="array" aca="1" ref="I191" ca="1">INDEX($H$168:$BL$168,,MATCH($E191,$H$143:$BL$143))/Assumed_Asset_Life_in_Years*'CBA Fixed Data'!C202</f>
        <v>0</v>
      </c>
      <c r="J191" s="936" cm="1">
        <f t="array" aca="1" ref="J191" ca="1">INDEX($H$168:$BL$168,,MATCH($E191,$H$143:$BL$143))/Assumed_Asset_Life_in_Years*'CBA Fixed Data'!D202</f>
        <v>0</v>
      </c>
      <c r="K191" s="936" cm="1">
        <f t="array" aca="1" ref="K191" ca="1">INDEX($H$168:$BL$168,,MATCH($E191,$H$143:$BL$143))/Assumed_Asset_Life_in_Years*'CBA Fixed Data'!E202</f>
        <v>0</v>
      </c>
      <c r="L191" s="936" cm="1">
        <f t="array" aca="1" ref="L191" ca="1">INDEX($H$168:$BL$168,,MATCH($E191,$H$143:$BL$143))/Assumed_Asset_Life_in_Years*'CBA Fixed Data'!F202</f>
        <v>0</v>
      </c>
      <c r="M191" s="936" cm="1">
        <f t="array" aca="1" ref="M191" ca="1">INDEX($H$168:$BL$168,,MATCH($E191,$H$143:$BL$143))/Assumed_Asset_Life_in_Years*'CBA Fixed Data'!G202</f>
        <v>0</v>
      </c>
      <c r="N191" s="936" cm="1">
        <f t="array" aca="1" ref="N191" ca="1">INDEX($H$168:$BL$168,,MATCH($E191,$H$143:$BL$143))/Assumed_Asset_Life_in_Years*'CBA Fixed Data'!H202</f>
        <v>0</v>
      </c>
      <c r="O191" s="936" cm="1">
        <f t="array" aca="1" ref="O191" ca="1">INDEX($H$168:$BL$168,,MATCH($E191,$H$143:$BL$143))/Assumed_Asset_Life_in_Years*'CBA Fixed Data'!I202</f>
        <v>0</v>
      </c>
      <c r="P191" s="936" cm="1">
        <f t="array" aca="1" ref="P191" ca="1">INDEX($H$168:$BL$168,,MATCH($E191,$H$143:$BL$143))/Assumed_Asset_Life_in_Years*'CBA Fixed Data'!J202</f>
        <v>0</v>
      </c>
      <c r="Q191" s="936" cm="1">
        <f t="array" aca="1" ref="Q191" ca="1">INDEX($H$168:$BL$168,,MATCH($E191,$H$143:$BL$143))/Assumed_Asset_Life_in_Years*'CBA Fixed Data'!K202</f>
        <v>0</v>
      </c>
      <c r="R191" s="936" cm="1">
        <f t="array" aca="1" ref="R191" ca="1">INDEX($H$168:$BL$168,,MATCH($E191,$H$143:$BL$143))/Assumed_Asset_Life_in_Years*'CBA Fixed Data'!L202</f>
        <v>0</v>
      </c>
      <c r="S191" s="936" cm="1">
        <f t="array" aca="1" ref="S191" ca="1">INDEX($H$168:$BL$168,,MATCH($E191,$H$143:$BL$143))/Assumed_Asset_Life_in_Years*'CBA Fixed Data'!M202</f>
        <v>0</v>
      </c>
      <c r="T191" s="936" cm="1">
        <f t="array" aca="1" ref="T191" ca="1">INDEX($H$168:$BL$168,,MATCH($E191,$H$143:$BL$143))/Assumed_Asset_Life_in_Years*'CBA Fixed Data'!N202</f>
        <v>0</v>
      </c>
      <c r="U191" s="936" cm="1">
        <f t="array" aca="1" ref="U191" ca="1">INDEX($H$168:$BL$168,,MATCH($E191,$H$143:$BL$143))/Assumed_Asset_Life_in_Years*'CBA Fixed Data'!O202</f>
        <v>0</v>
      </c>
      <c r="V191" s="936" cm="1">
        <f t="array" aca="1" ref="V191" ca="1">INDEX($H$168:$BL$168,,MATCH($E191,$H$143:$BL$143))/Assumed_Asset_Life_in_Years*'CBA Fixed Data'!P202</f>
        <v>0</v>
      </c>
      <c r="W191" s="936" cm="1">
        <f t="array" aca="1" ref="W191" ca="1">INDEX($H$168:$BL$168,,MATCH($E191,$H$143:$BL$143))/Assumed_Asset_Life_in_Years*'CBA Fixed Data'!Q202</f>
        <v>0</v>
      </c>
      <c r="X191" s="936" cm="1">
        <f t="array" aca="1" ref="X191" ca="1">INDEX($H$168:$BL$168,,MATCH($E191,$H$143:$BL$143))/Assumed_Asset_Life_in_Years*'CBA Fixed Data'!R202</f>
        <v>0</v>
      </c>
      <c r="Y191" s="936" cm="1">
        <f t="array" aca="1" ref="Y191" ca="1">INDEX($H$168:$BL$168,,MATCH($E191,$H$143:$BL$143))/Assumed_Asset_Life_in_Years*'CBA Fixed Data'!S202</f>
        <v>0</v>
      </c>
      <c r="Z191" s="936" cm="1">
        <f t="array" aca="1" ref="Z191" ca="1">INDEX($H$168:$BL$168,,MATCH($E191,$H$143:$BL$143))/Assumed_Asset_Life_in_Years*'CBA Fixed Data'!T202</f>
        <v>0</v>
      </c>
      <c r="AA191" s="936" cm="1">
        <f t="array" aca="1" ref="AA191" ca="1">INDEX($H$168:$BL$168,,MATCH($E191,$H$143:$BL$143))/Assumed_Asset_Life_in_Years*'CBA Fixed Data'!U202</f>
        <v>0</v>
      </c>
      <c r="AB191" s="936" cm="1">
        <f t="array" aca="1" ref="AB191" ca="1">INDEX($H$168:$BL$168,,MATCH($E191,$H$143:$BL$143))/Assumed_Asset_Life_in_Years*'CBA Fixed Data'!V202</f>
        <v>0</v>
      </c>
      <c r="AC191" s="936" cm="1">
        <f t="array" aca="1" ref="AC191" ca="1">INDEX($H$168:$BL$168,,MATCH($E191,$H$143:$BL$143))/Assumed_Asset_Life_in_Years*'CBA Fixed Data'!W202</f>
        <v>0</v>
      </c>
      <c r="AD191" s="936" cm="1">
        <f t="array" aca="1" ref="AD191" ca="1">INDEX($H$168:$BL$168,,MATCH($E191,$H$143:$BL$143))/Assumed_Asset_Life_in_Years*'CBA Fixed Data'!X202</f>
        <v>0</v>
      </c>
      <c r="AE191" s="936" cm="1">
        <f t="array" aca="1" ref="AE191" ca="1">INDEX($H$168:$BL$168,,MATCH($E191,$H$143:$BL$143))/Assumed_Asset_Life_in_Years*'CBA Fixed Data'!Y202</f>
        <v>0</v>
      </c>
      <c r="AF191" s="936" cm="1">
        <f t="array" aca="1" ref="AF191" ca="1">INDEX($H$168:$BL$168,,MATCH($E191,$H$143:$BL$143))/Assumed_Asset_Life_in_Years*'CBA Fixed Data'!Z202</f>
        <v>0</v>
      </c>
      <c r="AG191" s="936" cm="1">
        <f t="array" aca="1" ref="AG191" ca="1">INDEX($H$168:$BL$168,,MATCH($E191,$H$143:$BL$143))/Assumed_Asset_Life_in_Years*'CBA Fixed Data'!AA202</f>
        <v>0</v>
      </c>
      <c r="AH191" s="936" cm="1">
        <f t="array" aca="1" ref="AH191" ca="1">INDEX($H$168:$BL$168,,MATCH($E191,$H$143:$BL$143))/Assumed_Asset_Life_in_Years*'CBA Fixed Data'!AB202</f>
        <v>0</v>
      </c>
      <c r="AI191" s="936" cm="1">
        <f t="array" aca="1" ref="AI191" ca="1">INDEX($H$168:$BL$168,,MATCH($E191,$H$143:$BL$143))/Assumed_Asset_Life_in_Years*'CBA Fixed Data'!AC202</f>
        <v>0</v>
      </c>
      <c r="AJ191" s="936" cm="1">
        <f t="array" aca="1" ref="AJ191" ca="1">INDEX($H$168:$BL$168,,MATCH($E191,$H$143:$BL$143))/Assumed_Asset_Life_in_Years*'CBA Fixed Data'!AD202</f>
        <v>0</v>
      </c>
      <c r="AK191" s="936" cm="1">
        <f t="array" aca="1" ref="AK191" ca="1">INDEX($H$168:$BL$168,,MATCH($E191,$H$143:$BL$143))/Assumed_Asset_Life_in_Years*'CBA Fixed Data'!AE202</f>
        <v>0</v>
      </c>
      <c r="AL191" s="936" cm="1">
        <f t="array" aca="1" ref="AL191" ca="1">INDEX($H$168:$BL$168,,MATCH($E191,$H$143:$BL$143))/Assumed_Asset_Life_in_Years*'CBA Fixed Data'!AF202</f>
        <v>0</v>
      </c>
      <c r="AM191" s="936" cm="1">
        <f t="array" aca="1" ref="AM191" ca="1">INDEX($H$168:$BL$168,,MATCH($E191,$H$143:$BL$143))/Assumed_Asset_Life_in_Years*'CBA Fixed Data'!AG202</f>
        <v>0</v>
      </c>
      <c r="AN191" s="936" cm="1">
        <f t="array" aca="1" ref="AN191" ca="1">INDEX($H$168:$BL$168,,MATCH($E191,$H$143:$BL$143))/Assumed_Asset_Life_in_Years*'CBA Fixed Data'!AH202</f>
        <v>0</v>
      </c>
      <c r="AO191" s="936" cm="1">
        <f t="array" aca="1" ref="AO191" ca="1">INDEX($H$168:$BL$168,,MATCH($E191,$H$143:$BL$143))/Assumed_Asset_Life_in_Years*'CBA Fixed Data'!AI202</f>
        <v>0</v>
      </c>
      <c r="AP191" s="936" cm="1">
        <f t="array" aca="1" ref="AP191" ca="1">INDEX($H$168:$BL$168,,MATCH($E191,$H$143:$BL$143))/Assumed_Asset_Life_in_Years*'CBA Fixed Data'!AJ202</f>
        <v>0</v>
      </c>
      <c r="AQ191" s="936" cm="1">
        <f t="array" aca="1" ref="AQ191" ca="1">INDEX($H$168:$BL$168,,MATCH($E191,$H$143:$BL$143))/Assumed_Asset_Life_in_Years*'CBA Fixed Data'!AK202</f>
        <v>0</v>
      </c>
      <c r="AR191" s="936" cm="1">
        <f t="array" aca="1" ref="AR191" ca="1">INDEX($H$168:$BL$168,,MATCH($E191,$H$143:$BL$143))/Assumed_Asset_Life_in_Years*'CBA Fixed Data'!AL202</f>
        <v>0</v>
      </c>
      <c r="AS191" s="936" cm="1">
        <f t="array" aca="1" ref="AS191" ca="1">INDEX($H$168:$BL$168,,MATCH($E191,$H$143:$BL$143))/Assumed_Asset_Life_in_Years*'CBA Fixed Data'!AM202</f>
        <v>0</v>
      </c>
      <c r="AT191" s="936" cm="1">
        <f t="array" aca="1" ref="AT191" ca="1">INDEX($H$168:$BL$168,,MATCH($E191,$H$143:$BL$143))/Assumed_Asset_Life_in_Years*'CBA Fixed Data'!AN202</f>
        <v>0</v>
      </c>
      <c r="AU191" s="936" cm="1">
        <f t="array" aca="1" ref="AU191" ca="1">INDEX($H$168:$BL$168,,MATCH($E191,$H$143:$BL$143))/Assumed_Asset_Life_in_Years*'CBA Fixed Data'!AO202</f>
        <v>0</v>
      </c>
      <c r="AV191" s="936" cm="1">
        <f t="array" aca="1" ref="AV191" ca="1">INDEX($H$168:$BL$168,,MATCH($E191,$H$143:$BL$143))/Assumed_Asset_Life_in_Years*'CBA Fixed Data'!AP202</f>
        <v>0</v>
      </c>
      <c r="AW191" s="936" cm="1">
        <f t="array" aca="1" ref="AW191" ca="1">INDEX($H$168:$BL$168,,MATCH($E191,$H$143:$BL$143))/Assumed_Asset_Life_in_Years*'CBA Fixed Data'!AQ202</f>
        <v>0</v>
      </c>
      <c r="AX191" s="936" cm="1">
        <f t="array" aca="1" ref="AX191" ca="1">INDEX($H$168:$BL$168,,MATCH($E191,$H$143:$BL$143))/Assumed_Asset_Life_in_Years*'CBA Fixed Data'!AR202</f>
        <v>0</v>
      </c>
      <c r="AY191" s="936" cm="1">
        <f t="array" aca="1" ref="AY191" ca="1">INDEX($H$168:$BL$168,,MATCH($E191,$H$143:$BL$143))/Assumed_Asset_Life_in_Years*'CBA Fixed Data'!AS202</f>
        <v>0</v>
      </c>
      <c r="AZ191" s="936" cm="1">
        <f t="array" aca="1" ref="AZ191" ca="1">INDEX($H$168:$BL$168,,MATCH($E191,$H$143:$BL$143))/Assumed_Asset_Life_in_Years*'CBA Fixed Data'!AT202</f>
        <v>0</v>
      </c>
      <c r="BA191" s="936" cm="1">
        <f t="array" aca="1" ref="BA191" ca="1">INDEX($H$168:$BL$168,,MATCH($E191,$H$143:$BL$143))/Assumed_Asset_Life_in_Years*'CBA Fixed Data'!AU202</f>
        <v>0</v>
      </c>
      <c r="BB191" s="936" cm="1">
        <f t="array" aca="1" ref="BB191" ca="1">INDEX($H$168:$BL$168,,MATCH($E191,$H$143:$BL$143))/Assumed_Asset_Life_in_Years*'CBA Fixed Data'!AV202</f>
        <v>0</v>
      </c>
      <c r="BC191" s="936" cm="1">
        <f t="array" aca="1" ref="BC191" ca="1">INDEX($H$168:$BL$168,,MATCH($E191,$H$143:$BL$143))/Assumed_Asset_Life_in_Years*'CBA Fixed Data'!AW202</f>
        <v>0</v>
      </c>
      <c r="BD191" s="936" cm="1">
        <f t="array" aca="1" ref="BD191" ca="1">INDEX($H$168:$BL$168,,MATCH($E191,$H$143:$BL$143))/Assumed_Asset_Life_in_Years*'CBA Fixed Data'!AX202</f>
        <v>0</v>
      </c>
      <c r="BE191" s="936" cm="1">
        <f t="array" aca="1" ref="BE191" ca="1">INDEX($H$168:$BL$168,,MATCH($E191,$H$143:$BL$143))/Assumed_Asset_Life_in_Years*'CBA Fixed Data'!AY202</f>
        <v>0</v>
      </c>
      <c r="BF191" s="936" cm="1">
        <f t="array" aca="1" ref="BF191" ca="1">INDEX($H$168:$BL$168,,MATCH($E191,$H$143:$BL$143))/Assumed_Asset_Life_in_Years*'CBA Fixed Data'!AZ202</f>
        <v>0</v>
      </c>
      <c r="BG191" s="936" cm="1">
        <f t="array" aca="1" ref="BG191" ca="1">INDEX($H$168:$BL$168,,MATCH($E191,$H$143:$BL$143))/Assumed_Asset_Life_in_Years*'CBA Fixed Data'!BA202</f>
        <v>0</v>
      </c>
      <c r="BH191" s="936" cm="1">
        <f t="array" aca="1" ref="BH191" ca="1">INDEX($H$168:$BL$168,,MATCH($E191,$H$143:$BL$143))/Assumed_Asset_Life_in_Years*'CBA Fixed Data'!BB202</f>
        <v>0</v>
      </c>
      <c r="BI191" s="936" cm="1">
        <f t="array" aca="1" ref="BI191" ca="1">INDEX($H$168:$BL$168,,MATCH($E191,$H$143:$BL$143))/Assumed_Asset_Life_in_Years*'CBA Fixed Data'!BC202</f>
        <v>0</v>
      </c>
      <c r="BJ191" s="936" cm="1">
        <f t="array" aca="1" ref="BJ191" ca="1">INDEX($H$168:$BL$168,,MATCH($E191,$H$143:$BL$143))/Assumed_Asset_Life_in_Years*'CBA Fixed Data'!BD202</f>
        <v>0</v>
      </c>
      <c r="BK191" s="936" cm="1">
        <f t="array" aca="1" ref="BK191" ca="1">INDEX($H$168:$BL$168,,MATCH($E191,$H$143:$BL$143))/Assumed_Asset_Life_in_Years*'CBA Fixed Data'!BE202</f>
        <v>0</v>
      </c>
      <c r="BL191" s="936" cm="1">
        <f t="array" aca="1" ref="BL191" ca="1">INDEX($H$168:$BL$168,,MATCH($E191,$H$143:$BL$143))/Assumed_Asset_Life_in_Years*'CBA Fixed Data'!BF202</f>
        <v>0</v>
      </c>
      <c r="BM191" s="184"/>
    </row>
    <row r="192" spans="1:65" ht="14.25">
      <c r="A192" s="1270"/>
      <c r="B192" s="909" t="s">
        <v>681</v>
      </c>
      <c r="C192" s="909"/>
      <c r="D192" s="909" t="s">
        <v>682</v>
      </c>
      <c r="E192" s="910">
        <v>2046</v>
      </c>
      <c r="F192" s="909"/>
      <c r="G192" s="913" t="s">
        <v>514</v>
      </c>
      <c r="H192" s="936" cm="1">
        <f t="array" aca="1" ref="H192" ca="1">INDEX($H$168:$BL$168,,MATCH($E192,$H$143:$BL$143))/Assumed_Asset_Life_in_Years*'CBA Fixed Data'!B203</f>
        <v>0</v>
      </c>
      <c r="I192" s="936" cm="1">
        <f t="array" aca="1" ref="I192" ca="1">INDEX($H$168:$BL$168,,MATCH($E192,$H$143:$BL$143))/Assumed_Asset_Life_in_Years*'CBA Fixed Data'!C203</f>
        <v>0</v>
      </c>
      <c r="J192" s="936" cm="1">
        <f t="array" aca="1" ref="J192" ca="1">INDEX($H$168:$BL$168,,MATCH($E192,$H$143:$BL$143))/Assumed_Asset_Life_in_Years*'CBA Fixed Data'!D203</f>
        <v>0</v>
      </c>
      <c r="K192" s="936" cm="1">
        <f t="array" aca="1" ref="K192" ca="1">INDEX($H$168:$BL$168,,MATCH($E192,$H$143:$BL$143))/Assumed_Asset_Life_in_Years*'CBA Fixed Data'!E203</f>
        <v>0</v>
      </c>
      <c r="L192" s="936" cm="1">
        <f t="array" aca="1" ref="L192" ca="1">INDEX($H$168:$BL$168,,MATCH($E192,$H$143:$BL$143))/Assumed_Asset_Life_in_Years*'CBA Fixed Data'!F203</f>
        <v>0</v>
      </c>
      <c r="M192" s="936" cm="1">
        <f t="array" aca="1" ref="M192" ca="1">INDEX($H$168:$BL$168,,MATCH($E192,$H$143:$BL$143))/Assumed_Asset_Life_in_Years*'CBA Fixed Data'!G203</f>
        <v>0</v>
      </c>
      <c r="N192" s="936" cm="1">
        <f t="array" aca="1" ref="N192" ca="1">INDEX($H$168:$BL$168,,MATCH($E192,$H$143:$BL$143))/Assumed_Asset_Life_in_Years*'CBA Fixed Data'!H203</f>
        <v>0</v>
      </c>
      <c r="O192" s="936" cm="1">
        <f t="array" aca="1" ref="O192" ca="1">INDEX($H$168:$BL$168,,MATCH($E192,$H$143:$BL$143))/Assumed_Asset_Life_in_Years*'CBA Fixed Data'!I203</f>
        <v>0</v>
      </c>
      <c r="P192" s="936" cm="1">
        <f t="array" aca="1" ref="P192" ca="1">INDEX($H$168:$BL$168,,MATCH($E192,$H$143:$BL$143))/Assumed_Asset_Life_in_Years*'CBA Fixed Data'!J203</f>
        <v>0</v>
      </c>
      <c r="Q192" s="936" cm="1">
        <f t="array" aca="1" ref="Q192" ca="1">INDEX($H$168:$BL$168,,MATCH($E192,$H$143:$BL$143))/Assumed_Asset_Life_in_Years*'CBA Fixed Data'!K203</f>
        <v>0</v>
      </c>
      <c r="R192" s="936" cm="1">
        <f t="array" aca="1" ref="R192" ca="1">INDEX($H$168:$BL$168,,MATCH($E192,$H$143:$BL$143))/Assumed_Asset_Life_in_Years*'CBA Fixed Data'!L203</f>
        <v>0</v>
      </c>
      <c r="S192" s="936" cm="1">
        <f t="array" aca="1" ref="S192" ca="1">INDEX($H$168:$BL$168,,MATCH($E192,$H$143:$BL$143))/Assumed_Asset_Life_in_Years*'CBA Fixed Data'!M203</f>
        <v>0</v>
      </c>
      <c r="T192" s="936" cm="1">
        <f t="array" aca="1" ref="T192" ca="1">INDEX($H$168:$BL$168,,MATCH($E192,$H$143:$BL$143))/Assumed_Asset_Life_in_Years*'CBA Fixed Data'!N203</f>
        <v>0</v>
      </c>
      <c r="U192" s="936" cm="1">
        <f t="array" aca="1" ref="U192" ca="1">INDEX($H$168:$BL$168,,MATCH($E192,$H$143:$BL$143))/Assumed_Asset_Life_in_Years*'CBA Fixed Data'!O203</f>
        <v>0</v>
      </c>
      <c r="V192" s="936" cm="1">
        <f t="array" aca="1" ref="V192" ca="1">INDEX($H$168:$BL$168,,MATCH($E192,$H$143:$BL$143))/Assumed_Asset_Life_in_Years*'CBA Fixed Data'!P203</f>
        <v>0</v>
      </c>
      <c r="W192" s="936" cm="1">
        <f t="array" aca="1" ref="W192" ca="1">INDEX($H$168:$BL$168,,MATCH($E192,$H$143:$BL$143))/Assumed_Asset_Life_in_Years*'CBA Fixed Data'!Q203</f>
        <v>0</v>
      </c>
      <c r="X192" s="936" cm="1">
        <f t="array" aca="1" ref="X192" ca="1">INDEX($H$168:$BL$168,,MATCH($E192,$H$143:$BL$143))/Assumed_Asset_Life_in_Years*'CBA Fixed Data'!R203</f>
        <v>0</v>
      </c>
      <c r="Y192" s="936" cm="1">
        <f t="array" aca="1" ref="Y192" ca="1">INDEX($H$168:$BL$168,,MATCH($E192,$H$143:$BL$143))/Assumed_Asset_Life_in_Years*'CBA Fixed Data'!S203</f>
        <v>0</v>
      </c>
      <c r="Z192" s="936" cm="1">
        <f t="array" aca="1" ref="Z192" ca="1">INDEX($H$168:$BL$168,,MATCH($E192,$H$143:$BL$143))/Assumed_Asset_Life_in_Years*'CBA Fixed Data'!T203</f>
        <v>0</v>
      </c>
      <c r="AA192" s="936" cm="1">
        <f t="array" aca="1" ref="AA192" ca="1">INDEX($H$168:$BL$168,,MATCH($E192,$H$143:$BL$143))/Assumed_Asset_Life_in_Years*'CBA Fixed Data'!U203</f>
        <v>0</v>
      </c>
      <c r="AB192" s="936" cm="1">
        <f t="array" aca="1" ref="AB192" ca="1">INDEX($H$168:$BL$168,,MATCH($E192,$H$143:$BL$143))/Assumed_Asset_Life_in_Years*'CBA Fixed Data'!V203</f>
        <v>0</v>
      </c>
      <c r="AC192" s="936" cm="1">
        <f t="array" aca="1" ref="AC192" ca="1">INDEX($H$168:$BL$168,,MATCH($E192,$H$143:$BL$143))/Assumed_Asset_Life_in_Years*'CBA Fixed Data'!W203</f>
        <v>0</v>
      </c>
      <c r="AD192" s="936" cm="1">
        <f t="array" aca="1" ref="AD192" ca="1">INDEX($H$168:$BL$168,,MATCH($E192,$H$143:$BL$143))/Assumed_Asset_Life_in_Years*'CBA Fixed Data'!X203</f>
        <v>0</v>
      </c>
      <c r="AE192" s="936" cm="1">
        <f t="array" aca="1" ref="AE192" ca="1">INDEX($H$168:$BL$168,,MATCH($E192,$H$143:$BL$143))/Assumed_Asset_Life_in_Years*'CBA Fixed Data'!Y203</f>
        <v>0</v>
      </c>
      <c r="AF192" s="936" cm="1">
        <f t="array" aca="1" ref="AF192" ca="1">INDEX($H$168:$BL$168,,MATCH($E192,$H$143:$BL$143))/Assumed_Asset_Life_in_Years*'CBA Fixed Data'!Z203</f>
        <v>0</v>
      </c>
      <c r="AG192" s="936" cm="1">
        <f t="array" aca="1" ref="AG192" ca="1">INDEX($H$168:$BL$168,,MATCH($E192,$H$143:$BL$143))/Assumed_Asset_Life_in_Years*'CBA Fixed Data'!AA203</f>
        <v>0</v>
      </c>
      <c r="AH192" s="936" cm="1">
        <f t="array" aca="1" ref="AH192" ca="1">INDEX($H$168:$BL$168,,MATCH($E192,$H$143:$BL$143))/Assumed_Asset_Life_in_Years*'CBA Fixed Data'!AB203</f>
        <v>0</v>
      </c>
      <c r="AI192" s="936" cm="1">
        <f t="array" aca="1" ref="AI192" ca="1">INDEX($H$168:$BL$168,,MATCH($E192,$H$143:$BL$143))/Assumed_Asset_Life_in_Years*'CBA Fixed Data'!AC203</f>
        <v>0</v>
      </c>
      <c r="AJ192" s="936" cm="1">
        <f t="array" aca="1" ref="AJ192" ca="1">INDEX($H$168:$BL$168,,MATCH($E192,$H$143:$BL$143))/Assumed_Asset_Life_in_Years*'CBA Fixed Data'!AD203</f>
        <v>0</v>
      </c>
      <c r="AK192" s="936" cm="1">
        <f t="array" aca="1" ref="AK192" ca="1">INDEX($H$168:$BL$168,,MATCH($E192,$H$143:$BL$143))/Assumed_Asset_Life_in_Years*'CBA Fixed Data'!AE203</f>
        <v>0</v>
      </c>
      <c r="AL192" s="936" cm="1">
        <f t="array" aca="1" ref="AL192" ca="1">INDEX($H$168:$BL$168,,MATCH($E192,$H$143:$BL$143))/Assumed_Asset_Life_in_Years*'CBA Fixed Data'!AF203</f>
        <v>0</v>
      </c>
      <c r="AM192" s="936" cm="1">
        <f t="array" aca="1" ref="AM192" ca="1">INDEX($H$168:$BL$168,,MATCH($E192,$H$143:$BL$143))/Assumed_Asset_Life_in_Years*'CBA Fixed Data'!AG203</f>
        <v>0</v>
      </c>
      <c r="AN192" s="936" cm="1">
        <f t="array" aca="1" ref="AN192" ca="1">INDEX($H$168:$BL$168,,MATCH($E192,$H$143:$BL$143))/Assumed_Asset_Life_in_Years*'CBA Fixed Data'!AH203</f>
        <v>0</v>
      </c>
      <c r="AO192" s="936" cm="1">
        <f t="array" aca="1" ref="AO192" ca="1">INDEX($H$168:$BL$168,,MATCH($E192,$H$143:$BL$143))/Assumed_Asset_Life_in_Years*'CBA Fixed Data'!AI203</f>
        <v>0</v>
      </c>
      <c r="AP192" s="936" cm="1">
        <f t="array" aca="1" ref="AP192" ca="1">INDEX($H$168:$BL$168,,MATCH($E192,$H$143:$BL$143))/Assumed_Asset_Life_in_Years*'CBA Fixed Data'!AJ203</f>
        <v>0</v>
      </c>
      <c r="AQ192" s="936" cm="1">
        <f t="array" aca="1" ref="AQ192" ca="1">INDEX($H$168:$BL$168,,MATCH($E192,$H$143:$BL$143))/Assumed_Asset_Life_in_Years*'CBA Fixed Data'!AK203</f>
        <v>0</v>
      </c>
      <c r="AR192" s="936" cm="1">
        <f t="array" aca="1" ref="AR192" ca="1">INDEX($H$168:$BL$168,,MATCH($E192,$H$143:$BL$143))/Assumed_Asset_Life_in_Years*'CBA Fixed Data'!AL203</f>
        <v>0</v>
      </c>
      <c r="AS192" s="936" cm="1">
        <f t="array" aca="1" ref="AS192" ca="1">INDEX($H$168:$BL$168,,MATCH($E192,$H$143:$BL$143))/Assumed_Asset_Life_in_Years*'CBA Fixed Data'!AM203</f>
        <v>0</v>
      </c>
      <c r="AT192" s="936" cm="1">
        <f t="array" aca="1" ref="AT192" ca="1">INDEX($H$168:$BL$168,,MATCH($E192,$H$143:$BL$143))/Assumed_Asset_Life_in_Years*'CBA Fixed Data'!AN203</f>
        <v>0</v>
      </c>
      <c r="AU192" s="936" cm="1">
        <f t="array" aca="1" ref="AU192" ca="1">INDEX($H$168:$BL$168,,MATCH($E192,$H$143:$BL$143))/Assumed_Asset_Life_in_Years*'CBA Fixed Data'!AO203</f>
        <v>0</v>
      </c>
      <c r="AV192" s="936" cm="1">
        <f t="array" aca="1" ref="AV192" ca="1">INDEX($H$168:$BL$168,,MATCH($E192,$H$143:$BL$143))/Assumed_Asset_Life_in_Years*'CBA Fixed Data'!AP203</f>
        <v>0</v>
      </c>
      <c r="AW192" s="936" cm="1">
        <f t="array" aca="1" ref="AW192" ca="1">INDEX($H$168:$BL$168,,MATCH($E192,$H$143:$BL$143))/Assumed_Asset_Life_in_Years*'CBA Fixed Data'!AQ203</f>
        <v>0</v>
      </c>
      <c r="AX192" s="936" cm="1">
        <f t="array" aca="1" ref="AX192" ca="1">INDEX($H$168:$BL$168,,MATCH($E192,$H$143:$BL$143))/Assumed_Asset_Life_in_Years*'CBA Fixed Data'!AR203</f>
        <v>0</v>
      </c>
      <c r="AY192" s="936" cm="1">
        <f t="array" aca="1" ref="AY192" ca="1">INDEX($H$168:$BL$168,,MATCH($E192,$H$143:$BL$143))/Assumed_Asset_Life_in_Years*'CBA Fixed Data'!AS203</f>
        <v>0</v>
      </c>
      <c r="AZ192" s="936" cm="1">
        <f t="array" aca="1" ref="AZ192" ca="1">INDEX($H$168:$BL$168,,MATCH($E192,$H$143:$BL$143))/Assumed_Asset_Life_in_Years*'CBA Fixed Data'!AT203</f>
        <v>0</v>
      </c>
      <c r="BA192" s="936" cm="1">
        <f t="array" aca="1" ref="BA192" ca="1">INDEX($H$168:$BL$168,,MATCH($E192,$H$143:$BL$143))/Assumed_Asset_Life_in_Years*'CBA Fixed Data'!AU203</f>
        <v>0</v>
      </c>
      <c r="BB192" s="936" cm="1">
        <f t="array" aca="1" ref="BB192" ca="1">INDEX($H$168:$BL$168,,MATCH($E192,$H$143:$BL$143))/Assumed_Asset_Life_in_Years*'CBA Fixed Data'!AV203</f>
        <v>0</v>
      </c>
      <c r="BC192" s="936" cm="1">
        <f t="array" aca="1" ref="BC192" ca="1">INDEX($H$168:$BL$168,,MATCH($E192,$H$143:$BL$143))/Assumed_Asset_Life_in_Years*'CBA Fixed Data'!AW203</f>
        <v>0</v>
      </c>
      <c r="BD192" s="936" cm="1">
        <f t="array" aca="1" ref="BD192" ca="1">INDEX($H$168:$BL$168,,MATCH($E192,$H$143:$BL$143))/Assumed_Asset_Life_in_Years*'CBA Fixed Data'!AX203</f>
        <v>0</v>
      </c>
      <c r="BE192" s="936" cm="1">
        <f t="array" aca="1" ref="BE192" ca="1">INDEX($H$168:$BL$168,,MATCH($E192,$H$143:$BL$143))/Assumed_Asset_Life_in_Years*'CBA Fixed Data'!AY203</f>
        <v>0</v>
      </c>
      <c r="BF192" s="936" cm="1">
        <f t="array" aca="1" ref="BF192" ca="1">INDEX($H$168:$BL$168,,MATCH($E192,$H$143:$BL$143))/Assumed_Asset_Life_in_Years*'CBA Fixed Data'!AZ203</f>
        <v>0</v>
      </c>
      <c r="BG192" s="936" cm="1">
        <f t="array" aca="1" ref="BG192" ca="1">INDEX($H$168:$BL$168,,MATCH($E192,$H$143:$BL$143))/Assumed_Asset_Life_in_Years*'CBA Fixed Data'!BA203</f>
        <v>0</v>
      </c>
      <c r="BH192" s="936" cm="1">
        <f t="array" aca="1" ref="BH192" ca="1">INDEX($H$168:$BL$168,,MATCH($E192,$H$143:$BL$143))/Assumed_Asset_Life_in_Years*'CBA Fixed Data'!BB203</f>
        <v>0</v>
      </c>
      <c r="BI192" s="936" cm="1">
        <f t="array" aca="1" ref="BI192" ca="1">INDEX($H$168:$BL$168,,MATCH($E192,$H$143:$BL$143))/Assumed_Asset_Life_in_Years*'CBA Fixed Data'!BC203</f>
        <v>0</v>
      </c>
      <c r="BJ192" s="936" cm="1">
        <f t="array" aca="1" ref="BJ192" ca="1">INDEX($H$168:$BL$168,,MATCH($E192,$H$143:$BL$143))/Assumed_Asset_Life_in_Years*'CBA Fixed Data'!BD203</f>
        <v>0</v>
      </c>
      <c r="BK192" s="936" cm="1">
        <f t="array" aca="1" ref="BK192" ca="1">INDEX($H$168:$BL$168,,MATCH($E192,$H$143:$BL$143))/Assumed_Asset_Life_in_Years*'CBA Fixed Data'!BE203</f>
        <v>0</v>
      </c>
      <c r="BL192" s="936" cm="1">
        <f t="array" aca="1" ref="BL192" ca="1">INDEX($H$168:$BL$168,,MATCH($E192,$H$143:$BL$143))/Assumed_Asset_Life_in_Years*'CBA Fixed Data'!BF203</f>
        <v>0</v>
      </c>
      <c r="BM192" s="184"/>
    </row>
    <row r="193" spans="1:65" ht="14.25">
      <c r="A193" s="1270"/>
      <c r="B193" s="909" t="s">
        <v>683</v>
      </c>
      <c r="C193" s="909"/>
      <c r="D193" s="909" t="s">
        <v>684</v>
      </c>
      <c r="E193" s="910">
        <v>2047</v>
      </c>
      <c r="F193" s="909"/>
      <c r="G193" s="913" t="s">
        <v>514</v>
      </c>
      <c r="H193" s="936" cm="1">
        <f t="array" aca="1" ref="H193" ca="1">INDEX($H$168:$BL$168,,MATCH($E193,$H$143:$BL$143))/Assumed_Asset_Life_in_Years*'CBA Fixed Data'!B204</f>
        <v>0</v>
      </c>
      <c r="I193" s="936" cm="1">
        <f t="array" aca="1" ref="I193" ca="1">INDEX($H$168:$BL$168,,MATCH($E193,$H$143:$BL$143))/Assumed_Asset_Life_in_Years*'CBA Fixed Data'!C204</f>
        <v>0</v>
      </c>
      <c r="J193" s="936" cm="1">
        <f t="array" aca="1" ref="J193" ca="1">INDEX($H$168:$BL$168,,MATCH($E193,$H$143:$BL$143))/Assumed_Asset_Life_in_Years*'CBA Fixed Data'!D204</f>
        <v>0</v>
      </c>
      <c r="K193" s="936" cm="1">
        <f t="array" aca="1" ref="K193" ca="1">INDEX($H$168:$BL$168,,MATCH($E193,$H$143:$BL$143))/Assumed_Asset_Life_in_Years*'CBA Fixed Data'!E204</f>
        <v>0</v>
      </c>
      <c r="L193" s="936" cm="1">
        <f t="array" aca="1" ref="L193" ca="1">INDEX($H$168:$BL$168,,MATCH($E193,$H$143:$BL$143))/Assumed_Asset_Life_in_Years*'CBA Fixed Data'!F204</f>
        <v>0</v>
      </c>
      <c r="M193" s="936" cm="1">
        <f t="array" aca="1" ref="M193" ca="1">INDEX($H$168:$BL$168,,MATCH($E193,$H$143:$BL$143))/Assumed_Asset_Life_in_Years*'CBA Fixed Data'!G204</f>
        <v>0</v>
      </c>
      <c r="N193" s="936" cm="1">
        <f t="array" aca="1" ref="N193" ca="1">INDEX($H$168:$BL$168,,MATCH($E193,$H$143:$BL$143))/Assumed_Asset_Life_in_Years*'CBA Fixed Data'!H204</f>
        <v>0</v>
      </c>
      <c r="O193" s="936" cm="1">
        <f t="array" aca="1" ref="O193" ca="1">INDEX($H$168:$BL$168,,MATCH($E193,$H$143:$BL$143))/Assumed_Asset_Life_in_Years*'CBA Fixed Data'!I204</f>
        <v>0</v>
      </c>
      <c r="P193" s="936" cm="1">
        <f t="array" aca="1" ref="P193" ca="1">INDEX($H$168:$BL$168,,MATCH($E193,$H$143:$BL$143))/Assumed_Asset_Life_in_Years*'CBA Fixed Data'!J204</f>
        <v>0</v>
      </c>
      <c r="Q193" s="936" cm="1">
        <f t="array" aca="1" ref="Q193" ca="1">INDEX($H$168:$BL$168,,MATCH($E193,$H$143:$BL$143))/Assumed_Asset_Life_in_Years*'CBA Fixed Data'!K204</f>
        <v>0</v>
      </c>
      <c r="R193" s="936" cm="1">
        <f t="array" aca="1" ref="R193" ca="1">INDEX($H$168:$BL$168,,MATCH($E193,$H$143:$BL$143))/Assumed_Asset_Life_in_Years*'CBA Fixed Data'!L204</f>
        <v>0</v>
      </c>
      <c r="S193" s="936" cm="1">
        <f t="array" aca="1" ref="S193" ca="1">INDEX($H$168:$BL$168,,MATCH($E193,$H$143:$BL$143))/Assumed_Asset_Life_in_Years*'CBA Fixed Data'!M204</f>
        <v>0</v>
      </c>
      <c r="T193" s="936" cm="1">
        <f t="array" aca="1" ref="T193" ca="1">INDEX($H$168:$BL$168,,MATCH($E193,$H$143:$BL$143))/Assumed_Asset_Life_in_Years*'CBA Fixed Data'!N204</f>
        <v>0</v>
      </c>
      <c r="U193" s="936" cm="1">
        <f t="array" aca="1" ref="U193" ca="1">INDEX($H$168:$BL$168,,MATCH($E193,$H$143:$BL$143))/Assumed_Asset_Life_in_Years*'CBA Fixed Data'!O204</f>
        <v>0</v>
      </c>
      <c r="V193" s="936" cm="1">
        <f t="array" aca="1" ref="V193" ca="1">INDEX($H$168:$BL$168,,MATCH($E193,$H$143:$BL$143))/Assumed_Asset_Life_in_Years*'CBA Fixed Data'!P204</f>
        <v>0</v>
      </c>
      <c r="W193" s="936" cm="1">
        <f t="array" aca="1" ref="W193" ca="1">INDEX($H$168:$BL$168,,MATCH($E193,$H$143:$BL$143))/Assumed_Asset_Life_in_Years*'CBA Fixed Data'!Q204</f>
        <v>0</v>
      </c>
      <c r="X193" s="936" cm="1">
        <f t="array" aca="1" ref="X193" ca="1">INDEX($H$168:$BL$168,,MATCH($E193,$H$143:$BL$143))/Assumed_Asset_Life_in_Years*'CBA Fixed Data'!R204</f>
        <v>0</v>
      </c>
      <c r="Y193" s="936" cm="1">
        <f t="array" aca="1" ref="Y193" ca="1">INDEX($H$168:$BL$168,,MATCH($E193,$H$143:$BL$143))/Assumed_Asset_Life_in_Years*'CBA Fixed Data'!S204</f>
        <v>0</v>
      </c>
      <c r="Z193" s="936" cm="1">
        <f t="array" aca="1" ref="Z193" ca="1">INDEX($H$168:$BL$168,,MATCH($E193,$H$143:$BL$143))/Assumed_Asset_Life_in_Years*'CBA Fixed Data'!T204</f>
        <v>0</v>
      </c>
      <c r="AA193" s="936" cm="1">
        <f t="array" aca="1" ref="AA193" ca="1">INDEX($H$168:$BL$168,,MATCH($E193,$H$143:$BL$143))/Assumed_Asset_Life_in_Years*'CBA Fixed Data'!U204</f>
        <v>0</v>
      </c>
      <c r="AB193" s="936" cm="1">
        <f t="array" aca="1" ref="AB193" ca="1">INDEX($H$168:$BL$168,,MATCH($E193,$H$143:$BL$143))/Assumed_Asset_Life_in_Years*'CBA Fixed Data'!V204</f>
        <v>0</v>
      </c>
      <c r="AC193" s="936" cm="1">
        <f t="array" aca="1" ref="AC193" ca="1">INDEX($H$168:$BL$168,,MATCH($E193,$H$143:$BL$143))/Assumed_Asset_Life_in_Years*'CBA Fixed Data'!W204</f>
        <v>0</v>
      </c>
      <c r="AD193" s="936" cm="1">
        <f t="array" aca="1" ref="AD193" ca="1">INDEX($H$168:$BL$168,,MATCH($E193,$H$143:$BL$143))/Assumed_Asset_Life_in_Years*'CBA Fixed Data'!X204</f>
        <v>0</v>
      </c>
      <c r="AE193" s="936" cm="1">
        <f t="array" aca="1" ref="AE193" ca="1">INDEX($H$168:$BL$168,,MATCH($E193,$H$143:$BL$143))/Assumed_Asset_Life_in_Years*'CBA Fixed Data'!Y204</f>
        <v>0</v>
      </c>
      <c r="AF193" s="936" cm="1">
        <f t="array" aca="1" ref="AF193" ca="1">INDEX($H$168:$BL$168,,MATCH($E193,$H$143:$BL$143))/Assumed_Asset_Life_in_Years*'CBA Fixed Data'!Z204</f>
        <v>0</v>
      </c>
      <c r="AG193" s="936" cm="1">
        <f t="array" aca="1" ref="AG193" ca="1">INDEX($H$168:$BL$168,,MATCH($E193,$H$143:$BL$143))/Assumed_Asset_Life_in_Years*'CBA Fixed Data'!AA204</f>
        <v>0</v>
      </c>
      <c r="AH193" s="936" cm="1">
        <f t="array" aca="1" ref="AH193" ca="1">INDEX($H$168:$BL$168,,MATCH($E193,$H$143:$BL$143))/Assumed_Asset_Life_in_Years*'CBA Fixed Data'!AB204</f>
        <v>0</v>
      </c>
      <c r="AI193" s="936" cm="1">
        <f t="array" aca="1" ref="AI193" ca="1">INDEX($H$168:$BL$168,,MATCH($E193,$H$143:$BL$143))/Assumed_Asset_Life_in_Years*'CBA Fixed Data'!AC204</f>
        <v>0</v>
      </c>
      <c r="AJ193" s="936" cm="1">
        <f t="array" aca="1" ref="AJ193" ca="1">INDEX($H$168:$BL$168,,MATCH($E193,$H$143:$BL$143))/Assumed_Asset_Life_in_Years*'CBA Fixed Data'!AD204</f>
        <v>0</v>
      </c>
      <c r="AK193" s="936" cm="1">
        <f t="array" aca="1" ref="AK193" ca="1">INDEX($H$168:$BL$168,,MATCH($E193,$H$143:$BL$143))/Assumed_Asset_Life_in_Years*'CBA Fixed Data'!AE204</f>
        <v>0</v>
      </c>
      <c r="AL193" s="936" cm="1">
        <f t="array" aca="1" ref="AL193" ca="1">INDEX($H$168:$BL$168,,MATCH($E193,$H$143:$BL$143))/Assumed_Asset_Life_in_Years*'CBA Fixed Data'!AF204</f>
        <v>0</v>
      </c>
      <c r="AM193" s="936" cm="1">
        <f t="array" aca="1" ref="AM193" ca="1">INDEX($H$168:$BL$168,,MATCH($E193,$H$143:$BL$143))/Assumed_Asset_Life_in_Years*'CBA Fixed Data'!AG204</f>
        <v>0</v>
      </c>
      <c r="AN193" s="936" cm="1">
        <f t="array" aca="1" ref="AN193" ca="1">INDEX($H$168:$BL$168,,MATCH($E193,$H$143:$BL$143))/Assumed_Asset_Life_in_Years*'CBA Fixed Data'!AH204</f>
        <v>0</v>
      </c>
      <c r="AO193" s="936" cm="1">
        <f t="array" aca="1" ref="AO193" ca="1">INDEX($H$168:$BL$168,,MATCH($E193,$H$143:$BL$143))/Assumed_Asset_Life_in_Years*'CBA Fixed Data'!AI204</f>
        <v>0</v>
      </c>
      <c r="AP193" s="936" cm="1">
        <f t="array" aca="1" ref="AP193" ca="1">INDEX($H$168:$BL$168,,MATCH($E193,$H$143:$BL$143))/Assumed_Asset_Life_in_Years*'CBA Fixed Data'!AJ204</f>
        <v>0</v>
      </c>
      <c r="AQ193" s="936" cm="1">
        <f t="array" aca="1" ref="AQ193" ca="1">INDEX($H$168:$BL$168,,MATCH($E193,$H$143:$BL$143))/Assumed_Asset_Life_in_Years*'CBA Fixed Data'!AK204</f>
        <v>0</v>
      </c>
      <c r="AR193" s="936" cm="1">
        <f t="array" aca="1" ref="AR193" ca="1">INDEX($H$168:$BL$168,,MATCH($E193,$H$143:$BL$143))/Assumed_Asset_Life_in_Years*'CBA Fixed Data'!AL204</f>
        <v>0</v>
      </c>
      <c r="AS193" s="936" cm="1">
        <f t="array" aca="1" ref="AS193" ca="1">INDEX($H$168:$BL$168,,MATCH($E193,$H$143:$BL$143))/Assumed_Asset_Life_in_Years*'CBA Fixed Data'!AM204</f>
        <v>0</v>
      </c>
      <c r="AT193" s="936" cm="1">
        <f t="array" aca="1" ref="AT193" ca="1">INDEX($H$168:$BL$168,,MATCH($E193,$H$143:$BL$143))/Assumed_Asset_Life_in_Years*'CBA Fixed Data'!AN204</f>
        <v>0</v>
      </c>
      <c r="AU193" s="936" cm="1">
        <f t="array" aca="1" ref="AU193" ca="1">INDEX($H$168:$BL$168,,MATCH($E193,$H$143:$BL$143))/Assumed_Asset_Life_in_Years*'CBA Fixed Data'!AO204</f>
        <v>0</v>
      </c>
      <c r="AV193" s="936" cm="1">
        <f t="array" aca="1" ref="AV193" ca="1">INDEX($H$168:$BL$168,,MATCH($E193,$H$143:$BL$143))/Assumed_Asset_Life_in_Years*'CBA Fixed Data'!AP204</f>
        <v>0</v>
      </c>
      <c r="AW193" s="936" cm="1">
        <f t="array" aca="1" ref="AW193" ca="1">INDEX($H$168:$BL$168,,MATCH($E193,$H$143:$BL$143))/Assumed_Asset_Life_in_Years*'CBA Fixed Data'!AQ204</f>
        <v>0</v>
      </c>
      <c r="AX193" s="936" cm="1">
        <f t="array" aca="1" ref="AX193" ca="1">INDEX($H$168:$BL$168,,MATCH($E193,$H$143:$BL$143))/Assumed_Asset_Life_in_Years*'CBA Fixed Data'!AR204</f>
        <v>0</v>
      </c>
      <c r="AY193" s="936" cm="1">
        <f t="array" aca="1" ref="AY193" ca="1">INDEX($H$168:$BL$168,,MATCH($E193,$H$143:$BL$143))/Assumed_Asset_Life_in_Years*'CBA Fixed Data'!AS204</f>
        <v>0</v>
      </c>
      <c r="AZ193" s="936" cm="1">
        <f t="array" aca="1" ref="AZ193" ca="1">INDEX($H$168:$BL$168,,MATCH($E193,$H$143:$BL$143))/Assumed_Asset_Life_in_Years*'CBA Fixed Data'!AT204</f>
        <v>0</v>
      </c>
      <c r="BA193" s="936" cm="1">
        <f t="array" aca="1" ref="BA193" ca="1">INDEX($H$168:$BL$168,,MATCH($E193,$H$143:$BL$143))/Assumed_Asset_Life_in_Years*'CBA Fixed Data'!AU204</f>
        <v>0</v>
      </c>
      <c r="BB193" s="936" cm="1">
        <f t="array" aca="1" ref="BB193" ca="1">INDEX($H$168:$BL$168,,MATCH($E193,$H$143:$BL$143))/Assumed_Asset_Life_in_Years*'CBA Fixed Data'!AV204</f>
        <v>0</v>
      </c>
      <c r="BC193" s="936" cm="1">
        <f t="array" aca="1" ref="BC193" ca="1">INDEX($H$168:$BL$168,,MATCH($E193,$H$143:$BL$143))/Assumed_Asset_Life_in_Years*'CBA Fixed Data'!AW204</f>
        <v>0</v>
      </c>
      <c r="BD193" s="936" cm="1">
        <f t="array" aca="1" ref="BD193" ca="1">INDEX($H$168:$BL$168,,MATCH($E193,$H$143:$BL$143))/Assumed_Asset_Life_in_Years*'CBA Fixed Data'!AX204</f>
        <v>0</v>
      </c>
      <c r="BE193" s="936" cm="1">
        <f t="array" aca="1" ref="BE193" ca="1">INDEX($H$168:$BL$168,,MATCH($E193,$H$143:$BL$143))/Assumed_Asset_Life_in_Years*'CBA Fixed Data'!AY204</f>
        <v>0</v>
      </c>
      <c r="BF193" s="936" cm="1">
        <f t="array" aca="1" ref="BF193" ca="1">INDEX($H$168:$BL$168,,MATCH($E193,$H$143:$BL$143))/Assumed_Asset_Life_in_Years*'CBA Fixed Data'!AZ204</f>
        <v>0</v>
      </c>
      <c r="BG193" s="936" cm="1">
        <f t="array" aca="1" ref="BG193" ca="1">INDEX($H$168:$BL$168,,MATCH($E193,$H$143:$BL$143))/Assumed_Asset_Life_in_Years*'CBA Fixed Data'!BA204</f>
        <v>0</v>
      </c>
      <c r="BH193" s="936" cm="1">
        <f t="array" aca="1" ref="BH193" ca="1">INDEX($H$168:$BL$168,,MATCH($E193,$H$143:$BL$143))/Assumed_Asset_Life_in_Years*'CBA Fixed Data'!BB204</f>
        <v>0</v>
      </c>
      <c r="BI193" s="936" cm="1">
        <f t="array" aca="1" ref="BI193" ca="1">INDEX($H$168:$BL$168,,MATCH($E193,$H$143:$BL$143))/Assumed_Asset_Life_in_Years*'CBA Fixed Data'!BC204</f>
        <v>0</v>
      </c>
      <c r="BJ193" s="936" cm="1">
        <f t="array" aca="1" ref="BJ193" ca="1">INDEX($H$168:$BL$168,,MATCH($E193,$H$143:$BL$143))/Assumed_Asset_Life_in_Years*'CBA Fixed Data'!BD204</f>
        <v>0</v>
      </c>
      <c r="BK193" s="936" cm="1">
        <f t="array" aca="1" ref="BK193" ca="1">INDEX($H$168:$BL$168,,MATCH($E193,$H$143:$BL$143))/Assumed_Asset_Life_in_Years*'CBA Fixed Data'!BE204</f>
        <v>0</v>
      </c>
      <c r="BL193" s="936" cm="1">
        <f t="array" aca="1" ref="BL193" ca="1">INDEX($H$168:$BL$168,,MATCH($E193,$H$143:$BL$143))/Assumed_Asset_Life_in_Years*'CBA Fixed Data'!BF204</f>
        <v>0</v>
      </c>
      <c r="BM193" s="184"/>
    </row>
    <row r="194" spans="1:65" ht="14.25">
      <c r="A194" s="1270"/>
      <c r="B194" s="909" t="s">
        <v>685</v>
      </c>
      <c r="C194" s="909"/>
      <c r="D194" s="909" t="s">
        <v>686</v>
      </c>
      <c r="E194" s="910">
        <v>2048</v>
      </c>
      <c r="F194" s="909"/>
      <c r="G194" s="913" t="s">
        <v>514</v>
      </c>
      <c r="H194" s="936" cm="1">
        <f t="array" aca="1" ref="H194" ca="1">INDEX($H$168:$BL$168,,MATCH($E194,$H$143:$BL$143))/Assumed_Asset_Life_in_Years*'CBA Fixed Data'!B205</f>
        <v>0</v>
      </c>
      <c r="I194" s="936" cm="1">
        <f t="array" aca="1" ref="I194" ca="1">INDEX($H$168:$BL$168,,MATCH($E194,$H$143:$BL$143))/Assumed_Asset_Life_in_Years*'CBA Fixed Data'!C205</f>
        <v>0</v>
      </c>
      <c r="J194" s="936" cm="1">
        <f t="array" aca="1" ref="J194" ca="1">INDEX($H$168:$BL$168,,MATCH($E194,$H$143:$BL$143))/Assumed_Asset_Life_in_Years*'CBA Fixed Data'!D205</f>
        <v>0</v>
      </c>
      <c r="K194" s="936" cm="1">
        <f t="array" aca="1" ref="K194" ca="1">INDEX($H$168:$BL$168,,MATCH($E194,$H$143:$BL$143))/Assumed_Asset_Life_in_Years*'CBA Fixed Data'!E205</f>
        <v>0</v>
      </c>
      <c r="L194" s="936" cm="1">
        <f t="array" aca="1" ref="L194" ca="1">INDEX($H$168:$BL$168,,MATCH($E194,$H$143:$BL$143))/Assumed_Asset_Life_in_Years*'CBA Fixed Data'!F205</f>
        <v>0</v>
      </c>
      <c r="M194" s="936" cm="1">
        <f t="array" aca="1" ref="M194" ca="1">INDEX($H$168:$BL$168,,MATCH($E194,$H$143:$BL$143))/Assumed_Asset_Life_in_Years*'CBA Fixed Data'!G205</f>
        <v>0</v>
      </c>
      <c r="N194" s="936" cm="1">
        <f t="array" aca="1" ref="N194" ca="1">INDEX($H$168:$BL$168,,MATCH($E194,$H$143:$BL$143))/Assumed_Asset_Life_in_Years*'CBA Fixed Data'!H205</f>
        <v>0</v>
      </c>
      <c r="O194" s="936" cm="1">
        <f t="array" aca="1" ref="O194" ca="1">INDEX($H$168:$BL$168,,MATCH($E194,$H$143:$BL$143))/Assumed_Asset_Life_in_Years*'CBA Fixed Data'!I205</f>
        <v>0</v>
      </c>
      <c r="P194" s="936" cm="1">
        <f t="array" aca="1" ref="P194" ca="1">INDEX($H$168:$BL$168,,MATCH($E194,$H$143:$BL$143))/Assumed_Asset_Life_in_Years*'CBA Fixed Data'!J205</f>
        <v>0</v>
      </c>
      <c r="Q194" s="936" cm="1">
        <f t="array" aca="1" ref="Q194" ca="1">INDEX($H$168:$BL$168,,MATCH($E194,$H$143:$BL$143))/Assumed_Asset_Life_in_Years*'CBA Fixed Data'!K205</f>
        <v>0</v>
      </c>
      <c r="R194" s="936" cm="1">
        <f t="array" aca="1" ref="R194" ca="1">INDEX($H$168:$BL$168,,MATCH($E194,$H$143:$BL$143))/Assumed_Asset_Life_in_Years*'CBA Fixed Data'!L205</f>
        <v>0</v>
      </c>
      <c r="S194" s="936" cm="1">
        <f t="array" aca="1" ref="S194" ca="1">INDEX($H$168:$BL$168,,MATCH($E194,$H$143:$BL$143))/Assumed_Asset_Life_in_Years*'CBA Fixed Data'!M205</f>
        <v>0</v>
      </c>
      <c r="T194" s="936" cm="1">
        <f t="array" aca="1" ref="T194" ca="1">INDEX($H$168:$BL$168,,MATCH($E194,$H$143:$BL$143))/Assumed_Asset_Life_in_Years*'CBA Fixed Data'!N205</f>
        <v>0</v>
      </c>
      <c r="U194" s="936" cm="1">
        <f t="array" aca="1" ref="U194" ca="1">INDEX($H$168:$BL$168,,MATCH($E194,$H$143:$BL$143))/Assumed_Asset_Life_in_Years*'CBA Fixed Data'!O205</f>
        <v>0</v>
      </c>
      <c r="V194" s="936" cm="1">
        <f t="array" aca="1" ref="V194" ca="1">INDEX($H$168:$BL$168,,MATCH($E194,$H$143:$BL$143))/Assumed_Asset_Life_in_Years*'CBA Fixed Data'!P205</f>
        <v>0</v>
      </c>
      <c r="W194" s="936" cm="1">
        <f t="array" aca="1" ref="W194" ca="1">INDEX($H$168:$BL$168,,MATCH($E194,$H$143:$BL$143))/Assumed_Asset_Life_in_Years*'CBA Fixed Data'!Q205</f>
        <v>0</v>
      </c>
      <c r="X194" s="936" cm="1">
        <f t="array" aca="1" ref="X194" ca="1">INDEX($H$168:$BL$168,,MATCH($E194,$H$143:$BL$143))/Assumed_Asset_Life_in_Years*'CBA Fixed Data'!R205</f>
        <v>0</v>
      </c>
      <c r="Y194" s="936" cm="1">
        <f t="array" aca="1" ref="Y194" ca="1">INDEX($H$168:$BL$168,,MATCH($E194,$H$143:$BL$143))/Assumed_Asset_Life_in_Years*'CBA Fixed Data'!S205</f>
        <v>0</v>
      </c>
      <c r="Z194" s="936" cm="1">
        <f t="array" aca="1" ref="Z194" ca="1">INDEX($H$168:$BL$168,,MATCH($E194,$H$143:$BL$143))/Assumed_Asset_Life_in_Years*'CBA Fixed Data'!T205</f>
        <v>0</v>
      </c>
      <c r="AA194" s="936" cm="1">
        <f t="array" aca="1" ref="AA194" ca="1">INDEX($H$168:$BL$168,,MATCH($E194,$H$143:$BL$143))/Assumed_Asset_Life_in_Years*'CBA Fixed Data'!U205</f>
        <v>0</v>
      </c>
      <c r="AB194" s="936" cm="1">
        <f t="array" aca="1" ref="AB194" ca="1">INDEX($H$168:$BL$168,,MATCH($E194,$H$143:$BL$143))/Assumed_Asset_Life_in_Years*'CBA Fixed Data'!V205</f>
        <v>0</v>
      </c>
      <c r="AC194" s="936" cm="1">
        <f t="array" aca="1" ref="AC194" ca="1">INDEX($H$168:$BL$168,,MATCH($E194,$H$143:$BL$143))/Assumed_Asset_Life_in_Years*'CBA Fixed Data'!W205</f>
        <v>0</v>
      </c>
      <c r="AD194" s="936" cm="1">
        <f t="array" aca="1" ref="AD194" ca="1">INDEX($H$168:$BL$168,,MATCH($E194,$H$143:$BL$143))/Assumed_Asset_Life_in_Years*'CBA Fixed Data'!X205</f>
        <v>0</v>
      </c>
      <c r="AE194" s="936" cm="1">
        <f t="array" aca="1" ref="AE194" ca="1">INDEX($H$168:$BL$168,,MATCH($E194,$H$143:$BL$143))/Assumed_Asset_Life_in_Years*'CBA Fixed Data'!Y205</f>
        <v>0</v>
      </c>
      <c r="AF194" s="936" cm="1">
        <f t="array" aca="1" ref="AF194" ca="1">INDEX($H$168:$BL$168,,MATCH($E194,$H$143:$BL$143))/Assumed_Asset_Life_in_Years*'CBA Fixed Data'!Z205</f>
        <v>0</v>
      </c>
      <c r="AG194" s="936" cm="1">
        <f t="array" aca="1" ref="AG194" ca="1">INDEX($H$168:$BL$168,,MATCH($E194,$H$143:$BL$143))/Assumed_Asset_Life_in_Years*'CBA Fixed Data'!AA205</f>
        <v>0</v>
      </c>
      <c r="AH194" s="936" cm="1">
        <f t="array" aca="1" ref="AH194" ca="1">INDEX($H$168:$BL$168,,MATCH($E194,$H$143:$BL$143))/Assumed_Asset_Life_in_Years*'CBA Fixed Data'!AB205</f>
        <v>0</v>
      </c>
      <c r="AI194" s="936" cm="1">
        <f t="array" aca="1" ref="AI194" ca="1">INDEX($H$168:$BL$168,,MATCH($E194,$H$143:$BL$143))/Assumed_Asset_Life_in_Years*'CBA Fixed Data'!AC205</f>
        <v>0</v>
      </c>
      <c r="AJ194" s="936" cm="1">
        <f t="array" aca="1" ref="AJ194" ca="1">INDEX($H$168:$BL$168,,MATCH($E194,$H$143:$BL$143))/Assumed_Asset_Life_in_Years*'CBA Fixed Data'!AD205</f>
        <v>0</v>
      </c>
      <c r="AK194" s="936" cm="1">
        <f t="array" aca="1" ref="AK194" ca="1">INDEX($H$168:$BL$168,,MATCH($E194,$H$143:$BL$143))/Assumed_Asset_Life_in_Years*'CBA Fixed Data'!AE205</f>
        <v>0</v>
      </c>
      <c r="AL194" s="936" cm="1">
        <f t="array" aca="1" ref="AL194" ca="1">INDEX($H$168:$BL$168,,MATCH($E194,$H$143:$BL$143))/Assumed_Asset_Life_in_Years*'CBA Fixed Data'!AF205</f>
        <v>0</v>
      </c>
      <c r="AM194" s="936" cm="1">
        <f t="array" aca="1" ref="AM194" ca="1">INDEX($H$168:$BL$168,,MATCH($E194,$H$143:$BL$143))/Assumed_Asset_Life_in_Years*'CBA Fixed Data'!AG205</f>
        <v>0</v>
      </c>
      <c r="AN194" s="936" cm="1">
        <f t="array" aca="1" ref="AN194" ca="1">INDEX($H$168:$BL$168,,MATCH($E194,$H$143:$BL$143))/Assumed_Asset_Life_in_Years*'CBA Fixed Data'!AH205</f>
        <v>0</v>
      </c>
      <c r="AO194" s="936" cm="1">
        <f t="array" aca="1" ref="AO194" ca="1">INDEX($H$168:$BL$168,,MATCH($E194,$H$143:$BL$143))/Assumed_Asset_Life_in_Years*'CBA Fixed Data'!AI205</f>
        <v>0</v>
      </c>
      <c r="AP194" s="936" cm="1">
        <f t="array" aca="1" ref="AP194" ca="1">INDEX($H$168:$BL$168,,MATCH($E194,$H$143:$BL$143))/Assumed_Asset_Life_in_Years*'CBA Fixed Data'!AJ205</f>
        <v>0</v>
      </c>
      <c r="AQ194" s="936" cm="1">
        <f t="array" aca="1" ref="AQ194" ca="1">INDEX($H$168:$BL$168,,MATCH($E194,$H$143:$BL$143))/Assumed_Asset_Life_in_Years*'CBA Fixed Data'!AK205</f>
        <v>0</v>
      </c>
      <c r="AR194" s="936" cm="1">
        <f t="array" aca="1" ref="AR194" ca="1">INDEX($H$168:$BL$168,,MATCH($E194,$H$143:$BL$143))/Assumed_Asset_Life_in_Years*'CBA Fixed Data'!AL205</f>
        <v>0</v>
      </c>
      <c r="AS194" s="936" cm="1">
        <f t="array" aca="1" ref="AS194" ca="1">INDEX($H$168:$BL$168,,MATCH($E194,$H$143:$BL$143))/Assumed_Asset_Life_in_Years*'CBA Fixed Data'!AM205</f>
        <v>0</v>
      </c>
      <c r="AT194" s="936" cm="1">
        <f t="array" aca="1" ref="AT194" ca="1">INDEX($H$168:$BL$168,,MATCH($E194,$H$143:$BL$143))/Assumed_Asset_Life_in_Years*'CBA Fixed Data'!AN205</f>
        <v>0</v>
      </c>
      <c r="AU194" s="936" cm="1">
        <f t="array" aca="1" ref="AU194" ca="1">INDEX($H$168:$BL$168,,MATCH($E194,$H$143:$BL$143))/Assumed_Asset_Life_in_Years*'CBA Fixed Data'!AO205</f>
        <v>0</v>
      </c>
      <c r="AV194" s="936" cm="1">
        <f t="array" aca="1" ref="AV194" ca="1">INDEX($H$168:$BL$168,,MATCH($E194,$H$143:$BL$143))/Assumed_Asset_Life_in_Years*'CBA Fixed Data'!AP205</f>
        <v>0</v>
      </c>
      <c r="AW194" s="936" cm="1">
        <f t="array" aca="1" ref="AW194" ca="1">INDEX($H$168:$BL$168,,MATCH($E194,$H$143:$BL$143))/Assumed_Asset_Life_in_Years*'CBA Fixed Data'!AQ205</f>
        <v>0</v>
      </c>
      <c r="AX194" s="936" cm="1">
        <f t="array" aca="1" ref="AX194" ca="1">INDEX($H$168:$BL$168,,MATCH($E194,$H$143:$BL$143))/Assumed_Asset_Life_in_Years*'CBA Fixed Data'!AR205</f>
        <v>0</v>
      </c>
      <c r="AY194" s="936" cm="1">
        <f t="array" aca="1" ref="AY194" ca="1">INDEX($H$168:$BL$168,,MATCH($E194,$H$143:$BL$143))/Assumed_Asset_Life_in_Years*'CBA Fixed Data'!AS205</f>
        <v>0</v>
      </c>
      <c r="AZ194" s="936" cm="1">
        <f t="array" aca="1" ref="AZ194" ca="1">INDEX($H$168:$BL$168,,MATCH($E194,$H$143:$BL$143))/Assumed_Asset_Life_in_Years*'CBA Fixed Data'!AT205</f>
        <v>0</v>
      </c>
      <c r="BA194" s="936" cm="1">
        <f t="array" aca="1" ref="BA194" ca="1">INDEX($H$168:$BL$168,,MATCH($E194,$H$143:$BL$143))/Assumed_Asset_Life_in_Years*'CBA Fixed Data'!AU205</f>
        <v>0</v>
      </c>
      <c r="BB194" s="936" cm="1">
        <f t="array" aca="1" ref="BB194" ca="1">INDEX($H$168:$BL$168,,MATCH($E194,$H$143:$BL$143))/Assumed_Asset_Life_in_Years*'CBA Fixed Data'!AV205</f>
        <v>0</v>
      </c>
      <c r="BC194" s="936" cm="1">
        <f t="array" aca="1" ref="BC194" ca="1">INDEX($H$168:$BL$168,,MATCH($E194,$H$143:$BL$143))/Assumed_Asset_Life_in_Years*'CBA Fixed Data'!AW205</f>
        <v>0</v>
      </c>
      <c r="BD194" s="936" cm="1">
        <f t="array" aca="1" ref="BD194" ca="1">INDEX($H$168:$BL$168,,MATCH($E194,$H$143:$BL$143))/Assumed_Asset_Life_in_Years*'CBA Fixed Data'!AX205</f>
        <v>0</v>
      </c>
      <c r="BE194" s="936" cm="1">
        <f t="array" aca="1" ref="BE194" ca="1">INDEX($H$168:$BL$168,,MATCH($E194,$H$143:$BL$143))/Assumed_Asset_Life_in_Years*'CBA Fixed Data'!AY205</f>
        <v>0</v>
      </c>
      <c r="BF194" s="936" cm="1">
        <f t="array" aca="1" ref="BF194" ca="1">INDEX($H$168:$BL$168,,MATCH($E194,$H$143:$BL$143))/Assumed_Asset_Life_in_Years*'CBA Fixed Data'!AZ205</f>
        <v>0</v>
      </c>
      <c r="BG194" s="936" cm="1">
        <f t="array" aca="1" ref="BG194" ca="1">INDEX($H$168:$BL$168,,MATCH($E194,$H$143:$BL$143))/Assumed_Asset_Life_in_Years*'CBA Fixed Data'!BA205</f>
        <v>0</v>
      </c>
      <c r="BH194" s="936" cm="1">
        <f t="array" aca="1" ref="BH194" ca="1">INDEX($H$168:$BL$168,,MATCH($E194,$H$143:$BL$143))/Assumed_Asset_Life_in_Years*'CBA Fixed Data'!BB205</f>
        <v>0</v>
      </c>
      <c r="BI194" s="936" cm="1">
        <f t="array" aca="1" ref="BI194" ca="1">INDEX($H$168:$BL$168,,MATCH($E194,$H$143:$BL$143))/Assumed_Asset_Life_in_Years*'CBA Fixed Data'!BC205</f>
        <v>0</v>
      </c>
      <c r="BJ194" s="936" cm="1">
        <f t="array" aca="1" ref="BJ194" ca="1">INDEX($H$168:$BL$168,,MATCH($E194,$H$143:$BL$143))/Assumed_Asset_Life_in_Years*'CBA Fixed Data'!BD205</f>
        <v>0</v>
      </c>
      <c r="BK194" s="936" cm="1">
        <f t="array" aca="1" ref="BK194" ca="1">INDEX($H$168:$BL$168,,MATCH($E194,$H$143:$BL$143))/Assumed_Asset_Life_in_Years*'CBA Fixed Data'!BE205</f>
        <v>0</v>
      </c>
      <c r="BL194" s="936" cm="1">
        <f t="array" aca="1" ref="BL194" ca="1">INDEX($H$168:$BL$168,,MATCH($E194,$H$143:$BL$143))/Assumed_Asset_Life_in_Years*'CBA Fixed Data'!BF205</f>
        <v>0</v>
      </c>
      <c r="BM194" s="184"/>
    </row>
    <row r="195" spans="1:65" ht="14.25">
      <c r="A195" s="1270"/>
      <c r="B195" s="909" t="s">
        <v>687</v>
      </c>
      <c r="C195" s="909"/>
      <c r="D195" s="909" t="s">
        <v>688</v>
      </c>
      <c r="E195" s="910">
        <v>2049</v>
      </c>
      <c r="F195" s="909"/>
      <c r="G195" s="913" t="s">
        <v>514</v>
      </c>
      <c r="H195" s="936" cm="1">
        <f t="array" aca="1" ref="H195" ca="1">INDEX($H$168:$BL$168,,MATCH($E195,$H$143:$BL$143))/Assumed_Asset_Life_in_Years*'CBA Fixed Data'!B206</f>
        <v>0</v>
      </c>
      <c r="I195" s="936" cm="1">
        <f t="array" aca="1" ref="I195" ca="1">INDEX($H$168:$BL$168,,MATCH($E195,$H$143:$BL$143))/Assumed_Asset_Life_in_Years*'CBA Fixed Data'!C206</f>
        <v>0</v>
      </c>
      <c r="J195" s="936" cm="1">
        <f t="array" aca="1" ref="J195" ca="1">INDEX($H$168:$BL$168,,MATCH($E195,$H$143:$BL$143))/Assumed_Asset_Life_in_Years*'CBA Fixed Data'!D206</f>
        <v>0</v>
      </c>
      <c r="K195" s="936" cm="1">
        <f t="array" aca="1" ref="K195" ca="1">INDEX($H$168:$BL$168,,MATCH($E195,$H$143:$BL$143))/Assumed_Asset_Life_in_Years*'CBA Fixed Data'!E206</f>
        <v>0</v>
      </c>
      <c r="L195" s="936" cm="1">
        <f t="array" aca="1" ref="L195" ca="1">INDEX($H$168:$BL$168,,MATCH($E195,$H$143:$BL$143))/Assumed_Asset_Life_in_Years*'CBA Fixed Data'!F206</f>
        <v>0</v>
      </c>
      <c r="M195" s="936" cm="1">
        <f t="array" aca="1" ref="M195" ca="1">INDEX($H$168:$BL$168,,MATCH($E195,$H$143:$BL$143))/Assumed_Asset_Life_in_Years*'CBA Fixed Data'!G206</f>
        <v>0</v>
      </c>
      <c r="N195" s="936" cm="1">
        <f t="array" aca="1" ref="N195" ca="1">INDEX($H$168:$BL$168,,MATCH($E195,$H$143:$BL$143))/Assumed_Asset_Life_in_Years*'CBA Fixed Data'!H206</f>
        <v>0</v>
      </c>
      <c r="O195" s="936" cm="1">
        <f t="array" aca="1" ref="O195" ca="1">INDEX($H$168:$BL$168,,MATCH($E195,$H$143:$BL$143))/Assumed_Asset_Life_in_Years*'CBA Fixed Data'!I206</f>
        <v>0</v>
      </c>
      <c r="P195" s="936" cm="1">
        <f t="array" aca="1" ref="P195" ca="1">INDEX($H$168:$BL$168,,MATCH($E195,$H$143:$BL$143))/Assumed_Asset_Life_in_Years*'CBA Fixed Data'!J206</f>
        <v>0</v>
      </c>
      <c r="Q195" s="936" cm="1">
        <f t="array" aca="1" ref="Q195" ca="1">INDEX($H$168:$BL$168,,MATCH($E195,$H$143:$BL$143))/Assumed_Asset_Life_in_Years*'CBA Fixed Data'!K206</f>
        <v>0</v>
      </c>
      <c r="R195" s="936" cm="1">
        <f t="array" aca="1" ref="R195" ca="1">INDEX($H$168:$BL$168,,MATCH($E195,$H$143:$BL$143))/Assumed_Asset_Life_in_Years*'CBA Fixed Data'!L206</f>
        <v>0</v>
      </c>
      <c r="S195" s="936" cm="1">
        <f t="array" aca="1" ref="S195" ca="1">INDEX($H$168:$BL$168,,MATCH($E195,$H$143:$BL$143))/Assumed_Asset_Life_in_Years*'CBA Fixed Data'!M206</f>
        <v>0</v>
      </c>
      <c r="T195" s="936" cm="1">
        <f t="array" aca="1" ref="T195" ca="1">INDEX($H$168:$BL$168,,MATCH($E195,$H$143:$BL$143))/Assumed_Asset_Life_in_Years*'CBA Fixed Data'!N206</f>
        <v>0</v>
      </c>
      <c r="U195" s="936" cm="1">
        <f t="array" aca="1" ref="U195" ca="1">INDEX($H$168:$BL$168,,MATCH($E195,$H$143:$BL$143))/Assumed_Asset_Life_in_Years*'CBA Fixed Data'!O206</f>
        <v>0</v>
      </c>
      <c r="V195" s="936" cm="1">
        <f t="array" aca="1" ref="V195" ca="1">INDEX($H$168:$BL$168,,MATCH($E195,$H$143:$BL$143))/Assumed_Asset_Life_in_Years*'CBA Fixed Data'!P206</f>
        <v>0</v>
      </c>
      <c r="W195" s="936" cm="1">
        <f t="array" aca="1" ref="W195" ca="1">INDEX($H$168:$BL$168,,MATCH($E195,$H$143:$BL$143))/Assumed_Asset_Life_in_Years*'CBA Fixed Data'!Q206</f>
        <v>0</v>
      </c>
      <c r="X195" s="936" cm="1">
        <f t="array" aca="1" ref="X195" ca="1">INDEX($H$168:$BL$168,,MATCH($E195,$H$143:$BL$143))/Assumed_Asset_Life_in_Years*'CBA Fixed Data'!R206</f>
        <v>0</v>
      </c>
      <c r="Y195" s="936" cm="1">
        <f t="array" aca="1" ref="Y195" ca="1">INDEX($H$168:$BL$168,,MATCH($E195,$H$143:$BL$143))/Assumed_Asset_Life_in_Years*'CBA Fixed Data'!S206</f>
        <v>0</v>
      </c>
      <c r="Z195" s="936" cm="1">
        <f t="array" aca="1" ref="Z195" ca="1">INDEX($H$168:$BL$168,,MATCH($E195,$H$143:$BL$143))/Assumed_Asset_Life_in_Years*'CBA Fixed Data'!T206</f>
        <v>0</v>
      </c>
      <c r="AA195" s="936" cm="1">
        <f t="array" aca="1" ref="AA195" ca="1">INDEX($H$168:$BL$168,,MATCH($E195,$H$143:$BL$143))/Assumed_Asset_Life_in_Years*'CBA Fixed Data'!U206</f>
        <v>0</v>
      </c>
      <c r="AB195" s="936" cm="1">
        <f t="array" aca="1" ref="AB195" ca="1">INDEX($H$168:$BL$168,,MATCH($E195,$H$143:$BL$143))/Assumed_Asset_Life_in_Years*'CBA Fixed Data'!V206</f>
        <v>0</v>
      </c>
      <c r="AC195" s="936" cm="1">
        <f t="array" aca="1" ref="AC195" ca="1">INDEX($H$168:$BL$168,,MATCH($E195,$H$143:$BL$143))/Assumed_Asset_Life_in_Years*'CBA Fixed Data'!W206</f>
        <v>0</v>
      </c>
      <c r="AD195" s="936" cm="1">
        <f t="array" aca="1" ref="AD195" ca="1">INDEX($H$168:$BL$168,,MATCH($E195,$H$143:$BL$143))/Assumed_Asset_Life_in_Years*'CBA Fixed Data'!X206</f>
        <v>0</v>
      </c>
      <c r="AE195" s="936" cm="1">
        <f t="array" aca="1" ref="AE195" ca="1">INDEX($H$168:$BL$168,,MATCH($E195,$H$143:$BL$143))/Assumed_Asset_Life_in_Years*'CBA Fixed Data'!Y206</f>
        <v>0</v>
      </c>
      <c r="AF195" s="936" cm="1">
        <f t="array" aca="1" ref="AF195" ca="1">INDEX($H$168:$BL$168,,MATCH($E195,$H$143:$BL$143))/Assumed_Asset_Life_in_Years*'CBA Fixed Data'!Z206</f>
        <v>0</v>
      </c>
      <c r="AG195" s="936" cm="1">
        <f t="array" aca="1" ref="AG195" ca="1">INDEX($H$168:$BL$168,,MATCH($E195,$H$143:$BL$143))/Assumed_Asset_Life_in_Years*'CBA Fixed Data'!AA206</f>
        <v>0</v>
      </c>
      <c r="AH195" s="936" cm="1">
        <f t="array" aca="1" ref="AH195" ca="1">INDEX($H$168:$BL$168,,MATCH($E195,$H$143:$BL$143))/Assumed_Asset_Life_in_Years*'CBA Fixed Data'!AB206</f>
        <v>0</v>
      </c>
      <c r="AI195" s="936" cm="1">
        <f t="array" aca="1" ref="AI195" ca="1">INDEX($H$168:$BL$168,,MATCH($E195,$H$143:$BL$143))/Assumed_Asset_Life_in_Years*'CBA Fixed Data'!AC206</f>
        <v>0</v>
      </c>
      <c r="AJ195" s="936" cm="1">
        <f t="array" aca="1" ref="AJ195" ca="1">INDEX($H$168:$BL$168,,MATCH($E195,$H$143:$BL$143))/Assumed_Asset_Life_in_Years*'CBA Fixed Data'!AD206</f>
        <v>0</v>
      </c>
      <c r="AK195" s="936" cm="1">
        <f t="array" aca="1" ref="AK195" ca="1">INDEX($H$168:$BL$168,,MATCH($E195,$H$143:$BL$143))/Assumed_Asset_Life_in_Years*'CBA Fixed Data'!AE206</f>
        <v>0</v>
      </c>
      <c r="AL195" s="936" cm="1">
        <f t="array" aca="1" ref="AL195" ca="1">INDEX($H$168:$BL$168,,MATCH($E195,$H$143:$BL$143))/Assumed_Asset_Life_in_Years*'CBA Fixed Data'!AF206</f>
        <v>0</v>
      </c>
      <c r="AM195" s="936" cm="1">
        <f t="array" aca="1" ref="AM195" ca="1">INDEX($H$168:$BL$168,,MATCH($E195,$H$143:$BL$143))/Assumed_Asset_Life_in_Years*'CBA Fixed Data'!AG206</f>
        <v>0</v>
      </c>
      <c r="AN195" s="936" cm="1">
        <f t="array" aca="1" ref="AN195" ca="1">INDEX($H$168:$BL$168,,MATCH($E195,$H$143:$BL$143))/Assumed_Asset_Life_in_Years*'CBA Fixed Data'!AH206</f>
        <v>0</v>
      </c>
      <c r="AO195" s="936" cm="1">
        <f t="array" aca="1" ref="AO195" ca="1">INDEX($H$168:$BL$168,,MATCH($E195,$H$143:$BL$143))/Assumed_Asset_Life_in_Years*'CBA Fixed Data'!AI206</f>
        <v>0</v>
      </c>
      <c r="AP195" s="936" cm="1">
        <f t="array" aca="1" ref="AP195" ca="1">INDEX($H$168:$BL$168,,MATCH($E195,$H$143:$BL$143))/Assumed_Asset_Life_in_Years*'CBA Fixed Data'!AJ206</f>
        <v>0</v>
      </c>
      <c r="AQ195" s="936" cm="1">
        <f t="array" aca="1" ref="AQ195" ca="1">INDEX($H$168:$BL$168,,MATCH($E195,$H$143:$BL$143))/Assumed_Asset_Life_in_Years*'CBA Fixed Data'!AK206</f>
        <v>0</v>
      </c>
      <c r="AR195" s="936" cm="1">
        <f t="array" aca="1" ref="AR195" ca="1">INDEX($H$168:$BL$168,,MATCH($E195,$H$143:$BL$143))/Assumed_Asset_Life_in_Years*'CBA Fixed Data'!AL206</f>
        <v>0</v>
      </c>
      <c r="AS195" s="936" cm="1">
        <f t="array" aca="1" ref="AS195" ca="1">INDEX($H$168:$BL$168,,MATCH($E195,$H$143:$BL$143))/Assumed_Asset_Life_in_Years*'CBA Fixed Data'!AM206</f>
        <v>0</v>
      </c>
      <c r="AT195" s="936" cm="1">
        <f t="array" aca="1" ref="AT195" ca="1">INDEX($H$168:$BL$168,,MATCH($E195,$H$143:$BL$143))/Assumed_Asset_Life_in_Years*'CBA Fixed Data'!AN206</f>
        <v>0</v>
      </c>
      <c r="AU195" s="936" cm="1">
        <f t="array" aca="1" ref="AU195" ca="1">INDEX($H$168:$BL$168,,MATCH($E195,$H$143:$BL$143))/Assumed_Asset_Life_in_Years*'CBA Fixed Data'!AO206</f>
        <v>0</v>
      </c>
      <c r="AV195" s="936" cm="1">
        <f t="array" aca="1" ref="AV195" ca="1">INDEX($H$168:$BL$168,,MATCH($E195,$H$143:$BL$143))/Assumed_Asset_Life_in_Years*'CBA Fixed Data'!AP206</f>
        <v>0</v>
      </c>
      <c r="AW195" s="936" cm="1">
        <f t="array" aca="1" ref="AW195" ca="1">INDEX($H$168:$BL$168,,MATCH($E195,$H$143:$BL$143))/Assumed_Asset_Life_in_Years*'CBA Fixed Data'!AQ206</f>
        <v>0</v>
      </c>
      <c r="AX195" s="936" cm="1">
        <f t="array" aca="1" ref="AX195" ca="1">INDEX($H$168:$BL$168,,MATCH($E195,$H$143:$BL$143))/Assumed_Asset_Life_in_Years*'CBA Fixed Data'!AR206</f>
        <v>0</v>
      </c>
      <c r="AY195" s="936" cm="1">
        <f t="array" aca="1" ref="AY195" ca="1">INDEX($H$168:$BL$168,,MATCH($E195,$H$143:$BL$143))/Assumed_Asset_Life_in_Years*'CBA Fixed Data'!AS206</f>
        <v>0</v>
      </c>
      <c r="AZ195" s="936" cm="1">
        <f t="array" aca="1" ref="AZ195" ca="1">INDEX($H$168:$BL$168,,MATCH($E195,$H$143:$BL$143))/Assumed_Asset_Life_in_Years*'CBA Fixed Data'!AT206</f>
        <v>0</v>
      </c>
      <c r="BA195" s="936" cm="1">
        <f t="array" aca="1" ref="BA195" ca="1">INDEX($H$168:$BL$168,,MATCH($E195,$H$143:$BL$143))/Assumed_Asset_Life_in_Years*'CBA Fixed Data'!AU206</f>
        <v>0</v>
      </c>
      <c r="BB195" s="936" cm="1">
        <f t="array" aca="1" ref="BB195" ca="1">INDEX($H$168:$BL$168,,MATCH($E195,$H$143:$BL$143))/Assumed_Asset_Life_in_Years*'CBA Fixed Data'!AV206</f>
        <v>0</v>
      </c>
      <c r="BC195" s="936" cm="1">
        <f t="array" aca="1" ref="BC195" ca="1">INDEX($H$168:$BL$168,,MATCH($E195,$H$143:$BL$143))/Assumed_Asset_Life_in_Years*'CBA Fixed Data'!AW206</f>
        <v>0</v>
      </c>
      <c r="BD195" s="936" cm="1">
        <f t="array" aca="1" ref="BD195" ca="1">INDEX($H$168:$BL$168,,MATCH($E195,$H$143:$BL$143))/Assumed_Asset_Life_in_Years*'CBA Fixed Data'!AX206</f>
        <v>0</v>
      </c>
      <c r="BE195" s="936" cm="1">
        <f t="array" aca="1" ref="BE195" ca="1">INDEX($H$168:$BL$168,,MATCH($E195,$H$143:$BL$143))/Assumed_Asset_Life_in_Years*'CBA Fixed Data'!AY206</f>
        <v>0</v>
      </c>
      <c r="BF195" s="936" cm="1">
        <f t="array" aca="1" ref="BF195" ca="1">INDEX($H$168:$BL$168,,MATCH($E195,$H$143:$BL$143))/Assumed_Asset_Life_in_Years*'CBA Fixed Data'!AZ206</f>
        <v>0</v>
      </c>
      <c r="BG195" s="936" cm="1">
        <f t="array" aca="1" ref="BG195" ca="1">INDEX($H$168:$BL$168,,MATCH($E195,$H$143:$BL$143))/Assumed_Asset_Life_in_Years*'CBA Fixed Data'!BA206</f>
        <v>0</v>
      </c>
      <c r="BH195" s="936" cm="1">
        <f t="array" aca="1" ref="BH195" ca="1">INDEX($H$168:$BL$168,,MATCH($E195,$H$143:$BL$143))/Assumed_Asset_Life_in_Years*'CBA Fixed Data'!BB206</f>
        <v>0</v>
      </c>
      <c r="BI195" s="936" cm="1">
        <f t="array" aca="1" ref="BI195" ca="1">INDEX($H$168:$BL$168,,MATCH($E195,$H$143:$BL$143))/Assumed_Asset_Life_in_Years*'CBA Fixed Data'!BC206</f>
        <v>0</v>
      </c>
      <c r="BJ195" s="936" cm="1">
        <f t="array" aca="1" ref="BJ195" ca="1">INDEX($H$168:$BL$168,,MATCH($E195,$H$143:$BL$143))/Assumed_Asset_Life_in_Years*'CBA Fixed Data'!BD206</f>
        <v>0</v>
      </c>
      <c r="BK195" s="936" cm="1">
        <f t="array" aca="1" ref="BK195" ca="1">INDEX($H$168:$BL$168,,MATCH($E195,$H$143:$BL$143))/Assumed_Asset_Life_in_Years*'CBA Fixed Data'!BE206</f>
        <v>0</v>
      </c>
      <c r="BL195" s="936" cm="1">
        <f t="array" aca="1" ref="BL195" ca="1">INDEX($H$168:$BL$168,,MATCH($E195,$H$143:$BL$143))/Assumed_Asset_Life_in_Years*'CBA Fixed Data'!BF206</f>
        <v>0</v>
      </c>
      <c r="BM195" s="184"/>
    </row>
    <row r="196" spans="1:65" ht="14.25">
      <c r="A196" s="1270"/>
      <c r="B196" s="909" t="s">
        <v>689</v>
      </c>
      <c r="C196" s="909"/>
      <c r="D196" s="909" t="s">
        <v>690</v>
      </c>
      <c r="E196" s="910">
        <v>2050</v>
      </c>
      <c r="F196" s="909"/>
      <c r="G196" s="913" t="s">
        <v>514</v>
      </c>
      <c r="H196" s="936" cm="1">
        <f t="array" aca="1" ref="H196" ca="1">INDEX($H$168:$BL$168,,MATCH($E196,$H$143:$BL$143))/Assumed_Asset_Life_in_Years*'CBA Fixed Data'!B207</f>
        <v>0</v>
      </c>
      <c r="I196" s="936" cm="1">
        <f t="array" aca="1" ref="I196" ca="1">INDEX($H$168:$BL$168,,MATCH($E196,$H$143:$BL$143))/Assumed_Asset_Life_in_Years*'CBA Fixed Data'!C207</f>
        <v>0</v>
      </c>
      <c r="J196" s="936" cm="1">
        <f t="array" aca="1" ref="J196" ca="1">INDEX($H$168:$BL$168,,MATCH($E196,$H$143:$BL$143))/Assumed_Asset_Life_in_Years*'CBA Fixed Data'!D207</f>
        <v>0</v>
      </c>
      <c r="K196" s="936" cm="1">
        <f t="array" aca="1" ref="K196" ca="1">INDEX($H$168:$BL$168,,MATCH($E196,$H$143:$BL$143))/Assumed_Asset_Life_in_Years*'CBA Fixed Data'!E207</f>
        <v>0</v>
      </c>
      <c r="L196" s="936" cm="1">
        <f t="array" aca="1" ref="L196" ca="1">INDEX($H$168:$BL$168,,MATCH($E196,$H$143:$BL$143))/Assumed_Asset_Life_in_Years*'CBA Fixed Data'!F207</f>
        <v>0</v>
      </c>
      <c r="M196" s="936" cm="1">
        <f t="array" aca="1" ref="M196" ca="1">INDEX($H$168:$BL$168,,MATCH($E196,$H$143:$BL$143))/Assumed_Asset_Life_in_Years*'CBA Fixed Data'!G207</f>
        <v>0</v>
      </c>
      <c r="N196" s="936" cm="1">
        <f t="array" aca="1" ref="N196" ca="1">INDEX($H$168:$BL$168,,MATCH($E196,$H$143:$BL$143))/Assumed_Asset_Life_in_Years*'CBA Fixed Data'!H207</f>
        <v>0</v>
      </c>
      <c r="O196" s="936" cm="1">
        <f t="array" aca="1" ref="O196" ca="1">INDEX($H$168:$BL$168,,MATCH($E196,$H$143:$BL$143))/Assumed_Asset_Life_in_Years*'CBA Fixed Data'!I207</f>
        <v>0</v>
      </c>
      <c r="P196" s="936" cm="1">
        <f t="array" aca="1" ref="P196" ca="1">INDEX($H$168:$BL$168,,MATCH($E196,$H$143:$BL$143))/Assumed_Asset_Life_in_Years*'CBA Fixed Data'!J207</f>
        <v>0</v>
      </c>
      <c r="Q196" s="936" cm="1">
        <f t="array" aca="1" ref="Q196" ca="1">INDEX($H$168:$BL$168,,MATCH($E196,$H$143:$BL$143))/Assumed_Asset_Life_in_Years*'CBA Fixed Data'!K207</f>
        <v>0</v>
      </c>
      <c r="R196" s="936" cm="1">
        <f t="array" aca="1" ref="R196" ca="1">INDEX($H$168:$BL$168,,MATCH($E196,$H$143:$BL$143))/Assumed_Asset_Life_in_Years*'CBA Fixed Data'!L207</f>
        <v>0</v>
      </c>
      <c r="S196" s="936" cm="1">
        <f t="array" aca="1" ref="S196" ca="1">INDEX($H$168:$BL$168,,MATCH($E196,$H$143:$BL$143))/Assumed_Asset_Life_in_Years*'CBA Fixed Data'!M207</f>
        <v>0</v>
      </c>
      <c r="T196" s="936" cm="1">
        <f t="array" aca="1" ref="T196" ca="1">INDEX($H$168:$BL$168,,MATCH($E196,$H$143:$BL$143))/Assumed_Asset_Life_in_Years*'CBA Fixed Data'!N207</f>
        <v>0</v>
      </c>
      <c r="U196" s="936" cm="1">
        <f t="array" aca="1" ref="U196" ca="1">INDEX($H$168:$BL$168,,MATCH($E196,$H$143:$BL$143))/Assumed_Asset_Life_in_Years*'CBA Fixed Data'!O207</f>
        <v>0</v>
      </c>
      <c r="V196" s="936" cm="1">
        <f t="array" aca="1" ref="V196" ca="1">INDEX($H$168:$BL$168,,MATCH($E196,$H$143:$BL$143))/Assumed_Asset_Life_in_Years*'CBA Fixed Data'!P207</f>
        <v>0</v>
      </c>
      <c r="W196" s="936" cm="1">
        <f t="array" aca="1" ref="W196" ca="1">INDEX($H$168:$BL$168,,MATCH($E196,$H$143:$BL$143))/Assumed_Asset_Life_in_Years*'CBA Fixed Data'!Q207</f>
        <v>0</v>
      </c>
      <c r="X196" s="936" cm="1">
        <f t="array" aca="1" ref="X196" ca="1">INDEX($H$168:$BL$168,,MATCH($E196,$H$143:$BL$143))/Assumed_Asset_Life_in_Years*'CBA Fixed Data'!R207</f>
        <v>0</v>
      </c>
      <c r="Y196" s="936" cm="1">
        <f t="array" aca="1" ref="Y196" ca="1">INDEX($H$168:$BL$168,,MATCH($E196,$H$143:$BL$143))/Assumed_Asset_Life_in_Years*'CBA Fixed Data'!S207</f>
        <v>0</v>
      </c>
      <c r="Z196" s="936" cm="1">
        <f t="array" aca="1" ref="Z196" ca="1">INDEX($H$168:$BL$168,,MATCH($E196,$H$143:$BL$143))/Assumed_Asset_Life_in_Years*'CBA Fixed Data'!T207</f>
        <v>0</v>
      </c>
      <c r="AA196" s="936" cm="1">
        <f t="array" aca="1" ref="AA196" ca="1">INDEX($H$168:$BL$168,,MATCH($E196,$H$143:$BL$143))/Assumed_Asset_Life_in_Years*'CBA Fixed Data'!U207</f>
        <v>0</v>
      </c>
      <c r="AB196" s="936" cm="1">
        <f t="array" aca="1" ref="AB196" ca="1">INDEX($H$168:$BL$168,,MATCH($E196,$H$143:$BL$143))/Assumed_Asset_Life_in_Years*'CBA Fixed Data'!V207</f>
        <v>0</v>
      </c>
      <c r="AC196" s="936" cm="1">
        <f t="array" aca="1" ref="AC196" ca="1">INDEX($H$168:$BL$168,,MATCH($E196,$H$143:$BL$143))/Assumed_Asset_Life_in_Years*'CBA Fixed Data'!W207</f>
        <v>0</v>
      </c>
      <c r="AD196" s="936" cm="1">
        <f t="array" aca="1" ref="AD196" ca="1">INDEX($H$168:$BL$168,,MATCH($E196,$H$143:$BL$143))/Assumed_Asset_Life_in_Years*'CBA Fixed Data'!X207</f>
        <v>0</v>
      </c>
      <c r="AE196" s="936" cm="1">
        <f t="array" aca="1" ref="AE196" ca="1">INDEX($H$168:$BL$168,,MATCH($E196,$H$143:$BL$143))/Assumed_Asset_Life_in_Years*'CBA Fixed Data'!Y207</f>
        <v>0</v>
      </c>
      <c r="AF196" s="936" cm="1">
        <f t="array" aca="1" ref="AF196" ca="1">INDEX($H$168:$BL$168,,MATCH($E196,$H$143:$BL$143))/Assumed_Asset_Life_in_Years*'CBA Fixed Data'!Z207</f>
        <v>0</v>
      </c>
      <c r="AG196" s="936" cm="1">
        <f t="array" aca="1" ref="AG196" ca="1">INDEX($H$168:$BL$168,,MATCH($E196,$H$143:$BL$143))/Assumed_Asset_Life_in_Years*'CBA Fixed Data'!AA207</f>
        <v>0</v>
      </c>
      <c r="AH196" s="936" cm="1">
        <f t="array" aca="1" ref="AH196" ca="1">INDEX($H$168:$BL$168,,MATCH($E196,$H$143:$BL$143))/Assumed_Asset_Life_in_Years*'CBA Fixed Data'!AB207</f>
        <v>0</v>
      </c>
      <c r="AI196" s="936" cm="1">
        <f t="array" aca="1" ref="AI196" ca="1">INDEX($H$168:$BL$168,,MATCH($E196,$H$143:$BL$143))/Assumed_Asset_Life_in_Years*'CBA Fixed Data'!AC207</f>
        <v>0</v>
      </c>
      <c r="AJ196" s="936" cm="1">
        <f t="array" aca="1" ref="AJ196" ca="1">INDEX($H$168:$BL$168,,MATCH($E196,$H$143:$BL$143))/Assumed_Asset_Life_in_Years*'CBA Fixed Data'!AD207</f>
        <v>0</v>
      </c>
      <c r="AK196" s="936" cm="1">
        <f t="array" aca="1" ref="AK196" ca="1">INDEX($H$168:$BL$168,,MATCH($E196,$H$143:$BL$143))/Assumed_Asset_Life_in_Years*'CBA Fixed Data'!AE207</f>
        <v>0</v>
      </c>
      <c r="AL196" s="936" cm="1">
        <f t="array" aca="1" ref="AL196" ca="1">INDEX($H$168:$BL$168,,MATCH($E196,$H$143:$BL$143))/Assumed_Asset_Life_in_Years*'CBA Fixed Data'!AF207</f>
        <v>0</v>
      </c>
      <c r="AM196" s="936" cm="1">
        <f t="array" aca="1" ref="AM196" ca="1">INDEX($H$168:$BL$168,,MATCH($E196,$H$143:$BL$143))/Assumed_Asset_Life_in_Years*'CBA Fixed Data'!AG207</f>
        <v>0</v>
      </c>
      <c r="AN196" s="936" cm="1">
        <f t="array" aca="1" ref="AN196" ca="1">INDEX($H$168:$BL$168,,MATCH($E196,$H$143:$BL$143))/Assumed_Asset_Life_in_Years*'CBA Fixed Data'!AH207</f>
        <v>0</v>
      </c>
      <c r="AO196" s="936" cm="1">
        <f t="array" aca="1" ref="AO196" ca="1">INDEX($H$168:$BL$168,,MATCH($E196,$H$143:$BL$143))/Assumed_Asset_Life_in_Years*'CBA Fixed Data'!AI207</f>
        <v>0</v>
      </c>
      <c r="AP196" s="936" cm="1">
        <f t="array" aca="1" ref="AP196" ca="1">INDEX($H$168:$BL$168,,MATCH($E196,$H$143:$BL$143))/Assumed_Asset_Life_in_Years*'CBA Fixed Data'!AJ207</f>
        <v>0</v>
      </c>
      <c r="AQ196" s="936" cm="1">
        <f t="array" aca="1" ref="AQ196" ca="1">INDEX($H$168:$BL$168,,MATCH($E196,$H$143:$BL$143))/Assumed_Asset_Life_in_Years*'CBA Fixed Data'!AK207</f>
        <v>0</v>
      </c>
      <c r="AR196" s="936" cm="1">
        <f t="array" aca="1" ref="AR196" ca="1">INDEX($H$168:$BL$168,,MATCH($E196,$H$143:$BL$143))/Assumed_Asset_Life_in_Years*'CBA Fixed Data'!AL207</f>
        <v>0</v>
      </c>
      <c r="AS196" s="936" cm="1">
        <f t="array" aca="1" ref="AS196" ca="1">INDEX($H$168:$BL$168,,MATCH($E196,$H$143:$BL$143))/Assumed_Asset_Life_in_Years*'CBA Fixed Data'!AM207</f>
        <v>0</v>
      </c>
      <c r="AT196" s="936" cm="1">
        <f t="array" aca="1" ref="AT196" ca="1">INDEX($H$168:$BL$168,,MATCH($E196,$H$143:$BL$143))/Assumed_Asset_Life_in_Years*'CBA Fixed Data'!AN207</f>
        <v>0</v>
      </c>
      <c r="AU196" s="936" cm="1">
        <f t="array" aca="1" ref="AU196" ca="1">INDEX($H$168:$BL$168,,MATCH($E196,$H$143:$BL$143))/Assumed_Asset_Life_in_Years*'CBA Fixed Data'!AO207</f>
        <v>0</v>
      </c>
      <c r="AV196" s="936" cm="1">
        <f t="array" aca="1" ref="AV196" ca="1">INDEX($H$168:$BL$168,,MATCH($E196,$H$143:$BL$143))/Assumed_Asset_Life_in_Years*'CBA Fixed Data'!AP207</f>
        <v>0</v>
      </c>
      <c r="AW196" s="936" cm="1">
        <f t="array" aca="1" ref="AW196" ca="1">INDEX($H$168:$BL$168,,MATCH($E196,$H$143:$BL$143))/Assumed_Asset_Life_in_Years*'CBA Fixed Data'!AQ207</f>
        <v>0</v>
      </c>
      <c r="AX196" s="936" cm="1">
        <f t="array" aca="1" ref="AX196" ca="1">INDEX($H$168:$BL$168,,MATCH($E196,$H$143:$BL$143))/Assumed_Asset_Life_in_Years*'CBA Fixed Data'!AR207</f>
        <v>0</v>
      </c>
      <c r="AY196" s="936" cm="1">
        <f t="array" aca="1" ref="AY196" ca="1">INDEX($H$168:$BL$168,,MATCH($E196,$H$143:$BL$143))/Assumed_Asset_Life_in_Years*'CBA Fixed Data'!AS207</f>
        <v>0</v>
      </c>
      <c r="AZ196" s="936" cm="1">
        <f t="array" aca="1" ref="AZ196" ca="1">INDEX($H$168:$BL$168,,MATCH($E196,$H$143:$BL$143))/Assumed_Asset_Life_in_Years*'CBA Fixed Data'!AT207</f>
        <v>0</v>
      </c>
      <c r="BA196" s="936" cm="1">
        <f t="array" aca="1" ref="BA196" ca="1">INDEX($H$168:$BL$168,,MATCH($E196,$H$143:$BL$143))/Assumed_Asset_Life_in_Years*'CBA Fixed Data'!AU207</f>
        <v>0</v>
      </c>
      <c r="BB196" s="936" cm="1">
        <f t="array" aca="1" ref="BB196" ca="1">INDEX($H$168:$BL$168,,MATCH($E196,$H$143:$BL$143))/Assumed_Asset_Life_in_Years*'CBA Fixed Data'!AV207</f>
        <v>0</v>
      </c>
      <c r="BC196" s="936" cm="1">
        <f t="array" aca="1" ref="BC196" ca="1">INDEX($H$168:$BL$168,,MATCH($E196,$H$143:$BL$143))/Assumed_Asset_Life_in_Years*'CBA Fixed Data'!AW207</f>
        <v>0</v>
      </c>
      <c r="BD196" s="936" cm="1">
        <f t="array" aca="1" ref="BD196" ca="1">INDEX($H$168:$BL$168,,MATCH($E196,$H$143:$BL$143))/Assumed_Asset_Life_in_Years*'CBA Fixed Data'!AX207</f>
        <v>0</v>
      </c>
      <c r="BE196" s="936" cm="1">
        <f t="array" aca="1" ref="BE196" ca="1">INDEX($H$168:$BL$168,,MATCH($E196,$H$143:$BL$143))/Assumed_Asset_Life_in_Years*'CBA Fixed Data'!AY207</f>
        <v>0</v>
      </c>
      <c r="BF196" s="936" cm="1">
        <f t="array" aca="1" ref="BF196" ca="1">INDEX($H$168:$BL$168,,MATCH($E196,$H$143:$BL$143))/Assumed_Asset_Life_in_Years*'CBA Fixed Data'!AZ207</f>
        <v>0</v>
      </c>
      <c r="BG196" s="936" cm="1">
        <f t="array" aca="1" ref="BG196" ca="1">INDEX($H$168:$BL$168,,MATCH($E196,$H$143:$BL$143))/Assumed_Asset_Life_in_Years*'CBA Fixed Data'!BA207</f>
        <v>0</v>
      </c>
      <c r="BH196" s="936" cm="1">
        <f t="array" aca="1" ref="BH196" ca="1">INDEX($H$168:$BL$168,,MATCH($E196,$H$143:$BL$143))/Assumed_Asset_Life_in_Years*'CBA Fixed Data'!BB207</f>
        <v>0</v>
      </c>
      <c r="BI196" s="936" cm="1">
        <f t="array" aca="1" ref="BI196" ca="1">INDEX($H$168:$BL$168,,MATCH($E196,$H$143:$BL$143))/Assumed_Asset_Life_in_Years*'CBA Fixed Data'!BC207</f>
        <v>0</v>
      </c>
      <c r="BJ196" s="936" cm="1">
        <f t="array" aca="1" ref="BJ196" ca="1">INDEX($H$168:$BL$168,,MATCH($E196,$H$143:$BL$143))/Assumed_Asset_Life_in_Years*'CBA Fixed Data'!BD207</f>
        <v>0</v>
      </c>
      <c r="BK196" s="936" cm="1">
        <f t="array" aca="1" ref="BK196" ca="1">INDEX($H$168:$BL$168,,MATCH($E196,$H$143:$BL$143))/Assumed_Asset_Life_in_Years*'CBA Fixed Data'!BE207</f>
        <v>0</v>
      </c>
      <c r="BL196" s="936" cm="1">
        <f t="array" aca="1" ref="BL196" ca="1">INDEX($H$168:$BL$168,,MATCH($E196,$H$143:$BL$143))/Assumed_Asset_Life_in_Years*'CBA Fixed Data'!BF207</f>
        <v>0</v>
      </c>
      <c r="BM196" s="184"/>
    </row>
    <row r="197" spans="1:65" ht="14.25">
      <c r="A197" s="1270"/>
      <c r="B197" s="909" t="s">
        <v>691</v>
      </c>
      <c r="C197" s="909"/>
      <c r="D197" s="909" t="s">
        <v>692</v>
      </c>
      <c r="E197" s="910">
        <v>2051</v>
      </c>
      <c r="F197" s="909"/>
      <c r="G197" s="913" t="s">
        <v>514</v>
      </c>
      <c r="H197" s="936" cm="1">
        <f t="array" aca="1" ref="H197" ca="1">INDEX($H$168:$BL$168,,MATCH($E197,$H$143:$BL$143))/Assumed_Asset_Life_in_Years*'CBA Fixed Data'!B208</f>
        <v>0</v>
      </c>
      <c r="I197" s="936" cm="1">
        <f t="array" aca="1" ref="I197" ca="1">INDEX($H$168:$BL$168,,MATCH($E197,$H$143:$BL$143))/Assumed_Asset_Life_in_Years*'CBA Fixed Data'!C208</f>
        <v>0</v>
      </c>
      <c r="J197" s="936" cm="1">
        <f t="array" aca="1" ref="J197" ca="1">INDEX($H$168:$BL$168,,MATCH($E197,$H$143:$BL$143))/Assumed_Asset_Life_in_Years*'CBA Fixed Data'!D208</f>
        <v>0</v>
      </c>
      <c r="K197" s="936" cm="1">
        <f t="array" aca="1" ref="K197" ca="1">INDEX($H$168:$BL$168,,MATCH($E197,$H$143:$BL$143))/Assumed_Asset_Life_in_Years*'CBA Fixed Data'!E208</f>
        <v>0</v>
      </c>
      <c r="L197" s="936" cm="1">
        <f t="array" aca="1" ref="L197" ca="1">INDEX($H$168:$BL$168,,MATCH($E197,$H$143:$BL$143))/Assumed_Asset_Life_in_Years*'CBA Fixed Data'!F208</f>
        <v>0</v>
      </c>
      <c r="M197" s="936" cm="1">
        <f t="array" aca="1" ref="M197" ca="1">INDEX($H$168:$BL$168,,MATCH($E197,$H$143:$BL$143))/Assumed_Asset_Life_in_Years*'CBA Fixed Data'!G208</f>
        <v>0</v>
      </c>
      <c r="N197" s="936" cm="1">
        <f t="array" aca="1" ref="N197" ca="1">INDEX($H$168:$BL$168,,MATCH($E197,$H$143:$BL$143))/Assumed_Asset_Life_in_Years*'CBA Fixed Data'!H208</f>
        <v>0</v>
      </c>
      <c r="O197" s="936" cm="1">
        <f t="array" aca="1" ref="O197" ca="1">INDEX($H$168:$BL$168,,MATCH($E197,$H$143:$BL$143))/Assumed_Asset_Life_in_Years*'CBA Fixed Data'!I208</f>
        <v>0</v>
      </c>
      <c r="P197" s="936" cm="1">
        <f t="array" aca="1" ref="P197" ca="1">INDEX($H$168:$BL$168,,MATCH($E197,$H$143:$BL$143))/Assumed_Asset_Life_in_Years*'CBA Fixed Data'!J208</f>
        <v>0</v>
      </c>
      <c r="Q197" s="936" cm="1">
        <f t="array" aca="1" ref="Q197" ca="1">INDEX($H$168:$BL$168,,MATCH($E197,$H$143:$BL$143))/Assumed_Asset_Life_in_Years*'CBA Fixed Data'!K208</f>
        <v>0</v>
      </c>
      <c r="R197" s="936" cm="1">
        <f t="array" aca="1" ref="R197" ca="1">INDEX($H$168:$BL$168,,MATCH($E197,$H$143:$BL$143))/Assumed_Asset_Life_in_Years*'CBA Fixed Data'!L208</f>
        <v>0</v>
      </c>
      <c r="S197" s="936" cm="1">
        <f t="array" aca="1" ref="S197" ca="1">INDEX($H$168:$BL$168,,MATCH($E197,$H$143:$BL$143))/Assumed_Asset_Life_in_Years*'CBA Fixed Data'!M208</f>
        <v>0</v>
      </c>
      <c r="T197" s="936" cm="1">
        <f t="array" aca="1" ref="T197" ca="1">INDEX($H$168:$BL$168,,MATCH($E197,$H$143:$BL$143))/Assumed_Asset_Life_in_Years*'CBA Fixed Data'!N208</f>
        <v>0</v>
      </c>
      <c r="U197" s="936" cm="1">
        <f t="array" aca="1" ref="U197" ca="1">INDEX($H$168:$BL$168,,MATCH($E197,$H$143:$BL$143))/Assumed_Asset_Life_in_Years*'CBA Fixed Data'!O208</f>
        <v>0</v>
      </c>
      <c r="V197" s="936" cm="1">
        <f t="array" aca="1" ref="V197" ca="1">INDEX($H$168:$BL$168,,MATCH($E197,$H$143:$BL$143))/Assumed_Asset_Life_in_Years*'CBA Fixed Data'!P208</f>
        <v>0</v>
      </c>
      <c r="W197" s="936" cm="1">
        <f t="array" aca="1" ref="W197" ca="1">INDEX($H$168:$BL$168,,MATCH($E197,$H$143:$BL$143))/Assumed_Asset_Life_in_Years*'CBA Fixed Data'!Q208</f>
        <v>0</v>
      </c>
      <c r="X197" s="936" cm="1">
        <f t="array" aca="1" ref="X197" ca="1">INDEX($H$168:$BL$168,,MATCH($E197,$H$143:$BL$143))/Assumed_Asset_Life_in_Years*'CBA Fixed Data'!R208</f>
        <v>0</v>
      </c>
      <c r="Y197" s="936" cm="1">
        <f t="array" aca="1" ref="Y197" ca="1">INDEX($H$168:$BL$168,,MATCH($E197,$H$143:$BL$143))/Assumed_Asset_Life_in_Years*'CBA Fixed Data'!S208</f>
        <v>0</v>
      </c>
      <c r="Z197" s="936" cm="1">
        <f t="array" aca="1" ref="Z197" ca="1">INDEX($H$168:$BL$168,,MATCH($E197,$H$143:$BL$143))/Assumed_Asset_Life_in_Years*'CBA Fixed Data'!T208</f>
        <v>0</v>
      </c>
      <c r="AA197" s="936" cm="1">
        <f t="array" aca="1" ref="AA197" ca="1">INDEX($H$168:$BL$168,,MATCH($E197,$H$143:$BL$143))/Assumed_Asset_Life_in_Years*'CBA Fixed Data'!U208</f>
        <v>0</v>
      </c>
      <c r="AB197" s="936" cm="1">
        <f t="array" aca="1" ref="AB197" ca="1">INDEX($H$168:$BL$168,,MATCH($E197,$H$143:$BL$143))/Assumed_Asset_Life_in_Years*'CBA Fixed Data'!V208</f>
        <v>0</v>
      </c>
      <c r="AC197" s="936" cm="1">
        <f t="array" aca="1" ref="AC197" ca="1">INDEX($H$168:$BL$168,,MATCH($E197,$H$143:$BL$143))/Assumed_Asset_Life_in_Years*'CBA Fixed Data'!W208</f>
        <v>0</v>
      </c>
      <c r="AD197" s="936" cm="1">
        <f t="array" aca="1" ref="AD197" ca="1">INDEX($H$168:$BL$168,,MATCH($E197,$H$143:$BL$143))/Assumed_Asset_Life_in_Years*'CBA Fixed Data'!X208</f>
        <v>0</v>
      </c>
      <c r="AE197" s="936" cm="1">
        <f t="array" aca="1" ref="AE197" ca="1">INDEX($H$168:$BL$168,,MATCH($E197,$H$143:$BL$143))/Assumed_Asset_Life_in_Years*'CBA Fixed Data'!Y208</f>
        <v>0</v>
      </c>
      <c r="AF197" s="936" cm="1">
        <f t="array" aca="1" ref="AF197" ca="1">INDEX($H$168:$BL$168,,MATCH($E197,$H$143:$BL$143))/Assumed_Asset_Life_in_Years*'CBA Fixed Data'!Z208</f>
        <v>0</v>
      </c>
      <c r="AG197" s="936" cm="1">
        <f t="array" aca="1" ref="AG197" ca="1">INDEX($H$168:$BL$168,,MATCH($E197,$H$143:$BL$143))/Assumed_Asset_Life_in_Years*'CBA Fixed Data'!AA208</f>
        <v>0</v>
      </c>
      <c r="AH197" s="936" cm="1">
        <f t="array" aca="1" ref="AH197" ca="1">INDEX($H$168:$BL$168,,MATCH($E197,$H$143:$BL$143))/Assumed_Asset_Life_in_Years*'CBA Fixed Data'!AB208</f>
        <v>0</v>
      </c>
      <c r="AI197" s="936" cm="1">
        <f t="array" aca="1" ref="AI197" ca="1">INDEX($H$168:$BL$168,,MATCH($E197,$H$143:$BL$143))/Assumed_Asset_Life_in_Years*'CBA Fixed Data'!AC208</f>
        <v>0</v>
      </c>
      <c r="AJ197" s="936" cm="1">
        <f t="array" aca="1" ref="AJ197" ca="1">INDEX($H$168:$BL$168,,MATCH($E197,$H$143:$BL$143))/Assumed_Asset_Life_in_Years*'CBA Fixed Data'!AD208</f>
        <v>0</v>
      </c>
      <c r="AK197" s="936" cm="1">
        <f t="array" aca="1" ref="AK197" ca="1">INDEX($H$168:$BL$168,,MATCH($E197,$H$143:$BL$143))/Assumed_Asset_Life_in_Years*'CBA Fixed Data'!AE208</f>
        <v>0</v>
      </c>
      <c r="AL197" s="936" cm="1">
        <f t="array" aca="1" ref="AL197" ca="1">INDEX($H$168:$BL$168,,MATCH($E197,$H$143:$BL$143))/Assumed_Asset_Life_in_Years*'CBA Fixed Data'!AF208</f>
        <v>0</v>
      </c>
      <c r="AM197" s="936" cm="1">
        <f t="array" aca="1" ref="AM197" ca="1">INDEX($H$168:$BL$168,,MATCH($E197,$H$143:$BL$143))/Assumed_Asset_Life_in_Years*'CBA Fixed Data'!AG208</f>
        <v>0</v>
      </c>
      <c r="AN197" s="936" cm="1">
        <f t="array" aca="1" ref="AN197" ca="1">INDEX($H$168:$BL$168,,MATCH($E197,$H$143:$BL$143))/Assumed_Asset_Life_in_Years*'CBA Fixed Data'!AH208</f>
        <v>0</v>
      </c>
      <c r="AO197" s="936" cm="1">
        <f t="array" aca="1" ref="AO197" ca="1">INDEX($H$168:$BL$168,,MATCH($E197,$H$143:$BL$143))/Assumed_Asset_Life_in_Years*'CBA Fixed Data'!AI208</f>
        <v>0</v>
      </c>
      <c r="AP197" s="936" cm="1">
        <f t="array" aca="1" ref="AP197" ca="1">INDEX($H$168:$BL$168,,MATCH($E197,$H$143:$BL$143))/Assumed_Asset_Life_in_Years*'CBA Fixed Data'!AJ208</f>
        <v>0</v>
      </c>
      <c r="AQ197" s="936" cm="1">
        <f t="array" aca="1" ref="AQ197" ca="1">INDEX($H$168:$BL$168,,MATCH($E197,$H$143:$BL$143))/Assumed_Asset_Life_in_Years*'CBA Fixed Data'!AK208</f>
        <v>0</v>
      </c>
      <c r="AR197" s="936" cm="1">
        <f t="array" aca="1" ref="AR197" ca="1">INDEX($H$168:$BL$168,,MATCH($E197,$H$143:$BL$143))/Assumed_Asset_Life_in_Years*'CBA Fixed Data'!AL208</f>
        <v>0</v>
      </c>
      <c r="AS197" s="936" cm="1">
        <f t="array" aca="1" ref="AS197" ca="1">INDEX($H$168:$BL$168,,MATCH($E197,$H$143:$BL$143))/Assumed_Asset_Life_in_Years*'CBA Fixed Data'!AM208</f>
        <v>0</v>
      </c>
      <c r="AT197" s="936" cm="1">
        <f t="array" aca="1" ref="AT197" ca="1">INDEX($H$168:$BL$168,,MATCH($E197,$H$143:$BL$143))/Assumed_Asset_Life_in_Years*'CBA Fixed Data'!AN208</f>
        <v>0</v>
      </c>
      <c r="AU197" s="936" cm="1">
        <f t="array" aca="1" ref="AU197" ca="1">INDEX($H$168:$BL$168,,MATCH($E197,$H$143:$BL$143))/Assumed_Asset_Life_in_Years*'CBA Fixed Data'!AO208</f>
        <v>0</v>
      </c>
      <c r="AV197" s="936" cm="1">
        <f t="array" aca="1" ref="AV197" ca="1">INDEX($H$168:$BL$168,,MATCH($E197,$H$143:$BL$143))/Assumed_Asset_Life_in_Years*'CBA Fixed Data'!AP208</f>
        <v>0</v>
      </c>
      <c r="AW197" s="936" cm="1">
        <f t="array" aca="1" ref="AW197" ca="1">INDEX($H$168:$BL$168,,MATCH($E197,$H$143:$BL$143))/Assumed_Asset_Life_in_Years*'CBA Fixed Data'!AQ208</f>
        <v>0</v>
      </c>
      <c r="AX197" s="936" cm="1">
        <f t="array" aca="1" ref="AX197" ca="1">INDEX($H$168:$BL$168,,MATCH($E197,$H$143:$BL$143))/Assumed_Asset_Life_in_Years*'CBA Fixed Data'!AR208</f>
        <v>0</v>
      </c>
      <c r="AY197" s="936" cm="1">
        <f t="array" aca="1" ref="AY197" ca="1">INDEX($H$168:$BL$168,,MATCH($E197,$H$143:$BL$143))/Assumed_Asset_Life_in_Years*'CBA Fixed Data'!AS208</f>
        <v>0</v>
      </c>
      <c r="AZ197" s="936" cm="1">
        <f t="array" aca="1" ref="AZ197" ca="1">INDEX($H$168:$BL$168,,MATCH($E197,$H$143:$BL$143))/Assumed_Asset_Life_in_Years*'CBA Fixed Data'!AT208</f>
        <v>0</v>
      </c>
      <c r="BA197" s="936" cm="1">
        <f t="array" aca="1" ref="BA197" ca="1">INDEX($H$168:$BL$168,,MATCH($E197,$H$143:$BL$143))/Assumed_Asset_Life_in_Years*'CBA Fixed Data'!AU208</f>
        <v>0</v>
      </c>
      <c r="BB197" s="936" cm="1">
        <f t="array" aca="1" ref="BB197" ca="1">INDEX($H$168:$BL$168,,MATCH($E197,$H$143:$BL$143))/Assumed_Asset_Life_in_Years*'CBA Fixed Data'!AV208</f>
        <v>0</v>
      </c>
      <c r="BC197" s="936" cm="1">
        <f t="array" aca="1" ref="BC197" ca="1">INDEX($H$168:$BL$168,,MATCH($E197,$H$143:$BL$143))/Assumed_Asset_Life_in_Years*'CBA Fixed Data'!AW208</f>
        <v>0</v>
      </c>
      <c r="BD197" s="936" cm="1">
        <f t="array" aca="1" ref="BD197" ca="1">INDEX($H$168:$BL$168,,MATCH($E197,$H$143:$BL$143))/Assumed_Asset_Life_in_Years*'CBA Fixed Data'!AX208</f>
        <v>0</v>
      </c>
      <c r="BE197" s="936" cm="1">
        <f t="array" aca="1" ref="BE197" ca="1">INDEX($H$168:$BL$168,,MATCH($E197,$H$143:$BL$143))/Assumed_Asset_Life_in_Years*'CBA Fixed Data'!AY208</f>
        <v>0</v>
      </c>
      <c r="BF197" s="936" cm="1">
        <f t="array" aca="1" ref="BF197" ca="1">INDEX($H$168:$BL$168,,MATCH($E197,$H$143:$BL$143))/Assumed_Asset_Life_in_Years*'CBA Fixed Data'!AZ208</f>
        <v>0</v>
      </c>
      <c r="BG197" s="936" cm="1">
        <f t="array" aca="1" ref="BG197" ca="1">INDEX($H$168:$BL$168,,MATCH($E197,$H$143:$BL$143))/Assumed_Asset_Life_in_Years*'CBA Fixed Data'!BA208</f>
        <v>0</v>
      </c>
      <c r="BH197" s="936" cm="1">
        <f t="array" aca="1" ref="BH197" ca="1">INDEX($H$168:$BL$168,,MATCH($E197,$H$143:$BL$143))/Assumed_Asset_Life_in_Years*'CBA Fixed Data'!BB208</f>
        <v>0</v>
      </c>
      <c r="BI197" s="936" cm="1">
        <f t="array" aca="1" ref="BI197" ca="1">INDEX($H$168:$BL$168,,MATCH($E197,$H$143:$BL$143))/Assumed_Asset_Life_in_Years*'CBA Fixed Data'!BC208</f>
        <v>0</v>
      </c>
      <c r="BJ197" s="936" cm="1">
        <f t="array" aca="1" ref="BJ197" ca="1">INDEX($H$168:$BL$168,,MATCH($E197,$H$143:$BL$143))/Assumed_Asset_Life_in_Years*'CBA Fixed Data'!BD208</f>
        <v>0</v>
      </c>
      <c r="BK197" s="936" cm="1">
        <f t="array" aca="1" ref="BK197" ca="1">INDEX($H$168:$BL$168,,MATCH($E197,$H$143:$BL$143))/Assumed_Asset_Life_in_Years*'CBA Fixed Data'!BE208</f>
        <v>0</v>
      </c>
      <c r="BL197" s="936" cm="1">
        <f t="array" aca="1" ref="BL197" ca="1">INDEX($H$168:$BL$168,,MATCH($E197,$H$143:$BL$143))/Assumed_Asset_Life_in_Years*'CBA Fixed Data'!BF208</f>
        <v>0</v>
      </c>
      <c r="BM197" s="184"/>
    </row>
    <row r="198" spans="1:65" ht="14.25">
      <c r="A198" s="1270"/>
      <c r="B198" s="909" t="s">
        <v>693</v>
      </c>
      <c r="C198" s="909"/>
      <c r="D198" s="909" t="s">
        <v>694</v>
      </c>
      <c r="E198" s="910">
        <v>2052</v>
      </c>
      <c r="F198" s="909"/>
      <c r="G198" s="913" t="s">
        <v>514</v>
      </c>
      <c r="H198" s="936" cm="1">
        <f t="array" aca="1" ref="H198" ca="1">INDEX($H$168:$BL$168,,MATCH($E198,$H$143:$BL$143))/Assumed_Asset_Life_in_Years*'CBA Fixed Data'!B209</f>
        <v>0</v>
      </c>
      <c r="I198" s="936" cm="1">
        <f t="array" aca="1" ref="I198" ca="1">INDEX($H$168:$BL$168,,MATCH($E198,$H$143:$BL$143))/Assumed_Asset_Life_in_Years*'CBA Fixed Data'!C209</f>
        <v>0</v>
      </c>
      <c r="J198" s="936" cm="1">
        <f t="array" aca="1" ref="J198" ca="1">INDEX($H$168:$BL$168,,MATCH($E198,$H$143:$BL$143))/Assumed_Asset_Life_in_Years*'CBA Fixed Data'!D209</f>
        <v>0</v>
      </c>
      <c r="K198" s="936" cm="1">
        <f t="array" aca="1" ref="K198" ca="1">INDEX($H$168:$BL$168,,MATCH($E198,$H$143:$BL$143))/Assumed_Asset_Life_in_Years*'CBA Fixed Data'!E209</f>
        <v>0</v>
      </c>
      <c r="L198" s="936" cm="1">
        <f t="array" aca="1" ref="L198" ca="1">INDEX($H$168:$BL$168,,MATCH($E198,$H$143:$BL$143))/Assumed_Asset_Life_in_Years*'CBA Fixed Data'!F209</f>
        <v>0</v>
      </c>
      <c r="M198" s="936" cm="1">
        <f t="array" aca="1" ref="M198" ca="1">INDEX($H$168:$BL$168,,MATCH($E198,$H$143:$BL$143))/Assumed_Asset_Life_in_Years*'CBA Fixed Data'!G209</f>
        <v>0</v>
      </c>
      <c r="N198" s="936" cm="1">
        <f t="array" aca="1" ref="N198" ca="1">INDEX($H$168:$BL$168,,MATCH($E198,$H$143:$BL$143))/Assumed_Asset_Life_in_Years*'CBA Fixed Data'!H209</f>
        <v>0</v>
      </c>
      <c r="O198" s="936" cm="1">
        <f t="array" aca="1" ref="O198" ca="1">INDEX($H$168:$BL$168,,MATCH($E198,$H$143:$BL$143))/Assumed_Asset_Life_in_Years*'CBA Fixed Data'!I209</f>
        <v>0</v>
      </c>
      <c r="P198" s="936" cm="1">
        <f t="array" aca="1" ref="P198" ca="1">INDEX($H$168:$BL$168,,MATCH($E198,$H$143:$BL$143))/Assumed_Asset_Life_in_Years*'CBA Fixed Data'!J209</f>
        <v>0</v>
      </c>
      <c r="Q198" s="936" cm="1">
        <f t="array" aca="1" ref="Q198" ca="1">INDEX($H$168:$BL$168,,MATCH($E198,$H$143:$BL$143))/Assumed_Asset_Life_in_Years*'CBA Fixed Data'!K209</f>
        <v>0</v>
      </c>
      <c r="R198" s="936" cm="1">
        <f t="array" aca="1" ref="R198" ca="1">INDEX($H$168:$BL$168,,MATCH($E198,$H$143:$BL$143))/Assumed_Asset_Life_in_Years*'CBA Fixed Data'!L209</f>
        <v>0</v>
      </c>
      <c r="S198" s="936" cm="1">
        <f t="array" aca="1" ref="S198" ca="1">INDEX($H$168:$BL$168,,MATCH($E198,$H$143:$BL$143))/Assumed_Asset_Life_in_Years*'CBA Fixed Data'!M209</f>
        <v>0</v>
      </c>
      <c r="T198" s="936" cm="1">
        <f t="array" aca="1" ref="T198" ca="1">INDEX($H$168:$BL$168,,MATCH($E198,$H$143:$BL$143))/Assumed_Asset_Life_in_Years*'CBA Fixed Data'!N209</f>
        <v>0</v>
      </c>
      <c r="U198" s="936" cm="1">
        <f t="array" aca="1" ref="U198" ca="1">INDEX($H$168:$BL$168,,MATCH($E198,$H$143:$BL$143))/Assumed_Asset_Life_in_Years*'CBA Fixed Data'!O209</f>
        <v>0</v>
      </c>
      <c r="V198" s="936" cm="1">
        <f t="array" aca="1" ref="V198" ca="1">INDEX($H$168:$BL$168,,MATCH($E198,$H$143:$BL$143))/Assumed_Asset_Life_in_Years*'CBA Fixed Data'!P209</f>
        <v>0</v>
      </c>
      <c r="W198" s="936" cm="1">
        <f t="array" aca="1" ref="W198" ca="1">INDEX($H$168:$BL$168,,MATCH($E198,$H$143:$BL$143))/Assumed_Asset_Life_in_Years*'CBA Fixed Data'!Q209</f>
        <v>0</v>
      </c>
      <c r="X198" s="936" cm="1">
        <f t="array" aca="1" ref="X198" ca="1">INDEX($H$168:$BL$168,,MATCH($E198,$H$143:$BL$143))/Assumed_Asset_Life_in_Years*'CBA Fixed Data'!R209</f>
        <v>0</v>
      </c>
      <c r="Y198" s="936" cm="1">
        <f t="array" aca="1" ref="Y198" ca="1">INDEX($H$168:$BL$168,,MATCH($E198,$H$143:$BL$143))/Assumed_Asset_Life_in_Years*'CBA Fixed Data'!S209</f>
        <v>0</v>
      </c>
      <c r="Z198" s="936" cm="1">
        <f t="array" aca="1" ref="Z198" ca="1">INDEX($H$168:$BL$168,,MATCH($E198,$H$143:$BL$143))/Assumed_Asset_Life_in_Years*'CBA Fixed Data'!T209</f>
        <v>0</v>
      </c>
      <c r="AA198" s="936" cm="1">
        <f t="array" aca="1" ref="AA198" ca="1">INDEX($H$168:$BL$168,,MATCH($E198,$H$143:$BL$143))/Assumed_Asset_Life_in_Years*'CBA Fixed Data'!U209</f>
        <v>0</v>
      </c>
      <c r="AB198" s="936" cm="1">
        <f t="array" aca="1" ref="AB198" ca="1">INDEX($H$168:$BL$168,,MATCH($E198,$H$143:$BL$143))/Assumed_Asset_Life_in_Years*'CBA Fixed Data'!V209</f>
        <v>0</v>
      </c>
      <c r="AC198" s="936" cm="1">
        <f t="array" aca="1" ref="AC198" ca="1">INDEX($H$168:$BL$168,,MATCH($E198,$H$143:$BL$143))/Assumed_Asset_Life_in_Years*'CBA Fixed Data'!W209</f>
        <v>0</v>
      </c>
      <c r="AD198" s="936" cm="1">
        <f t="array" aca="1" ref="AD198" ca="1">INDEX($H$168:$BL$168,,MATCH($E198,$H$143:$BL$143))/Assumed_Asset_Life_in_Years*'CBA Fixed Data'!X209</f>
        <v>0</v>
      </c>
      <c r="AE198" s="936" cm="1">
        <f t="array" aca="1" ref="AE198" ca="1">INDEX($H$168:$BL$168,,MATCH($E198,$H$143:$BL$143))/Assumed_Asset_Life_in_Years*'CBA Fixed Data'!Y209</f>
        <v>0</v>
      </c>
      <c r="AF198" s="936" cm="1">
        <f t="array" aca="1" ref="AF198" ca="1">INDEX($H$168:$BL$168,,MATCH($E198,$H$143:$BL$143))/Assumed_Asset_Life_in_Years*'CBA Fixed Data'!Z209</f>
        <v>0</v>
      </c>
      <c r="AG198" s="936" cm="1">
        <f t="array" aca="1" ref="AG198" ca="1">INDEX($H$168:$BL$168,,MATCH($E198,$H$143:$BL$143))/Assumed_Asset_Life_in_Years*'CBA Fixed Data'!AA209</f>
        <v>0</v>
      </c>
      <c r="AH198" s="936" cm="1">
        <f t="array" aca="1" ref="AH198" ca="1">INDEX($H$168:$BL$168,,MATCH($E198,$H$143:$BL$143))/Assumed_Asset_Life_in_Years*'CBA Fixed Data'!AB209</f>
        <v>0</v>
      </c>
      <c r="AI198" s="936" cm="1">
        <f t="array" aca="1" ref="AI198" ca="1">INDEX($H$168:$BL$168,,MATCH($E198,$H$143:$BL$143))/Assumed_Asset_Life_in_Years*'CBA Fixed Data'!AC209</f>
        <v>0</v>
      </c>
      <c r="AJ198" s="936" cm="1">
        <f t="array" aca="1" ref="AJ198" ca="1">INDEX($H$168:$BL$168,,MATCH($E198,$H$143:$BL$143))/Assumed_Asset_Life_in_Years*'CBA Fixed Data'!AD209</f>
        <v>0</v>
      </c>
      <c r="AK198" s="936" cm="1">
        <f t="array" aca="1" ref="AK198" ca="1">INDEX($H$168:$BL$168,,MATCH($E198,$H$143:$BL$143))/Assumed_Asset_Life_in_Years*'CBA Fixed Data'!AE209</f>
        <v>0</v>
      </c>
      <c r="AL198" s="936" cm="1">
        <f t="array" aca="1" ref="AL198" ca="1">INDEX($H$168:$BL$168,,MATCH($E198,$H$143:$BL$143))/Assumed_Asset_Life_in_Years*'CBA Fixed Data'!AF209</f>
        <v>0</v>
      </c>
      <c r="AM198" s="936" cm="1">
        <f t="array" aca="1" ref="AM198" ca="1">INDEX($H$168:$BL$168,,MATCH($E198,$H$143:$BL$143))/Assumed_Asset_Life_in_Years*'CBA Fixed Data'!AG209</f>
        <v>0</v>
      </c>
      <c r="AN198" s="936" cm="1">
        <f t="array" aca="1" ref="AN198" ca="1">INDEX($H$168:$BL$168,,MATCH($E198,$H$143:$BL$143))/Assumed_Asset_Life_in_Years*'CBA Fixed Data'!AH209</f>
        <v>0</v>
      </c>
      <c r="AO198" s="936" cm="1">
        <f t="array" aca="1" ref="AO198" ca="1">INDEX($H$168:$BL$168,,MATCH($E198,$H$143:$BL$143))/Assumed_Asset_Life_in_Years*'CBA Fixed Data'!AI209</f>
        <v>0</v>
      </c>
      <c r="AP198" s="936" cm="1">
        <f t="array" aca="1" ref="AP198" ca="1">INDEX($H$168:$BL$168,,MATCH($E198,$H$143:$BL$143))/Assumed_Asset_Life_in_Years*'CBA Fixed Data'!AJ209</f>
        <v>0</v>
      </c>
      <c r="AQ198" s="936" cm="1">
        <f t="array" aca="1" ref="AQ198" ca="1">INDEX($H$168:$BL$168,,MATCH($E198,$H$143:$BL$143))/Assumed_Asset_Life_in_Years*'CBA Fixed Data'!AK209</f>
        <v>0</v>
      </c>
      <c r="AR198" s="936" cm="1">
        <f t="array" aca="1" ref="AR198" ca="1">INDEX($H$168:$BL$168,,MATCH($E198,$H$143:$BL$143))/Assumed_Asset_Life_in_Years*'CBA Fixed Data'!AL209</f>
        <v>0</v>
      </c>
      <c r="AS198" s="936" cm="1">
        <f t="array" aca="1" ref="AS198" ca="1">INDEX($H$168:$BL$168,,MATCH($E198,$H$143:$BL$143))/Assumed_Asset_Life_in_Years*'CBA Fixed Data'!AM209</f>
        <v>0</v>
      </c>
      <c r="AT198" s="936" cm="1">
        <f t="array" aca="1" ref="AT198" ca="1">INDEX($H$168:$BL$168,,MATCH($E198,$H$143:$BL$143))/Assumed_Asset_Life_in_Years*'CBA Fixed Data'!AN209</f>
        <v>0</v>
      </c>
      <c r="AU198" s="936" cm="1">
        <f t="array" aca="1" ref="AU198" ca="1">INDEX($H$168:$BL$168,,MATCH($E198,$H$143:$BL$143))/Assumed_Asset_Life_in_Years*'CBA Fixed Data'!AO209</f>
        <v>0</v>
      </c>
      <c r="AV198" s="936" cm="1">
        <f t="array" aca="1" ref="AV198" ca="1">INDEX($H$168:$BL$168,,MATCH($E198,$H$143:$BL$143))/Assumed_Asset_Life_in_Years*'CBA Fixed Data'!AP209</f>
        <v>0</v>
      </c>
      <c r="AW198" s="936" cm="1">
        <f t="array" aca="1" ref="AW198" ca="1">INDEX($H$168:$BL$168,,MATCH($E198,$H$143:$BL$143))/Assumed_Asset_Life_in_Years*'CBA Fixed Data'!AQ209</f>
        <v>0</v>
      </c>
      <c r="AX198" s="936" cm="1">
        <f t="array" aca="1" ref="AX198" ca="1">INDEX($H$168:$BL$168,,MATCH($E198,$H$143:$BL$143))/Assumed_Asset_Life_in_Years*'CBA Fixed Data'!AR209</f>
        <v>0</v>
      </c>
      <c r="AY198" s="936" cm="1">
        <f t="array" aca="1" ref="AY198" ca="1">INDEX($H$168:$BL$168,,MATCH($E198,$H$143:$BL$143))/Assumed_Asset_Life_in_Years*'CBA Fixed Data'!AS209</f>
        <v>0</v>
      </c>
      <c r="AZ198" s="936" cm="1">
        <f t="array" aca="1" ref="AZ198" ca="1">INDEX($H$168:$BL$168,,MATCH($E198,$H$143:$BL$143))/Assumed_Asset_Life_in_Years*'CBA Fixed Data'!AT209</f>
        <v>0</v>
      </c>
      <c r="BA198" s="936" cm="1">
        <f t="array" aca="1" ref="BA198" ca="1">INDEX($H$168:$BL$168,,MATCH($E198,$H$143:$BL$143))/Assumed_Asset_Life_in_Years*'CBA Fixed Data'!AU209</f>
        <v>0</v>
      </c>
      <c r="BB198" s="936" cm="1">
        <f t="array" aca="1" ref="BB198" ca="1">INDEX($H$168:$BL$168,,MATCH($E198,$H$143:$BL$143))/Assumed_Asset_Life_in_Years*'CBA Fixed Data'!AV209</f>
        <v>0</v>
      </c>
      <c r="BC198" s="936" cm="1">
        <f t="array" aca="1" ref="BC198" ca="1">INDEX($H$168:$BL$168,,MATCH($E198,$H$143:$BL$143))/Assumed_Asset_Life_in_Years*'CBA Fixed Data'!AW209</f>
        <v>0</v>
      </c>
      <c r="BD198" s="936" cm="1">
        <f t="array" aca="1" ref="BD198" ca="1">INDEX($H$168:$BL$168,,MATCH($E198,$H$143:$BL$143))/Assumed_Asset_Life_in_Years*'CBA Fixed Data'!AX209</f>
        <v>0</v>
      </c>
      <c r="BE198" s="936" cm="1">
        <f t="array" aca="1" ref="BE198" ca="1">INDEX($H$168:$BL$168,,MATCH($E198,$H$143:$BL$143))/Assumed_Asset_Life_in_Years*'CBA Fixed Data'!AY209</f>
        <v>0</v>
      </c>
      <c r="BF198" s="936" cm="1">
        <f t="array" aca="1" ref="BF198" ca="1">INDEX($H$168:$BL$168,,MATCH($E198,$H$143:$BL$143))/Assumed_Asset_Life_in_Years*'CBA Fixed Data'!AZ209</f>
        <v>0</v>
      </c>
      <c r="BG198" s="936" cm="1">
        <f t="array" aca="1" ref="BG198" ca="1">INDEX($H$168:$BL$168,,MATCH($E198,$H$143:$BL$143))/Assumed_Asset_Life_in_Years*'CBA Fixed Data'!BA209</f>
        <v>0</v>
      </c>
      <c r="BH198" s="936" cm="1">
        <f t="array" aca="1" ref="BH198" ca="1">INDEX($H$168:$BL$168,,MATCH($E198,$H$143:$BL$143))/Assumed_Asset_Life_in_Years*'CBA Fixed Data'!BB209</f>
        <v>0</v>
      </c>
      <c r="BI198" s="936" cm="1">
        <f t="array" aca="1" ref="BI198" ca="1">INDEX($H$168:$BL$168,,MATCH($E198,$H$143:$BL$143))/Assumed_Asset_Life_in_Years*'CBA Fixed Data'!BC209</f>
        <v>0</v>
      </c>
      <c r="BJ198" s="936" cm="1">
        <f t="array" aca="1" ref="BJ198" ca="1">INDEX($H$168:$BL$168,,MATCH($E198,$H$143:$BL$143))/Assumed_Asset_Life_in_Years*'CBA Fixed Data'!BD209</f>
        <v>0</v>
      </c>
      <c r="BK198" s="936" cm="1">
        <f t="array" aca="1" ref="BK198" ca="1">INDEX($H$168:$BL$168,,MATCH($E198,$H$143:$BL$143))/Assumed_Asset_Life_in_Years*'CBA Fixed Data'!BE209</f>
        <v>0</v>
      </c>
      <c r="BL198" s="936" cm="1">
        <f t="array" aca="1" ref="BL198" ca="1">INDEX($H$168:$BL$168,,MATCH($E198,$H$143:$BL$143))/Assumed_Asset_Life_in_Years*'CBA Fixed Data'!BF209</f>
        <v>0</v>
      </c>
      <c r="BM198" s="184"/>
    </row>
    <row r="199" spans="1:65" ht="14.25">
      <c r="A199" s="1270"/>
      <c r="B199" s="909" t="s">
        <v>695</v>
      </c>
      <c r="C199" s="909"/>
      <c r="D199" s="909" t="s">
        <v>696</v>
      </c>
      <c r="E199" s="910">
        <v>2053</v>
      </c>
      <c r="F199" s="909"/>
      <c r="G199" s="913" t="s">
        <v>514</v>
      </c>
      <c r="H199" s="936" cm="1">
        <f t="array" aca="1" ref="H199" ca="1">INDEX($H$168:$BL$168,,MATCH($E199,$H$143:$BL$143))/Assumed_Asset_Life_in_Years*'CBA Fixed Data'!B210</f>
        <v>0</v>
      </c>
      <c r="I199" s="936" cm="1">
        <f t="array" aca="1" ref="I199" ca="1">INDEX($H$168:$BL$168,,MATCH($E199,$H$143:$BL$143))/Assumed_Asset_Life_in_Years*'CBA Fixed Data'!C210</f>
        <v>0</v>
      </c>
      <c r="J199" s="936" cm="1">
        <f t="array" aca="1" ref="J199" ca="1">INDEX($H$168:$BL$168,,MATCH($E199,$H$143:$BL$143))/Assumed_Asset_Life_in_Years*'CBA Fixed Data'!D210</f>
        <v>0</v>
      </c>
      <c r="K199" s="936" cm="1">
        <f t="array" aca="1" ref="K199" ca="1">INDEX($H$168:$BL$168,,MATCH($E199,$H$143:$BL$143))/Assumed_Asset_Life_in_Years*'CBA Fixed Data'!E210</f>
        <v>0</v>
      </c>
      <c r="L199" s="936" cm="1">
        <f t="array" aca="1" ref="L199" ca="1">INDEX($H$168:$BL$168,,MATCH($E199,$H$143:$BL$143))/Assumed_Asset_Life_in_Years*'CBA Fixed Data'!F210</f>
        <v>0</v>
      </c>
      <c r="M199" s="936" cm="1">
        <f t="array" aca="1" ref="M199" ca="1">INDEX($H$168:$BL$168,,MATCH($E199,$H$143:$BL$143))/Assumed_Asset_Life_in_Years*'CBA Fixed Data'!G210</f>
        <v>0</v>
      </c>
      <c r="N199" s="936" cm="1">
        <f t="array" aca="1" ref="N199" ca="1">INDEX($H$168:$BL$168,,MATCH($E199,$H$143:$BL$143))/Assumed_Asset_Life_in_Years*'CBA Fixed Data'!H210</f>
        <v>0</v>
      </c>
      <c r="O199" s="936" cm="1">
        <f t="array" aca="1" ref="O199" ca="1">INDEX($H$168:$BL$168,,MATCH($E199,$H$143:$BL$143))/Assumed_Asset_Life_in_Years*'CBA Fixed Data'!I210</f>
        <v>0</v>
      </c>
      <c r="P199" s="936" cm="1">
        <f t="array" aca="1" ref="P199" ca="1">INDEX($H$168:$BL$168,,MATCH($E199,$H$143:$BL$143))/Assumed_Asset_Life_in_Years*'CBA Fixed Data'!J210</f>
        <v>0</v>
      </c>
      <c r="Q199" s="936" cm="1">
        <f t="array" aca="1" ref="Q199" ca="1">INDEX($H$168:$BL$168,,MATCH($E199,$H$143:$BL$143))/Assumed_Asset_Life_in_Years*'CBA Fixed Data'!K210</f>
        <v>0</v>
      </c>
      <c r="R199" s="936" cm="1">
        <f t="array" aca="1" ref="R199" ca="1">INDEX($H$168:$BL$168,,MATCH($E199,$H$143:$BL$143))/Assumed_Asset_Life_in_Years*'CBA Fixed Data'!L210</f>
        <v>0</v>
      </c>
      <c r="S199" s="936" cm="1">
        <f t="array" aca="1" ref="S199" ca="1">INDEX($H$168:$BL$168,,MATCH($E199,$H$143:$BL$143))/Assumed_Asset_Life_in_Years*'CBA Fixed Data'!M210</f>
        <v>0</v>
      </c>
      <c r="T199" s="936" cm="1">
        <f t="array" aca="1" ref="T199" ca="1">INDEX($H$168:$BL$168,,MATCH($E199,$H$143:$BL$143))/Assumed_Asset_Life_in_Years*'CBA Fixed Data'!N210</f>
        <v>0</v>
      </c>
      <c r="U199" s="936" cm="1">
        <f t="array" aca="1" ref="U199" ca="1">INDEX($H$168:$BL$168,,MATCH($E199,$H$143:$BL$143))/Assumed_Asset_Life_in_Years*'CBA Fixed Data'!O210</f>
        <v>0</v>
      </c>
      <c r="V199" s="936" cm="1">
        <f t="array" aca="1" ref="V199" ca="1">INDEX($H$168:$BL$168,,MATCH($E199,$H$143:$BL$143))/Assumed_Asset_Life_in_Years*'CBA Fixed Data'!P210</f>
        <v>0</v>
      </c>
      <c r="W199" s="936" cm="1">
        <f t="array" aca="1" ref="W199" ca="1">INDEX($H$168:$BL$168,,MATCH($E199,$H$143:$BL$143))/Assumed_Asset_Life_in_Years*'CBA Fixed Data'!Q210</f>
        <v>0</v>
      </c>
      <c r="X199" s="936" cm="1">
        <f t="array" aca="1" ref="X199" ca="1">INDEX($H$168:$BL$168,,MATCH($E199,$H$143:$BL$143))/Assumed_Asset_Life_in_Years*'CBA Fixed Data'!R210</f>
        <v>0</v>
      </c>
      <c r="Y199" s="936" cm="1">
        <f t="array" aca="1" ref="Y199" ca="1">INDEX($H$168:$BL$168,,MATCH($E199,$H$143:$BL$143))/Assumed_Asset_Life_in_Years*'CBA Fixed Data'!S210</f>
        <v>0</v>
      </c>
      <c r="Z199" s="936" cm="1">
        <f t="array" aca="1" ref="Z199" ca="1">INDEX($H$168:$BL$168,,MATCH($E199,$H$143:$BL$143))/Assumed_Asset_Life_in_Years*'CBA Fixed Data'!T210</f>
        <v>0</v>
      </c>
      <c r="AA199" s="936" cm="1">
        <f t="array" aca="1" ref="AA199" ca="1">INDEX($H$168:$BL$168,,MATCH($E199,$H$143:$BL$143))/Assumed_Asset_Life_in_Years*'CBA Fixed Data'!U210</f>
        <v>0</v>
      </c>
      <c r="AB199" s="936" cm="1">
        <f t="array" aca="1" ref="AB199" ca="1">INDEX($H$168:$BL$168,,MATCH($E199,$H$143:$BL$143))/Assumed_Asset_Life_in_Years*'CBA Fixed Data'!V210</f>
        <v>0</v>
      </c>
      <c r="AC199" s="936" cm="1">
        <f t="array" aca="1" ref="AC199" ca="1">INDEX($H$168:$BL$168,,MATCH($E199,$H$143:$BL$143))/Assumed_Asset_Life_in_Years*'CBA Fixed Data'!W210</f>
        <v>0</v>
      </c>
      <c r="AD199" s="936" cm="1">
        <f t="array" aca="1" ref="AD199" ca="1">INDEX($H$168:$BL$168,,MATCH($E199,$H$143:$BL$143))/Assumed_Asset_Life_in_Years*'CBA Fixed Data'!X210</f>
        <v>0</v>
      </c>
      <c r="AE199" s="936" cm="1">
        <f t="array" aca="1" ref="AE199" ca="1">INDEX($H$168:$BL$168,,MATCH($E199,$H$143:$BL$143))/Assumed_Asset_Life_in_Years*'CBA Fixed Data'!Y210</f>
        <v>0</v>
      </c>
      <c r="AF199" s="936" cm="1">
        <f t="array" aca="1" ref="AF199" ca="1">INDEX($H$168:$BL$168,,MATCH($E199,$H$143:$BL$143))/Assumed_Asset_Life_in_Years*'CBA Fixed Data'!Z210</f>
        <v>0</v>
      </c>
      <c r="AG199" s="936" cm="1">
        <f t="array" aca="1" ref="AG199" ca="1">INDEX($H$168:$BL$168,,MATCH($E199,$H$143:$BL$143))/Assumed_Asset_Life_in_Years*'CBA Fixed Data'!AA210</f>
        <v>0</v>
      </c>
      <c r="AH199" s="936" cm="1">
        <f t="array" aca="1" ref="AH199" ca="1">INDEX($H$168:$BL$168,,MATCH($E199,$H$143:$BL$143))/Assumed_Asset_Life_in_Years*'CBA Fixed Data'!AB210</f>
        <v>0</v>
      </c>
      <c r="AI199" s="936" cm="1">
        <f t="array" aca="1" ref="AI199" ca="1">INDEX($H$168:$BL$168,,MATCH($E199,$H$143:$BL$143))/Assumed_Asset_Life_in_Years*'CBA Fixed Data'!AC210</f>
        <v>0</v>
      </c>
      <c r="AJ199" s="936" cm="1">
        <f t="array" aca="1" ref="AJ199" ca="1">INDEX($H$168:$BL$168,,MATCH($E199,$H$143:$BL$143))/Assumed_Asset_Life_in_Years*'CBA Fixed Data'!AD210</f>
        <v>0</v>
      </c>
      <c r="AK199" s="936" cm="1">
        <f t="array" aca="1" ref="AK199" ca="1">INDEX($H$168:$BL$168,,MATCH($E199,$H$143:$BL$143))/Assumed_Asset_Life_in_Years*'CBA Fixed Data'!AE210</f>
        <v>0</v>
      </c>
      <c r="AL199" s="936" cm="1">
        <f t="array" aca="1" ref="AL199" ca="1">INDEX($H$168:$BL$168,,MATCH($E199,$H$143:$BL$143))/Assumed_Asset_Life_in_Years*'CBA Fixed Data'!AF210</f>
        <v>0</v>
      </c>
      <c r="AM199" s="936" cm="1">
        <f t="array" aca="1" ref="AM199" ca="1">INDEX($H$168:$BL$168,,MATCH($E199,$H$143:$BL$143))/Assumed_Asset_Life_in_Years*'CBA Fixed Data'!AG210</f>
        <v>0</v>
      </c>
      <c r="AN199" s="936" cm="1">
        <f t="array" aca="1" ref="AN199" ca="1">INDEX($H$168:$BL$168,,MATCH($E199,$H$143:$BL$143))/Assumed_Asset_Life_in_Years*'CBA Fixed Data'!AH210</f>
        <v>0</v>
      </c>
      <c r="AO199" s="936" cm="1">
        <f t="array" aca="1" ref="AO199" ca="1">INDEX($H$168:$BL$168,,MATCH($E199,$H$143:$BL$143))/Assumed_Asset_Life_in_Years*'CBA Fixed Data'!AI210</f>
        <v>0</v>
      </c>
      <c r="AP199" s="936" cm="1">
        <f t="array" aca="1" ref="AP199" ca="1">INDEX($H$168:$BL$168,,MATCH($E199,$H$143:$BL$143))/Assumed_Asset_Life_in_Years*'CBA Fixed Data'!AJ210</f>
        <v>0</v>
      </c>
      <c r="AQ199" s="936" cm="1">
        <f t="array" aca="1" ref="AQ199" ca="1">INDEX($H$168:$BL$168,,MATCH($E199,$H$143:$BL$143))/Assumed_Asset_Life_in_Years*'CBA Fixed Data'!AK210</f>
        <v>0</v>
      </c>
      <c r="AR199" s="936" cm="1">
        <f t="array" aca="1" ref="AR199" ca="1">INDEX($H$168:$BL$168,,MATCH($E199,$H$143:$BL$143))/Assumed_Asset_Life_in_Years*'CBA Fixed Data'!AL210</f>
        <v>0</v>
      </c>
      <c r="AS199" s="936" cm="1">
        <f t="array" aca="1" ref="AS199" ca="1">INDEX($H$168:$BL$168,,MATCH($E199,$H$143:$BL$143))/Assumed_Asset_Life_in_Years*'CBA Fixed Data'!AM210</f>
        <v>0</v>
      </c>
      <c r="AT199" s="936" cm="1">
        <f t="array" aca="1" ref="AT199" ca="1">INDEX($H$168:$BL$168,,MATCH($E199,$H$143:$BL$143))/Assumed_Asset_Life_in_Years*'CBA Fixed Data'!AN210</f>
        <v>0</v>
      </c>
      <c r="AU199" s="936" cm="1">
        <f t="array" aca="1" ref="AU199" ca="1">INDEX($H$168:$BL$168,,MATCH($E199,$H$143:$BL$143))/Assumed_Asset_Life_in_Years*'CBA Fixed Data'!AO210</f>
        <v>0</v>
      </c>
      <c r="AV199" s="936" cm="1">
        <f t="array" aca="1" ref="AV199" ca="1">INDEX($H$168:$BL$168,,MATCH($E199,$H$143:$BL$143))/Assumed_Asset_Life_in_Years*'CBA Fixed Data'!AP210</f>
        <v>0</v>
      </c>
      <c r="AW199" s="936" cm="1">
        <f t="array" aca="1" ref="AW199" ca="1">INDEX($H$168:$BL$168,,MATCH($E199,$H$143:$BL$143))/Assumed_Asset_Life_in_Years*'CBA Fixed Data'!AQ210</f>
        <v>0</v>
      </c>
      <c r="AX199" s="936" cm="1">
        <f t="array" aca="1" ref="AX199" ca="1">INDEX($H$168:$BL$168,,MATCH($E199,$H$143:$BL$143))/Assumed_Asset_Life_in_Years*'CBA Fixed Data'!AR210</f>
        <v>0</v>
      </c>
      <c r="AY199" s="936" cm="1">
        <f t="array" aca="1" ref="AY199" ca="1">INDEX($H$168:$BL$168,,MATCH($E199,$H$143:$BL$143))/Assumed_Asset_Life_in_Years*'CBA Fixed Data'!AS210</f>
        <v>0</v>
      </c>
      <c r="AZ199" s="936" cm="1">
        <f t="array" aca="1" ref="AZ199" ca="1">INDEX($H$168:$BL$168,,MATCH($E199,$H$143:$BL$143))/Assumed_Asset_Life_in_Years*'CBA Fixed Data'!AT210</f>
        <v>0</v>
      </c>
      <c r="BA199" s="936" cm="1">
        <f t="array" aca="1" ref="BA199" ca="1">INDEX($H$168:$BL$168,,MATCH($E199,$H$143:$BL$143))/Assumed_Asset_Life_in_Years*'CBA Fixed Data'!AU210</f>
        <v>0</v>
      </c>
      <c r="BB199" s="936" cm="1">
        <f t="array" aca="1" ref="BB199" ca="1">INDEX($H$168:$BL$168,,MATCH($E199,$H$143:$BL$143))/Assumed_Asset_Life_in_Years*'CBA Fixed Data'!AV210</f>
        <v>0</v>
      </c>
      <c r="BC199" s="936" cm="1">
        <f t="array" aca="1" ref="BC199" ca="1">INDEX($H$168:$BL$168,,MATCH($E199,$H$143:$BL$143))/Assumed_Asset_Life_in_Years*'CBA Fixed Data'!AW210</f>
        <v>0</v>
      </c>
      <c r="BD199" s="936" cm="1">
        <f t="array" aca="1" ref="BD199" ca="1">INDEX($H$168:$BL$168,,MATCH($E199,$H$143:$BL$143))/Assumed_Asset_Life_in_Years*'CBA Fixed Data'!AX210</f>
        <v>0</v>
      </c>
      <c r="BE199" s="936" cm="1">
        <f t="array" aca="1" ref="BE199" ca="1">INDEX($H$168:$BL$168,,MATCH($E199,$H$143:$BL$143))/Assumed_Asset_Life_in_Years*'CBA Fixed Data'!AY210</f>
        <v>0</v>
      </c>
      <c r="BF199" s="936" cm="1">
        <f t="array" aca="1" ref="BF199" ca="1">INDEX($H$168:$BL$168,,MATCH($E199,$H$143:$BL$143))/Assumed_Asset_Life_in_Years*'CBA Fixed Data'!AZ210</f>
        <v>0</v>
      </c>
      <c r="BG199" s="936" cm="1">
        <f t="array" aca="1" ref="BG199" ca="1">INDEX($H$168:$BL$168,,MATCH($E199,$H$143:$BL$143))/Assumed_Asset_Life_in_Years*'CBA Fixed Data'!BA210</f>
        <v>0</v>
      </c>
      <c r="BH199" s="936" cm="1">
        <f t="array" aca="1" ref="BH199" ca="1">INDEX($H$168:$BL$168,,MATCH($E199,$H$143:$BL$143))/Assumed_Asset_Life_in_Years*'CBA Fixed Data'!BB210</f>
        <v>0</v>
      </c>
      <c r="BI199" s="936" cm="1">
        <f t="array" aca="1" ref="BI199" ca="1">INDEX($H$168:$BL$168,,MATCH($E199,$H$143:$BL$143))/Assumed_Asset_Life_in_Years*'CBA Fixed Data'!BC210</f>
        <v>0</v>
      </c>
      <c r="BJ199" s="936" cm="1">
        <f t="array" aca="1" ref="BJ199" ca="1">INDEX($H$168:$BL$168,,MATCH($E199,$H$143:$BL$143))/Assumed_Asset_Life_in_Years*'CBA Fixed Data'!BD210</f>
        <v>0</v>
      </c>
      <c r="BK199" s="936" cm="1">
        <f t="array" aca="1" ref="BK199" ca="1">INDEX($H$168:$BL$168,,MATCH($E199,$H$143:$BL$143))/Assumed_Asset_Life_in_Years*'CBA Fixed Data'!BE210</f>
        <v>0</v>
      </c>
      <c r="BL199" s="936" cm="1">
        <f t="array" aca="1" ref="BL199" ca="1">INDEX($H$168:$BL$168,,MATCH($E199,$H$143:$BL$143))/Assumed_Asset_Life_in_Years*'CBA Fixed Data'!BF210</f>
        <v>0</v>
      </c>
      <c r="BM199" s="184"/>
    </row>
    <row r="200" spans="1:65" ht="14.25">
      <c r="A200" s="1270"/>
      <c r="B200" s="909" t="s">
        <v>697</v>
      </c>
      <c r="C200" s="909"/>
      <c r="D200" s="909" t="s">
        <v>698</v>
      </c>
      <c r="E200" s="910">
        <v>2054</v>
      </c>
      <c r="F200" s="909"/>
      <c r="G200" s="913" t="s">
        <v>514</v>
      </c>
      <c r="H200" s="936" cm="1">
        <f t="array" aca="1" ref="H200" ca="1">INDEX($H$168:$BL$168,,MATCH($E200,$H$143:$BL$143))/Assumed_Asset_Life_in_Years*'CBA Fixed Data'!B211</f>
        <v>0</v>
      </c>
      <c r="I200" s="936" cm="1">
        <f t="array" aca="1" ref="I200" ca="1">INDEX($H$168:$BL$168,,MATCH($E200,$H$143:$BL$143))/Assumed_Asset_Life_in_Years*'CBA Fixed Data'!C211</f>
        <v>0</v>
      </c>
      <c r="J200" s="936" cm="1">
        <f t="array" aca="1" ref="J200" ca="1">INDEX($H$168:$BL$168,,MATCH($E200,$H$143:$BL$143))/Assumed_Asset_Life_in_Years*'CBA Fixed Data'!D211</f>
        <v>0</v>
      </c>
      <c r="K200" s="936" cm="1">
        <f t="array" aca="1" ref="K200" ca="1">INDEX($H$168:$BL$168,,MATCH($E200,$H$143:$BL$143))/Assumed_Asset_Life_in_Years*'CBA Fixed Data'!E211</f>
        <v>0</v>
      </c>
      <c r="L200" s="936" cm="1">
        <f t="array" aca="1" ref="L200" ca="1">INDEX($H$168:$BL$168,,MATCH($E200,$H$143:$BL$143))/Assumed_Asset_Life_in_Years*'CBA Fixed Data'!F211</f>
        <v>0</v>
      </c>
      <c r="M200" s="936" cm="1">
        <f t="array" aca="1" ref="M200" ca="1">INDEX($H$168:$BL$168,,MATCH($E200,$H$143:$BL$143))/Assumed_Asset_Life_in_Years*'CBA Fixed Data'!G211</f>
        <v>0</v>
      </c>
      <c r="N200" s="936" cm="1">
        <f t="array" aca="1" ref="N200" ca="1">INDEX($H$168:$BL$168,,MATCH($E200,$H$143:$BL$143))/Assumed_Asset_Life_in_Years*'CBA Fixed Data'!H211</f>
        <v>0</v>
      </c>
      <c r="O200" s="936" cm="1">
        <f t="array" aca="1" ref="O200" ca="1">INDEX($H$168:$BL$168,,MATCH($E200,$H$143:$BL$143))/Assumed_Asset_Life_in_Years*'CBA Fixed Data'!I211</f>
        <v>0</v>
      </c>
      <c r="P200" s="936" cm="1">
        <f t="array" aca="1" ref="P200" ca="1">INDEX($H$168:$BL$168,,MATCH($E200,$H$143:$BL$143))/Assumed_Asset_Life_in_Years*'CBA Fixed Data'!J211</f>
        <v>0</v>
      </c>
      <c r="Q200" s="936" cm="1">
        <f t="array" aca="1" ref="Q200" ca="1">INDEX($H$168:$BL$168,,MATCH($E200,$H$143:$BL$143))/Assumed_Asset_Life_in_Years*'CBA Fixed Data'!K211</f>
        <v>0</v>
      </c>
      <c r="R200" s="936" cm="1">
        <f t="array" aca="1" ref="R200" ca="1">INDEX($H$168:$BL$168,,MATCH($E200,$H$143:$BL$143))/Assumed_Asset_Life_in_Years*'CBA Fixed Data'!L211</f>
        <v>0</v>
      </c>
      <c r="S200" s="936" cm="1">
        <f t="array" aca="1" ref="S200" ca="1">INDEX($H$168:$BL$168,,MATCH($E200,$H$143:$BL$143))/Assumed_Asset_Life_in_Years*'CBA Fixed Data'!M211</f>
        <v>0</v>
      </c>
      <c r="T200" s="936" cm="1">
        <f t="array" aca="1" ref="T200" ca="1">INDEX($H$168:$BL$168,,MATCH($E200,$H$143:$BL$143))/Assumed_Asset_Life_in_Years*'CBA Fixed Data'!N211</f>
        <v>0</v>
      </c>
      <c r="U200" s="936" cm="1">
        <f t="array" aca="1" ref="U200" ca="1">INDEX($H$168:$BL$168,,MATCH($E200,$H$143:$BL$143))/Assumed_Asset_Life_in_Years*'CBA Fixed Data'!O211</f>
        <v>0</v>
      </c>
      <c r="V200" s="936" cm="1">
        <f t="array" aca="1" ref="V200" ca="1">INDEX($H$168:$BL$168,,MATCH($E200,$H$143:$BL$143))/Assumed_Asset_Life_in_Years*'CBA Fixed Data'!P211</f>
        <v>0</v>
      </c>
      <c r="W200" s="936" cm="1">
        <f t="array" aca="1" ref="W200" ca="1">INDEX($H$168:$BL$168,,MATCH($E200,$H$143:$BL$143))/Assumed_Asset_Life_in_Years*'CBA Fixed Data'!Q211</f>
        <v>0</v>
      </c>
      <c r="X200" s="936" cm="1">
        <f t="array" aca="1" ref="X200" ca="1">INDEX($H$168:$BL$168,,MATCH($E200,$H$143:$BL$143))/Assumed_Asset_Life_in_Years*'CBA Fixed Data'!R211</f>
        <v>0</v>
      </c>
      <c r="Y200" s="936" cm="1">
        <f t="array" aca="1" ref="Y200" ca="1">INDEX($H$168:$BL$168,,MATCH($E200,$H$143:$BL$143))/Assumed_Asset_Life_in_Years*'CBA Fixed Data'!S211</f>
        <v>0</v>
      </c>
      <c r="Z200" s="936" cm="1">
        <f t="array" aca="1" ref="Z200" ca="1">INDEX($H$168:$BL$168,,MATCH($E200,$H$143:$BL$143))/Assumed_Asset_Life_in_Years*'CBA Fixed Data'!T211</f>
        <v>0</v>
      </c>
      <c r="AA200" s="936" cm="1">
        <f t="array" aca="1" ref="AA200" ca="1">INDEX($H$168:$BL$168,,MATCH($E200,$H$143:$BL$143))/Assumed_Asset_Life_in_Years*'CBA Fixed Data'!U211</f>
        <v>0</v>
      </c>
      <c r="AB200" s="936" cm="1">
        <f t="array" aca="1" ref="AB200" ca="1">INDEX($H$168:$BL$168,,MATCH($E200,$H$143:$BL$143))/Assumed_Asset_Life_in_Years*'CBA Fixed Data'!V211</f>
        <v>0</v>
      </c>
      <c r="AC200" s="936" cm="1">
        <f t="array" aca="1" ref="AC200" ca="1">INDEX($H$168:$BL$168,,MATCH($E200,$H$143:$BL$143))/Assumed_Asset_Life_in_Years*'CBA Fixed Data'!W211</f>
        <v>0</v>
      </c>
      <c r="AD200" s="936" cm="1">
        <f t="array" aca="1" ref="AD200" ca="1">INDEX($H$168:$BL$168,,MATCH($E200,$H$143:$BL$143))/Assumed_Asset_Life_in_Years*'CBA Fixed Data'!X211</f>
        <v>0</v>
      </c>
      <c r="AE200" s="936" cm="1">
        <f t="array" aca="1" ref="AE200" ca="1">INDEX($H$168:$BL$168,,MATCH($E200,$H$143:$BL$143))/Assumed_Asset_Life_in_Years*'CBA Fixed Data'!Y211</f>
        <v>0</v>
      </c>
      <c r="AF200" s="936" cm="1">
        <f t="array" aca="1" ref="AF200" ca="1">INDEX($H$168:$BL$168,,MATCH($E200,$H$143:$BL$143))/Assumed_Asset_Life_in_Years*'CBA Fixed Data'!Z211</f>
        <v>0</v>
      </c>
      <c r="AG200" s="936" cm="1">
        <f t="array" aca="1" ref="AG200" ca="1">INDEX($H$168:$BL$168,,MATCH($E200,$H$143:$BL$143))/Assumed_Asset_Life_in_Years*'CBA Fixed Data'!AA211</f>
        <v>0</v>
      </c>
      <c r="AH200" s="936" cm="1">
        <f t="array" aca="1" ref="AH200" ca="1">INDEX($H$168:$BL$168,,MATCH($E200,$H$143:$BL$143))/Assumed_Asset_Life_in_Years*'CBA Fixed Data'!AB211</f>
        <v>0</v>
      </c>
      <c r="AI200" s="936" cm="1">
        <f t="array" aca="1" ref="AI200" ca="1">INDEX($H$168:$BL$168,,MATCH($E200,$H$143:$BL$143))/Assumed_Asset_Life_in_Years*'CBA Fixed Data'!AC211</f>
        <v>0</v>
      </c>
      <c r="AJ200" s="936" cm="1">
        <f t="array" aca="1" ref="AJ200" ca="1">INDEX($H$168:$BL$168,,MATCH($E200,$H$143:$BL$143))/Assumed_Asset_Life_in_Years*'CBA Fixed Data'!AD211</f>
        <v>0</v>
      </c>
      <c r="AK200" s="936" cm="1">
        <f t="array" aca="1" ref="AK200" ca="1">INDEX($H$168:$BL$168,,MATCH($E200,$H$143:$BL$143))/Assumed_Asset_Life_in_Years*'CBA Fixed Data'!AE211</f>
        <v>0</v>
      </c>
      <c r="AL200" s="936" cm="1">
        <f t="array" aca="1" ref="AL200" ca="1">INDEX($H$168:$BL$168,,MATCH($E200,$H$143:$BL$143))/Assumed_Asset_Life_in_Years*'CBA Fixed Data'!AF211</f>
        <v>0</v>
      </c>
      <c r="AM200" s="936" cm="1">
        <f t="array" aca="1" ref="AM200" ca="1">INDEX($H$168:$BL$168,,MATCH($E200,$H$143:$BL$143))/Assumed_Asset_Life_in_Years*'CBA Fixed Data'!AG211</f>
        <v>0</v>
      </c>
      <c r="AN200" s="936" cm="1">
        <f t="array" aca="1" ref="AN200" ca="1">INDEX($H$168:$BL$168,,MATCH($E200,$H$143:$BL$143))/Assumed_Asset_Life_in_Years*'CBA Fixed Data'!AH211</f>
        <v>0</v>
      </c>
      <c r="AO200" s="936" cm="1">
        <f t="array" aca="1" ref="AO200" ca="1">INDEX($H$168:$BL$168,,MATCH($E200,$H$143:$BL$143))/Assumed_Asset_Life_in_Years*'CBA Fixed Data'!AI211</f>
        <v>0</v>
      </c>
      <c r="AP200" s="936" cm="1">
        <f t="array" aca="1" ref="AP200" ca="1">INDEX($H$168:$BL$168,,MATCH($E200,$H$143:$BL$143))/Assumed_Asset_Life_in_Years*'CBA Fixed Data'!AJ211</f>
        <v>0</v>
      </c>
      <c r="AQ200" s="936" cm="1">
        <f t="array" aca="1" ref="AQ200" ca="1">INDEX($H$168:$BL$168,,MATCH($E200,$H$143:$BL$143))/Assumed_Asset_Life_in_Years*'CBA Fixed Data'!AK211</f>
        <v>0</v>
      </c>
      <c r="AR200" s="936" cm="1">
        <f t="array" aca="1" ref="AR200" ca="1">INDEX($H$168:$BL$168,,MATCH($E200,$H$143:$BL$143))/Assumed_Asset_Life_in_Years*'CBA Fixed Data'!AL211</f>
        <v>0</v>
      </c>
      <c r="AS200" s="936" cm="1">
        <f t="array" aca="1" ref="AS200" ca="1">INDEX($H$168:$BL$168,,MATCH($E200,$H$143:$BL$143))/Assumed_Asset_Life_in_Years*'CBA Fixed Data'!AM211</f>
        <v>0</v>
      </c>
      <c r="AT200" s="936" cm="1">
        <f t="array" aca="1" ref="AT200" ca="1">INDEX($H$168:$BL$168,,MATCH($E200,$H$143:$BL$143))/Assumed_Asset_Life_in_Years*'CBA Fixed Data'!AN211</f>
        <v>0</v>
      </c>
      <c r="AU200" s="936" cm="1">
        <f t="array" aca="1" ref="AU200" ca="1">INDEX($H$168:$BL$168,,MATCH($E200,$H$143:$BL$143))/Assumed_Asset_Life_in_Years*'CBA Fixed Data'!AO211</f>
        <v>0</v>
      </c>
      <c r="AV200" s="936" cm="1">
        <f t="array" aca="1" ref="AV200" ca="1">INDEX($H$168:$BL$168,,MATCH($E200,$H$143:$BL$143))/Assumed_Asset_Life_in_Years*'CBA Fixed Data'!AP211</f>
        <v>0</v>
      </c>
      <c r="AW200" s="936" cm="1">
        <f t="array" aca="1" ref="AW200" ca="1">INDEX($H$168:$BL$168,,MATCH($E200,$H$143:$BL$143))/Assumed_Asset_Life_in_Years*'CBA Fixed Data'!AQ211</f>
        <v>0</v>
      </c>
      <c r="AX200" s="936" cm="1">
        <f t="array" aca="1" ref="AX200" ca="1">INDEX($H$168:$BL$168,,MATCH($E200,$H$143:$BL$143))/Assumed_Asset_Life_in_Years*'CBA Fixed Data'!AR211</f>
        <v>0</v>
      </c>
      <c r="AY200" s="936" cm="1">
        <f t="array" aca="1" ref="AY200" ca="1">INDEX($H$168:$BL$168,,MATCH($E200,$H$143:$BL$143))/Assumed_Asset_Life_in_Years*'CBA Fixed Data'!AS211</f>
        <v>0</v>
      </c>
      <c r="AZ200" s="936" cm="1">
        <f t="array" aca="1" ref="AZ200" ca="1">INDEX($H$168:$BL$168,,MATCH($E200,$H$143:$BL$143))/Assumed_Asset_Life_in_Years*'CBA Fixed Data'!AT211</f>
        <v>0</v>
      </c>
      <c r="BA200" s="936" cm="1">
        <f t="array" aca="1" ref="BA200" ca="1">INDEX($H$168:$BL$168,,MATCH($E200,$H$143:$BL$143))/Assumed_Asset_Life_in_Years*'CBA Fixed Data'!AU211</f>
        <v>0</v>
      </c>
      <c r="BB200" s="936" cm="1">
        <f t="array" aca="1" ref="BB200" ca="1">INDEX($H$168:$BL$168,,MATCH($E200,$H$143:$BL$143))/Assumed_Asset_Life_in_Years*'CBA Fixed Data'!AV211</f>
        <v>0</v>
      </c>
      <c r="BC200" s="936" cm="1">
        <f t="array" aca="1" ref="BC200" ca="1">INDEX($H$168:$BL$168,,MATCH($E200,$H$143:$BL$143))/Assumed_Asset_Life_in_Years*'CBA Fixed Data'!AW211</f>
        <v>0</v>
      </c>
      <c r="BD200" s="936" cm="1">
        <f t="array" aca="1" ref="BD200" ca="1">INDEX($H$168:$BL$168,,MATCH($E200,$H$143:$BL$143))/Assumed_Asset_Life_in_Years*'CBA Fixed Data'!AX211</f>
        <v>0</v>
      </c>
      <c r="BE200" s="936" cm="1">
        <f t="array" aca="1" ref="BE200" ca="1">INDEX($H$168:$BL$168,,MATCH($E200,$H$143:$BL$143))/Assumed_Asset_Life_in_Years*'CBA Fixed Data'!AY211</f>
        <v>0</v>
      </c>
      <c r="BF200" s="936" cm="1">
        <f t="array" aca="1" ref="BF200" ca="1">INDEX($H$168:$BL$168,,MATCH($E200,$H$143:$BL$143))/Assumed_Asset_Life_in_Years*'CBA Fixed Data'!AZ211</f>
        <v>0</v>
      </c>
      <c r="BG200" s="936" cm="1">
        <f t="array" aca="1" ref="BG200" ca="1">INDEX($H$168:$BL$168,,MATCH($E200,$H$143:$BL$143))/Assumed_Asset_Life_in_Years*'CBA Fixed Data'!BA211</f>
        <v>0</v>
      </c>
      <c r="BH200" s="936" cm="1">
        <f t="array" aca="1" ref="BH200" ca="1">INDEX($H$168:$BL$168,,MATCH($E200,$H$143:$BL$143))/Assumed_Asset_Life_in_Years*'CBA Fixed Data'!BB211</f>
        <v>0</v>
      </c>
      <c r="BI200" s="936" cm="1">
        <f t="array" aca="1" ref="BI200" ca="1">INDEX($H$168:$BL$168,,MATCH($E200,$H$143:$BL$143))/Assumed_Asset_Life_in_Years*'CBA Fixed Data'!BC211</f>
        <v>0</v>
      </c>
      <c r="BJ200" s="936" cm="1">
        <f t="array" aca="1" ref="BJ200" ca="1">INDEX($H$168:$BL$168,,MATCH($E200,$H$143:$BL$143))/Assumed_Asset_Life_in_Years*'CBA Fixed Data'!BD211</f>
        <v>0</v>
      </c>
      <c r="BK200" s="936" cm="1">
        <f t="array" aca="1" ref="BK200" ca="1">INDEX($H$168:$BL$168,,MATCH($E200,$H$143:$BL$143))/Assumed_Asset_Life_in_Years*'CBA Fixed Data'!BE211</f>
        <v>0</v>
      </c>
      <c r="BL200" s="936" cm="1">
        <f t="array" aca="1" ref="BL200" ca="1">INDEX($H$168:$BL$168,,MATCH($E200,$H$143:$BL$143))/Assumed_Asset_Life_in_Years*'CBA Fixed Data'!BF211</f>
        <v>0</v>
      </c>
      <c r="BM200" s="184"/>
    </row>
    <row r="201" spans="1:65" ht="14.25">
      <c r="A201" s="1270"/>
      <c r="B201" s="909" t="s">
        <v>699</v>
      </c>
      <c r="C201" s="909"/>
      <c r="D201" s="909" t="s">
        <v>700</v>
      </c>
      <c r="E201" s="910">
        <v>2055</v>
      </c>
      <c r="F201" s="909"/>
      <c r="G201" s="913" t="s">
        <v>514</v>
      </c>
      <c r="H201" s="936" cm="1">
        <f t="array" aca="1" ref="H201" ca="1">INDEX($H$168:$BL$168,,MATCH($E201,$H$143:$BL$143))/Assumed_Asset_Life_in_Years*'CBA Fixed Data'!B212</f>
        <v>0</v>
      </c>
      <c r="I201" s="936" cm="1">
        <f t="array" aca="1" ref="I201" ca="1">INDEX($H$168:$BL$168,,MATCH($E201,$H$143:$BL$143))/Assumed_Asset_Life_in_Years*'CBA Fixed Data'!C212</f>
        <v>0</v>
      </c>
      <c r="J201" s="936" cm="1">
        <f t="array" aca="1" ref="J201" ca="1">INDEX($H$168:$BL$168,,MATCH($E201,$H$143:$BL$143))/Assumed_Asset_Life_in_Years*'CBA Fixed Data'!D212</f>
        <v>0</v>
      </c>
      <c r="K201" s="936" cm="1">
        <f t="array" aca="1" ref="K201" ca="1">INDEX($H$168:$BL$168,,MATCH($E201,$H$143:$BL$143))/Assumed_Asset_Life_in_Years*'CBA Fixed Data'!E212</f>
        <v>0</v>
      </c>
      <c r="L201" s="936" cm="1">
        <f t="array" aca="1" ref="L201" ca="1">INDEX($H$168:$BL$168,,MATCH($E201,$H$143:$BL$143))/Assumed_Asset_Life_in_Years*'CBA Fixed Data'!F212</f>
        <v>0</v>
      </c>
      <c r="M201" s="936" cm="1">
        <f t="array" aca="1" ref="M201" ca="1">INDEX($H$168:$BL$168,,MATCH($E201,$H$143:$BL$143))/Assumed_Asset_Life_in_Years*'CBA Fixed Data'!G212</f>
        <v>0</v>
      </c>
      <c r="N201" s="936" cm="1">
        <f t="array" aca="1" ref="N201" ca="1">INDEX($H$168:$BL$168,,MATCH($E201,$H$143:$BL$143))/Assumed_Asset_Life_in_Years*'CBA Fixed Data'!H212</f>
        <v>0</v>
      </c>
      <c r="O201" s="936" cm="1">
        <f t="array" aca="1" ref="O201" ca="1">INDEX($H$168:$BL$168,,MATCH($E201,$H$143:$BL$143))/Assumed_Asset_Life_in_Years*'CBA Fixed Data'!I212</f>
        <v>0</v>
      </c>
      <c r="P201" s="936" cm="1">
        <f t="array" aca="1" ref="P201" ca="1">INDEX($H$168:$BL$168,,MATCH($E201,$H$143:$BL$143))/Assumed_Asset_Life_in_Years*'CBA Fixed Data'!J212</f>
        <v>0</v>
      </c>
      <c r="Q201" s="936" cm="1">
        <f t="array" aca="1" ref="Q201" ca="1">INDEX($H$168:$BL$168,,MATCH($E201,$H$143:$BL$143))/Assumed_Asset_Life_in_Years*'CBA Fixed Data'!K212</f>
        <v>0</v>
      </c>
      <c r="R201" s="936" cm="1">
        <f t="array" aca="1" ref="R201" ca="1">INDEX($H$168:$BL$168,,MATCH($E201,$H$143:$BL$143))/Assumed_Asset_Life_in_Years*'CBA Fixed Data'!L212</f>
        <v>0</v>
      </c>
      <c r="S201" s="936" cm="1">
        <f t="array" aca="1" ref="S201" ca="1">INDEX($H$168:$BL$168,,MATCH($E201,$H$143:$BL$143))/Assumed_Asset_Life_in_Years*'CBA Fixed Data'!M212</f>
        <v>0</v>
      </c>
      <c r="T201" s="936" cm="1">
        <f t="array" aca="1" ref="T201" ca="1">INDEX($H$168:$BL$168,,MATCH($E201,$H$143:$BL$143))/Assumed_Asset_Life_in_Years*'CBA Fixed Data'!N212</f>
        <v>0</v>
      </c>
      <c r="U201" s="936" cm="1">
        <f t="array" aca="1" ref="U201" ca="1">INDEX($H$168:$BL$168,,MATCH($E201,$H$143:$BL$143))/Assumed_Asset_Life_in_Years*'CBA Fixed Data'!O212</f>
        <v>0</v>
      </c>
      <c r="V201" s="936" cm="1">
        <f t="array" aca="1" ref="V201" ca="1">INDEX($H$168:$BL$168,,MATCH($E201,$H$143:$BL$143))/Assumed_Asset_Life_in_Years*'CBA Fixed Data'!P212</f>
        <v>0</v>
      </c>
      <c r="W201" s="936" cm="1">
        <f t="array" aca="1" ref="W201" ca="1">INDEX($H$168:$BL$168,,MATCH($E201,$H$143:$BL$143))/Assumed_Asset_Life_in_Years*'CBA Fixed Data'!Q212</f>
        <v>0</v>
      </c>
      <c r="X201" s="936" cm="1">
        <f t="array" aca="1" ref="X201" ca="1">INDEX($H$168:$BL$168,,MATCH($E201,$H$143:$BL$143))/Assumed_Asset_Life_in_Years*'CBA Fixed Data'!R212</f>
        <v>0</v>
      </c>
      <c r="Y201" s="936" cm="1">
        <f t="array" aca="1" ref="Y201" ca="1">INDEX($H$168:$BL$168,,MATCH($E201,$H$143:$BL$143))/Assumed_Asset_Life_in_Years*'CBA Fixed Data'!S212</f>
        <v>0</v>
      </c>
      <c r="Z201" s="936" cm="1">
        <f t="array" aca="1" ref="Z201" ca="1">INDEX($H$168:$BL$168,,MATCH($E201,$H$143:$BL$143))/Assumed_Asset_Life_in_Years*'CBA Fixed Data'!T212</f>
        <v>0</v>
      </c>
      <c r="AA201" s="936" cm="1">
        <f t="array" aca="1" ref="AA201" ca="1">INDEX($H$168:$BL$168,,MATCH($E201,$H$143:$BL$143))/Assumed_Asset_Life_in_Years*'CBA Fixed Data'!U212</f>
        <v>0</v>
      </c>
      <c r="AB201" s="936" cm="1">
        <f t="array" aca="1" ref="AB201" ca="1">INDEX($H$168:$BL$168,,MATCH($E201,$H$143:$BL$143))/Assumed_Asset_Life_in_Years*'CBA Fixed Data'!V212</f>
        <v>0</v>
      </c>
      <c r="AC201" s="936" cm="1">
        <f t="array" aca="1" ref="AC201" ca="1">INDEX($H$168:$BL$168,,MATCH($E201,$H$143:$BL$143))/Assumed_Asset_Life_in_Years*'CBA Fixed Data'!W212</f>
        <v>0</v>
      </c>
      <c r="AD201" s="936" cm="1">
        <f t="array" aca="1" ref="AD201" ca="1">INDEX($H$168:$BL$168,,MATCH($E201,$H$143:$BL$143))/Assumed_Asset_Life_in_Years*'CBA Fixed Data'!X212</f>
        <v>0</v>
      </c>
      <c r="AE201" s="936" cm="1">
        <f t="array" aca="1" ref="AE201" ca="1">INDEX($H$168:$BL$168,,MATCH($E201,$H$143:$BL$143))/Assumed_Asset_Life_in_Years*'CBA Fixed Data'!Y212</f>
        <v>0</v>
      </c>
      <c r="AF201" s="936" cm="1">
        <f t="array" aca="1" ref="AF201" ca="1">INDEX($H$168:$BL$168,,MATCH($E201,$H$143:$BL$143))/Assumed_Asset_Life_in_Years*'CBA Fixed Data'!Z212</f>
        <v>0</v>
      </c>
      <c r="AG201" s="936" cm="1">
        <f t="array" aca="1" ref="AG201" ca="1">INDEX($H$168:$BL$168,,MATCH($E201,$H$143:$BL$143))/Assumed_Asset_Life_in_Years*'CBA Fixed Data'!AA212</f>
        <v>0</v>
      </c>
      <c r="AH201" s="936" cm="1">
        <f t="array" aca="1" ref="AH201" ca="1">INDEX($H$168:$BL$168,,MATCH($E201,$H$143:$BL$143))/Assumed_Asset_Life_in_Years*'CBA Fixed Data'!AB212</f>
        <v>0</v>
      </c>
      <c r="AI201" s="936" cm="1">
        <f t="array" aca="1" ref="AI201" ca="1">INDEX($H$168:$BL$168,,MATCH($E201,$H$143:$BL$143))/Assumed_Asset_Life_in_Years*'CBA Fixed Data'!AC212</f>
        <v>0</v>
      </c>
      <c r="AJ201" s="936" cm="1">
        <f t="array" aca="1" ref="AJ201" ca="1">INDEX($H$168:$BL$168,,MATCH($E201,$H$143:$BL$143))/Assumed_Asset_Life_in_Years*'CBA Fixed Data'!AD212</f>
        <v>0</v>
      </c>
      <c r="AK201" s="936" cm="1">
        <f t="array" aca="1" ref="AK201" ca="1">INDEX($H$168:$BL$168,,MATCH($E201,$H$143:$BL$143))/Assumed_Asset_Life_in_Years*'CBA Fixed Data'!AE212</f>
        <v>0</v>
      </c>
      <c r="AL201" s="936" cm="1">
        <f t="array" aca="1" ref="AL201" ca="1">INDEX($H$168:$BL$168,,MATCH($E201,$H$143:$BL$143))/Assumed_Asset_Life_in_Years*'CBA Fixed Data'!AF212</f>
        <v>0</v>
      </c>
      <c r="AM201" s="936" cm="1">
        <f t="array" aca="1" ref="AM201" ca="1">INDEX($H$168:$BL$168,,MATCH($E201,$H$143:$BL$143))/Assumed_Asset_Life_in_Years*'CBA Fixed Data'!AG212</f>
        <v>0</v>
      </c>
      <c r="AN201" s="936" cm="1">
        <f t="array" aca="1" ref="AN201" ca="1">INDEX($H$168:$BL$168,,MATCH($E201,$H$143:$BL$143))/Assumed_Asset_Life_in_Years*'CBA Fixed Data'!AH212</f>
        <v>0</v>
      </c>
      <c r="AO201" s="936" cm="1">
        <f t="array" aca="1" ref="AO201" ca="1">INDEX($H$168:$BL$168,,MATCH($E201,$H$143:$BL$143))/Assumed_Asset_Life_in_Years*'CBA Fixed Data'!AI212</f>
        <v>0</v>
      </c>
      <c r="AP201" s="936" cm="1">
        <f t="array" aca="1" ref="AP201" ca="1">INDEX($H$168:$BL$168,,MATCH($E201,$H$143:$BL$143))/Assumed_Asset_Life_in_Years*'CBA Fixed Data'!AJ212</f>
        <v>0</v>
      </c>
      <c r="AQ201" s="936" cm="1">
        <f t="array" aca="1" ref="AQ201" ca="1">INDEX($H$168:$BL$168,,MATCH($E201,$H$143:$BL$143))/Assumed_Asset_Life_in_Years*'CBA Fixed Data'!AK212</f>
        <v>0</v>
      </c>
      <c r="AR201" s="936" cm="1">
        <f t="array" aca="1" ref="AR201" ca="1">INDEX($H$168:$BL$168,,MATCH($E201,$H$143:$BL$143))/Assumed_Asset_Life_in_Years*'CBA Fixed Data'!AL212</f>
        <v>0</v>
      </c>
      <c r="AS201" s="936" cm="1">
        <f t="array" aca="1" ref="AS201" ca="1">INDEX($H$168:$BL$168,,MATCH($E201,$H$143:$BL$143))/Assumed_Asset_Life_in_Years*'CBA Fixed Data'!AM212</f>
        <v>0</v>
      </c>
      <c r="AT201" s="936" cm="1">
        <f t="array" aca="1" ref="AT201" ca="1">INDEX($H$168:$BL$168,,MATCH($E201,$H$143:$BL$143))/Assumed_Asset_Life_in_Years*'CBA Fixed Data'!AN212</f>
        <v>0</v>
      </c>
      <c r="AU201" s="936" cm="1">
        <f t="array" aca="1" ref="AU201" ca="1">INDEX($H$168:$BL$168,,MATCH($E201,$H$143:$BL$143))/Assumed_Asset_Life_in_Years*'CBA Fixed Data'!AO212</f>
        <v>0</v>
      </c>
      <c r="AV201" s="936" cm="1">
        <f t="array" aca="1" ref="AV201" ca="1">INDEX($H$168:$BL$168,,MATCH($E201,$H$143:$BL$143))/Assumed_Asset_Life_in_Years*'CBA Fixed Data'!AP212</f>
        <v>0</v>
      </c>
      <c r="AW201" s="936" cm="1">
        <f t="array" aca="1" ref="AW201" ca="1">INDEX($H$168:$BL$168,,MATCH($E201,$H$143:$BL$143))/Assumed_Asset_Life_in_Years*'CBA Fixed Data'!AQ212</f>
        <v>0</v>
      </c>
      <c r="AX201" s="936" cm="1">
        <f t="array" aca="1" ref="AX201" ca="1">INDEX($H$168:$BL$168,,MATCH($E201,$H$143:$BL$143))/Assumed_Asset_Life_in_Years*'CBA Fixed Data'!AR212</f>
        <v>0</v>
      </c>
      <c r="AY201" s="936" cm="1">
        <f t="array" aca="1" ref="AY201" ca="1">INDEX($H$168:$BL$168,,MATCH($E201,$H$143:$BL$143))/Assumed_Asset_Life_in_Years*'CBA Fixed Data'!AS212</f>
        <v>0</v>
      </c>
      <c r="AZ201" s="936" cm="1">
        <f t="array" aca="1" ref="AZ201" ca="1">INDEX($H$168:$BL$168,,MATCH($E201,$H$143:$BL$143))/Assumed_Asset_Life_in_Years*'CBA Fixed Data'!AT212</f>
        <v>0</v>
      </c>
      <c r="BA201" s="936" cm="1">
        <f t="array" aca="1" ref="BA201" ca="1">INDEX($H$168:$BL$168,,MATCH($E201,$H$143:$BL$143))/Assumed_Asset_Life_in_Years*'CBA Fixed Data'!AU212</f>
        <v>0</v>
      </c>
      <c r="BB201" s="936" cm="1">
        <f t="array" aca="1" ref="BB201" ca="1">INDEX($H$168:$BL$168,,MATCH($E201,$H$143:$BL$143))/Assumed_Asset_Life_in_Years*'CBA Fixed Data'!AV212</f>
        <v>0</v>
      </c>
      <c r="BC201" s="936" cm="1">
        <f t="array" aca="1" ref="BC201" ca="1">INDEX($H$168:$BL$168,,MATCH($E201,$H$143:$BL$143))/Assumed_Asset_Life_in_Years*'CBA Fixed Data'!AW212</f>
        <v>0</v>
      </c>
      <c r="BD201" s="936" cm="1">
        <f t="array" aca="1" ref="BD201" ca="1">INDEX($H$168:$BL$168,,MATCH($E201,$H$143:$BL$143))/Assumed_Asset_Life_in_Years*'CBA Fixed Data'!AX212</f>
        <v>0</v>
      </c>
      <c r="BE201" s="936" cm="1">
        <f t="array" aca="1" ref="BE201" ca="1">INDEX($H$168:$BL$168,,MATCH($E201,$H$143:$BL$143))/Assumed_Asset_Life_in_Years*'CBA Fixed Data'!AY212</f>
        <v>0</v>
      </c>
      <c r="BF201" s="936" cm="1">
        <f t="array" aca="1" ref="BF201" ca="1">INDEX($H$168:$BL$168,,MATCH($E201,$H$143:$BL$143))/Assumed_Asset_Life_in_Years*'CBA Fixed Data'!AZ212</f>
        <v>0</v>
      </c>
      <c r="BG201" s="936" cm="1">
        <f t="array" aca="1" ref="BG201" ca="1">INDEX($H$168:$BL$168,,MATCH($E201,$H$143:$BL$143))/Assumed_Asset_Life_in_Years*'CBA Fixed Data'!BA212</f>
        <v>0</v>
      </c>
      <c r="BH201" s="936" cm="1">
        <f t="array" aca="1" ref="BH201" ca="1">INDEX($H$168:$BL$168,,MATCH($E201,$H$143:$BL$143))/Assumed_Asset_Life_in_Years*'CBA Fixed Data'!BB212</f>
        <v>0</v>
      </c>
      <c r="BI201" s="936" cm="1">
        <f t="array" aca="1" ref="BI201" ca="1">INDEX($H$168:$BL$168,,MATCH($E201,$H$143:$BL$143))/Assumed_Asset_Life_in_Years*'CBA Fixed Data'!BC212</f>
        <v>0</v>
      </c>
      <c r="BJ201" s="936" cm="1">
        <f t="array" aca="1" ref="BJ201" ca="1">INDEX($H$168:$BL$168,,MATCH($E201,$H$143:$BL$143))/Assumed_Asset_Life_in_Years*'CBA Fixed Data'!BD212</f>
        <v>0</v>
      </c>
      <c r="BK201" s="936" cm="1">
        <f t="array" aca="1" ref="BK201" ca="1">INDEX($H$168:$BL$168,,MATCH($E201,$H$143:$BL$143))/Assumed_Asset_Life_in_Years*'CBA Fixed Data'!BE212</f>
        <v>0</v>
      </c>
      <c r="BL201" s="936" cm="1">
        <f t="array" aca="1" ref="BL201" ca="1">INDEX($H$168:$BL$168,,MATCH($E201,$H$143:$BL$143))/Assumed_Asset_Life_in_Years*'CBA Fixed Data'!BF212</f>
        <v>0</v>
      </c>
      <c r="BM201" s="184"/>
    </row>
    <row r="202" spans="1:65" ht="14.25">
      <c r="A202" s="1270"/>
      <c r="B202" s="909" t="s">
        <v>701</v>
      </c>
      <c r="C202" s="909"/>
      <c r="D202" s="909" t="s">
        <v>702</v>
      </c>
      <c r="E202" s="910">
        <v>2056</v>
      </c>
      <c r="F202" s="909"/>
      <c r="G202" s="913" t="s">
        <v>514</v>
      </c>
      <c r="H202" s="936" cm="1">
        <f t="array" aca="1" ref="H202" ca="1">INDEX($H$168:$BL$168,,MATCH($E202,$H$143:$BL$143))/Assumed_Asset_Life_in_Years*'CBA Fixed Data'!B213</f>
        <v>0</v>
      </c>
      <c r="I202" s="936" cm="1">
        <f t="array" aca="1" ref="I202" ca="1">INDEX($H$168:$BL$168,,MATCH($E202,$H$143:$BL$143))/Assumed_Asset_Life_in_Years*'CBA Fixed Data'!C213</f>
        <v>0</v>
      </c>
      <c r="J202" s="936" cm="1">
        <f t="array" aca="1" ref="J202" ca="1">INDEX($H$168:$BL$168,,MATCH($E202,$H$143:$BL$143))/Assumed_Asset_Life_in_Years*'CBA Fixed Data'!D213</f>
        <v>0</v>
      </c>
      <c r="K202" s="936" cm="1">
        <f t="array" aca="1" ref="K202" ca="1">INDEX($H$168:$BL$168,,MATCH($E202,$H$143:$BL$143))/Assumed_Asset_Life_in_Years*'CBA Fixed Data'!E213</f>
        <v>0</v>
      </c>
      <c r="L202" s="936" cm="1">
        <f t="array" aca="1" ref="L202" ca="1">INDEX($H$168:$BL$168,,MATCH($E202,$H$143:$BL$143))/Assumed_Asset_Life_in_Years*'CBA Fixed Data'!F213</f>
        <v>0</v>
      </c>
      <c r="M202" s="936" cm="1">
        <f t="array" aca="1" ref="M202" ca="1">INDEX($H$168:$BL$168,,MATCH($E202,$H$143:$BL$143))/Assumed_Asset_Life_in_Years*'CBA Fixed Data'!G213</f>
        <v>0</v>
      </c>
      <c r="N202" s="936" cm="1">
        <f t="array" aca="1" ref="N202" ca="1">INDEX($H$168:$BL$168,,MATCH($E202,$H$143:$BL$143))/Assumed_Asset_Life_in_Years*'CBA Fixed Data'!H213</f>
        <v>0</v>
      </c>
      <c r="O202" s="936" cm="1">
        <f t="array" aca="1" ref="O202" ca="1">INDEX($H$168:$BL$168,,MATCH($E202,$H$143:$BL$143))/Assumed_Asset_Life_in_Years*'CBA Fixed Data'!I213</f>
        <v>0</v>
      </c>
      <c r="P202" s="936" cm="1">
        <f t="array" aca="1" ref="P202" ca="1">INDEX($H$168:$BL$168,,MATCH($E202,$H$143:$BL$143))/Assumed_Asset_Life_in_Years*'CBA Fixed Data'!J213</f>
        <v>0</v>
      </c>
      <c r="Q202" s="936" cm="1">
        <f t="array" aca="1" ref="Q202" ca="1">INDEX($H$168:$BL$168,,MATCH($E202,$H$143:$BL$143))/Assumed_Asset_Life_in_Years*'CBA Fixed Data'!K213</f>
        <v>0</v>
      </c>
      <c r="R202" s="936" cm="1">
        <f t="array" aca="1" ref="R202" ca="1">INDEX($H$168:$BL$168,,MATCH($E202,$H$143:$BL$143))/Assumed_Asset_Life_in_Years*'CBA Fixed Data'!L213</f>
        <v>0</v>
      </c>
      <c r="S202" s="936" cm="1">
        <f t="array" aca="1" ref="S202" ca="1">INDEX($H$168:$BL$168,,MATCH($E202,$H$143:$BL$143))/Assumed_Asset_Life_in_Years*'CBA Fixed Data'!M213</f>
        <v>0</v>
      </c>
      <c r="T202" s="936" cm="1">
        <f t="array" aca="1" ref="T202" ca="1">INDEX($H$168:$BL$168,,MATCH($E202,$H$143:$BL$143))/Assumed_Asset_Life_in_Years*'CBA Fixed Data'!N213</f>
        <v>0</v>
      </c>
      <c r="U202" s="936" cm="1">
        <f t="array" aca="1" ref="U202" ca="1">INDEX($H$168:$BL$168,,MATCH($E202,$H$143:$BL$143))/Assumed_Asset_Life_in_Years*'CBA Fixed Data'!O213</f>
        <v>0</v>
      </c>
      <c r="V202" s="936" cm="1">
        <f t="array" aca="1" ref="V202" ca="1">INDEX($H$168:$BL$168,,MATCH($E202,$H$143:$BL$143))/Assumed_Asset_Life_in_Years*'CBA Fixed Data'!P213</f>
        <v>0</v>
      </c>
      <c r="W202" s="936" cm="1">
        <f t="array" aca="1" ref="W202" ca="1">INDEX($H$168:$BL$168,,MATCH($E202,$H$143:$BL$143))/Assumed_Asset_Life_in_Years*'CBA Fixed Data'!Q213</f>
        <v>0</v>
      </c>
      <c r="X202" s="936" cm="1">
        <f t="array" aca="1" ref="X202" ca="1">INDEX($H$168:$BL$168,,MATCH($E202,$H$143:$BL$143))/Assumed_Asset_Life_in_Years*'CBA Fixed Data'!R213</f>
        <v>0</v>
      </c>
      <c r="Y202" s="936" cm="1">
        <f t="array" aca="1" ref="Y202" ca="1">INDEX($H$168:$BL$168,,MATCH($E202,$H$143:$BL$143))/Assumed_Asset_Life_in_Years*'CBA Fixed Data'!S213</f>
        <v>0</v>
      </c>
      <c r="Z202" s="936" cm="1">
        <f t="array" aca="1" ref="Z202" ca="1">INDEX($H$168:$BL$168,,MATCH($E202,$H$143:$BL$143))/Assumed_Asset_Life_in_Years*'CBA Fixed Data'!T213</f>
        <v>0</v>
      </c>
      <c r="AA202" s="936" cm="1">
        <f t="array" aca="1" ref="AA202" ca="1">INDEX($H$168:$BL$168,,MATCH($E202,$H$143:$BL$143))/Assumed_Asset_Life_in_Years*'CBA Fixed Data'!U213</f>
        <v>0</v>
      </c>
      <c r="AB202" s="936" cm="1">
        <f t="array" aca="1" ref="AB202" ca="1">INDEX($H$168:$BL$168,,MATCH($E202,$H$143:$BL$143))/Assumed_Asset_Life_in_Years*'CBA Fixed Data'!V213</f>
        <v>0</v>
      </c>
      <c r="AC202" s="936" cm="1">
        <f t="array" aca="1" ref="AC202" ca="1">INDEX($H$168:$BL$168,,MATCH($E202,$H$143:$BL$143))/Assumed_Asset_Life_in_Years*'CBA Fixed Data'!W213</f>
        <v>0</v>
      </c>
      <c r="AD202" s="936" cm="1">
        <f t="array" aca="1" ref="AD202" ca="1">INDEX($H$168:$BL$168,,MATCH($E202,$H$143:$BL$143))/Assumed_Asset_Life_in_Years*'CBA Fixed Data'!X213</f>
        <v>0</v>
      </c>
      <c r="AE202" s="936" cm="1">
        <f t="array" aca="1" ref="AE202" ca="1">INDEX($H$168:$BL$168,,MATCH($E202,$H$143:$BL$143))/Assumed_Asset_Life_in_Years*'CBA Fixed Data'!Y213</f>
        <v>0</v>
      </c>
      <c r="AF202" s="936" cm="1">
        <f t="array" aca="1" ref="AF202" ca="1">INDEX($H$168:$BL$168,,MATCH($E202,$H$143:$BL$143))/Assumed_Asset_Life_in_Years*'CBA Fixed Data'!Z213</f>
        <v>0</v>
      </c>
      <c r="AG202" s="936" cm="1">
        <f t="array" aca="1" ref="AG202" ca="1">INDEX($H$168:$BL$168,,MATCH($E202,$H$143:$BL$143))/Assumed_Asset_Life_in_Years*'CBA Fixed Data'!AA213</f>
        <v>0</v>
      </c>
      <c r="AH202" s="936" cm="1">
        <f t="array" aca="1" ref="AH202" ca="1">INDEX($H$168:$BL$168,,MATCH($E202,$H$143:$BL$143))/Assumed_Asset_Life_in_Years*'CBA Fixed Data'!AB213</f>
        <v>0</v>
      </c>
      <c r="AI202" s="936" cm="1">
        <f t="array" aca="1" ref="AI202" ca="1">INDEX($H$168:$BL$168,,MATCH($E202,$H$143:$BL$143))/Assumed_Asset_Life_in_Years*'CBA Fixed Data'!AC213</f>
        <v>0</v>
      </c>
      <c r="AJ202" s="936" cm="1">
        <f t="array" aca="1" ref="AJ202" ca="1">INDEX($H$168:$BL$168,,MATCH($E202,$H$143:$BL$143))/Assumed_Asset_Life_in_Years*'CBA Fixed Data'!AD213</f>
        <v>0</v>
      </c>
      <c r="AK202" s="936" cm="1">
        <f t="array" aca="1" ref="AK202" ca="1">INDEX($H$168:$BL$168,,MATCH($E202,$H$143:$BL$143))/Assumed_Asset_Life_in_Years*'CBA Fixed Data'!AE213</f>
        <v>0</v>
      </c>
      <c r="AL202" s="936" cm="1">
        <f t="array" aca="1" ref="AL202" ca="1">INDEX($H$168:$BL$168,,MATCH($E202,$H$143:$BL$143))/Assumed_Asset_Life_in_Years*'CBA Fixed Data'!AF213</f>
        <v>0</v>
      </c>
      <c r="AM202" s="936" cm="1">
        <f t="array" aca="1" ref="AM202" ca="1">INDEX($H$168:$BL$168,,MATCH($E202,$H$143:$BL$143))/Assumed_Asset_Life_in_Years*'CBA Fixed Data'!AG213</f>
        <v>0</v>
      </c>
      <c r="AN202" s="936" cm="1">
        <f t="array" aca="1" ref="AN202" ca="1">INDEX($H$168:$BL$168,,MATCH($E202,$H$143:$BL$143))/Assumed_Asset_Life_in_Years*'CBA Fixed Data'!AH213</f>
        <v>0</v>
      </c>
      <c r="AO202" s="936" cm="1">
        <f t="array" aca="1" ref="AO202" ca="1">INDEX($H$168:$BL$168,,MATCH($E202,$H$143:$BL$143))/Assumed_Asset_Life_in_Years*'CBA Fixed Data'!AI213</f>
        <v>0</v>
      </c>
      <c r="AP202" s="936" cm="1">
        <f t="array" aca="1" ref="AP202" ca="1">INDEX($H$168:$BL$168,,MATCH($E202,$H$143:$BL$143))/Assumed_Asset_Life_in_Years*'CBA Fixed Data'!AJ213</f>
        <v>0</v>
      </c>
      <c r="AQ202" s="936" cm="1">
        <f t="array" aca="1" ref="AQ202" ca="1">INDEX($H$168:$BL$168,,MATCH($E202,$H$143:$BL$143))/Assumed_Asset_Life_in_Years*'CBA Fixed Data'!AK213</f>
        <v>0</v>
      </c>
      <c r="AR202" s="936" cm="1">
        <f t="array" aca="1" ref="AR202" ca="1">INDEX($H$168:$BL$168,,MATCH($E202,$H$143:$BL$143))/Assumed_Asset_Life_in_Years*'CBA Fixed Data'!AL213</f>
        <v>0</v>
      </c>
      <c r="AS202" s="936" cm="1">
        <f t="array" aca="1" ref="AS202" ca="1">INDEX($H$168:$BL$168,,MATCH($E202,$H$143:$BL$143))/Assumed_Asset_Life_in_Years*'CBA Fixed Data'!AM213</f>
        <v>0</v>
      </c>
      <c r="AT202" s="936" cm="1">
        <f t="array" aca="1" ref="AT202" ca="1">INDEX($H$168:$BL$168,,MATCH($E202,$H$143:$BL$143))/Assumed_Asset_Life_in_Years*'CBA Fixed Data'!AN213</f>
        <v>0</v>
      </c>
      <c r="AU202" s="936" cm="1">
        <f t="array" aca="1" ref="AU202" ca="1">INDEX($H$168:$BL$168,,MATCH($E202,$H$143:$BL$143))/Assumed_Asset_Life_in_Years*'CBA Fixed Data'!AO213</f>
        <v>0</v>
      </c>
      <c r="AV202" s="936" cm="1">
        <f t="array" aca="1" ref="AV202" ca="1">INDEX($H$168:$BL$168,,MATCH($E202,$H$143:$BL$143))/Assumed_Asset_Life_in_Years*'CBA Fixed Data'!AP213</f>
        <v>0</v>
      </c>
      <c r="AW202" s="936" cm="1">
        <f t="array" aca="1" ref="AW202" ca="1">INDEX($H$168:$BL$168,,MATCH($E202,$H$143:$BL$143))/Assumed_Asset_Life_in_Years*'CBA Fixed Data'!AQ213</f>
        <v>0</v>
      </c>
      <c r="AX202" s="936" cm="1">
        <f t="array" aca="1" ref="AX202" ca="1">INDEX($H$168:$BL$168,,MATCH($E202,$H$143:$BL$143))/Assumed_Asset_Life_in_Years*'CBA Fixed Data'!AR213</f>
        <v>0</v>
      </c>
      <c r="AY202" s="936" cm="1">
        <f t="array" aca="1" ref="AY202" ca="1">INDEX($H$168:$BL$168,,MATCH($E202,$H$143:$BL$143))/Assumed_Asset_Life_in_Years*'CBA Fixed Data'!AS213</f>
        <v>0</v>
      </c>
      <c r="AZ202" s="936" cm="1">
        <f t="array" aca="1" ref="AZ202" ca="1">INDEX($H$168:$BL$168,,MATCH($E202,$H$143:$BL$143))/Assumed_Asset_Life_in_Years*'CBA Fixed Data'!AT213</f>
        <v>0</v>
      </c>
      <c r="BA202" s="936" cm="1">
        <f t="array" aca="1" ref="BA202" ca="1">INDEX($H$168:$BL$168,,MATCH($E202,$H$143:$BL$143))/Assumed_Asset_Life_in_Years*'CBA Fixed Data'!AU213</f>
        <v>0</v>
      </c>
      <c r="BB202" s="936" cm="1">
        <f t="array" aca="1" ref="BB202" ca="1">INDEX($H$168:$BL$168,,MATCH($E202,$H$143:$BL$143))/Assumed_Asset_Life_in_Years*'CBA Fixed Data'!AV213</f>
        <v>0</v>
      </c>
      <c r="BC202" s="936" cm="1">
        <f t="array" aca="1" ref="BC202" ca="1">INDEX($H$168:$BL$168,,MATCH($E202,$H$143:$BL$143))/Assumed_Asset_Life_in_Years*'CBA Fixed Data'!AW213</f>
        <v>0</v>
      </c>
      <c r="BD202" s="936" cm="1">
        <f t="array" aca="1" ref="BD202" ca="1">INDEX($H$168:$BL$168,,MATCH($E202,$H$143:$BL$143))/Assumed_Asset_Life_in_Years*'CBA Fixed Data'!AX213</f>
        <v>0</v>
      </c>
      <c r="BE202" s="936" cm="1">
        <f t="array" aca="1" ref="BE202" ca="1">INDEX($H$168:$BL$168,,MATCH($E202,$H$143:$BL$143))/Assumed_Asset_Life_in_Years*'CBA Fixed Data'!AY213</f>
        <v>0</v>
      </c>
      <c r="BF202" s="936" cm="1">
        <f t="array" aca="1" ref="BF202" ca="1">INDEX($H$168:$BL$168,,MATCH($E202,$H$143:$BL$143))/Assumed_Asset_Life_in_Years*'CBA Fixed Data'!AZ213</f>
        <v>0</v>
      </c>
      <c r="BG202" s="936" cm="1">
        <f t="array" aca="1" ref="BG202" ca="1">INDEX($H$168:$BL$168,,MATCH($E202,$H$143:$BL$143))/Assumed_Asset_Life_in_Years*'CBA Fixed Data'!BA213</f>
        <v>0</v>
      </c>
      <c r="BH202" s="936" cm="1">
        <f t="array" aca="1" ref="BH202" ca="1">INDEX($H$168:$BL$168,,MATCH($E202,$H$143:$BL$143))/Assumed_Asset_Life_in_Years*'CBA Fixed Data'!BB213</f>
        <v>0</v>
      </c>
      <c r="BI202" s="936" cm="1">
        <f t="array" aca="1" ref="BI202" ca="1">INDEX($H$168:$BL$168,,MATCH($E202,$H$143:$BL$143))/Assumed_Asset_Life_in_Years*'CBA Fixed Data'!BC213</f>
        <v>0</v>
      </c>
      <c r="BJ202" s="936" cm="1">
        <f t="array" aca="1" ref="BJ202" ca="1">INDEX($H$168:$BL$168,,MATCH($E202,$H$143:$BL$143))/Assumed_Asset_Life_in_Years*'CBA Fixed Data'!BD213</f>
        <v>0</v>
      </c>
      <c r="BK202" s="936" cm="1">
        <f t="array" aca="1" ref="BK202" ca="1">INDEX($H$168:$BL$168,,MATCH($E202,$H$143:$BL$143))/Assumed_Asset_Life_in_Years*'CBA Fixed Data'!BE213</f>
        <v>0</v>
      </c>
      <c r="BL202" s="936" cm="1">
        <f t="array" aca="1" ref="BL202" ca="1">INDEX($H$168:$BL$168,,MATCH($E202,$H$143:$BL$143))/Assumed_Asset_Life_in_Years*'CBA Fixed Data'!BF213</f>
        <v>0</v>
      </c>
      <c r="BM202" s="184"/>
    </row>
    <row r="203" spans="1:65" ht="14.25">
      <c r="A203" s="1270"/>
      <c r="B203" s="909" t="s">
        <v>703</v>
      </c>
      <c r="C203" s="909"/>
      <c r="D203" s="909" t="s">
        <v>704</v>
      </c>
      <c r="E203" s="910">
        <v>2057</v>
      </c>
      <c r="F203" s="909"/>
      <c r="G203" s="913" t="s">
        <v>514</v>
      </c>
      <c r="H203" s="936" cm="1">
        <f t="array" aca="1" ref="H203" ca="1">INDEX($H$168:$BL$168,,MATCH($E203,$H$143:$BL$143))/Assumed_Asset_Life_in_Years*'CBA Fixed Data'!B214</f>
        <v>0</v>
      </c>
      <c r="I203" s="936" cm="1">
        <f t="array" aca="1" ref="I203" ca="1">INDEX($H$168:$BL$168,,MATCH($E203,$H$143:$BL$143))/Assumed_Asset_Life_in_Years*'CBA Fixed Data'!C214</f>
        <v>0</v>
      </c>
      <c r="J203" s="936" cm="1">
        <f t="array" aca="1" ref="J203" ca="1">INDEX($H$168:$BL$168,,MATCH($E203,$H$143:$BL$143))/Assumed_Asset_Life_in_Years*'CBA Fixed Data'!D214</f>
        <v>0</v>
      </c>
      <c r="K203" s="936" cm="1">
        <f t="array" aca="1" ref="K203" ca="1">INDEX($H$168:$BL$168,,MATCH($E203,$H$143:$BL$143))/Assumed_Asset_Life_in_Years*'CBA Fixed Data'!E214</f>
        <v>0</v>
      </c>
      <c r="L203" s="936" cm="1">
        <f t="array" aca="1" ref="L203" ca="1">INDEX($H$168:$BL$168,,MATCH($E203,$H$143:$BL$143))/Assumed_Asset_Life_in_Years*'CBA Fixed Data'!F214</f>
        <v>0</v>
      </c>
      <c r="M203" s="936" cm="1">
        <f t="array" aca="1" ref="M203" ca="1">INDEX($H$168:$BL$168,,MATCH($E203,$H$143:$BL$143))/Assumed_Asset_Life_in_Years*'CBA Fixed Data'!G214</f>
        <v>0</v>
      </c>
      <c r="N203" s="936" cm="1">
        <f t="array" aca="1" ref="N203" ca="1">INDEX($H$168:$BL$168,,MATCH($E203,$H$143:$BL$143))/Assumed_Asset_Life_in_Years*'CBA Fixed Data'!H214</f>
        <v>0</v>
      </c>
      <c r="O203" s="936" cm="1">
        <f t="array" aca="1" ref="O203" ca="1">INDEX($H$168:$BL$168,,MATCH($E203,$H$143:$BL$143))/Assumed_Asset_Life_in_Years*'CBA Fixed Data'!I214</f>
        <v>0</v>
      </c>
      <c r="P203" s="936" cm="1">
        <f t="array" aca="1" ref="P203" ca="1">INDEX($H$168:$BL$168,,MATCH($E203,$H$143:$BL$143))/Assumed_Asset_Life_in_Years*'CBA Fixed Data'!J214</f>
        <v>0</v>
      </c>
      <c r="Q203" s="936" cm="1">
        <f t="array" aca="1" ref="Q203" ca="1">INDEX($H$168:$BL$168,,MATCH($E203,$H$143:$BL$143))/Assumed_Asset_Life_in_Years*'CBA Fixed Data'!K214</f>
        <v>0</v>
      </c>
      <c r="R203" s="936" cm="1">
        <f t="array" aca="1" ref="R203" ca="1">INDEX($H$168:$BL$168,,MATCH($E203,$H$143:$BL$143))/Assumed_Asset_Life_in_Years*'CBA Fixed Data'!L214</f>
        <v>0</v>
      </c>
      <c r="S203" s="936" cm="1">
        <f t="array" aca="1" ref="S203" ca="1">INDEX($H$168:$BL$168,,MATCH($E203,$H$143:$BL$143))/Assumed_Asset_Life_in_Years*'CBA Fixed Data'!M214</f>
        <v>0</v>
      </c>
      <c r="T203" s="936" cm="1">
        <f t="array" aca="1" ref="T203" ca="1">INDEX($H$168:$BL$168,,MATCH($E203,$H$143:$BL$143))/Assumed_Asset_Life_in_Years*'CBA Fixed Data'!N214</f>
        <v>0</v>
      </c>
      <c r="U203" s="936" cm="1">
        <f t="array" aca="1" ref="U203" ca="1">INDEX($H$168:$BL$168,,MATCH($E203,$H$143:$BL$143))/Assumed_Asset_Life_in_Years*'CBA Fixed Data'!O214</f>
        <v>0</v>
      </c>
      <c r="V203" s="936" cm="1">
        <f t="array" aca="1" ref="V203" ca="1">INDEX($H$168:$BL$168,,MATCH($E203,$H$143:$BL$143))/Assumed_Asset_Life_in_Years*'CBA Fixed Data'!P214</f>
        <v>0</v>
      </c>
      <c r="W203" s="936" cm="1">
        <f t="array" aca="1" ref="W203" ca="1">INDEX($H$168:$BL$168,,MATCH($E203,$H$143:$BL$143))/Assumed_Asset_Life_in_Years*'CBA Fixed Data'!Q214</f>
        <v>0</v>
      </c>
      <c r="X203" s="936" cm="1">
        <f t="array" aca="1" ref="X203" ca="1">INDEX($H$168:$BL$168,,MATCH($E203,$H$143:$BL$143))/Assumed_Asset_Life_in_Years*'CBA Fixed Data'!R214</f>
        <v>0</v>
      </c>
      <c r="Y203" s="936" cm="1">
        <f t="array" aca="1" ref="Y203" ca="1">INDEX($H$168:$BL$168,,MATCH($E203,$H$143:$BL$143))/Assumed_Asset_Life_in_Years*'CBA Fixed Data'!S214</f>
        <v>0</v>
      </c>
      <c r="Z203" s="936" cm="1">
        <f t="array" aca="1" ref="Z203" ca="1">INDEX($H$168:$BL$168,,MATCH($E203,$H$143:$BL$143))/Assumed_Asset_Life_in_Years*'CBA Fixed Data'!T214</f>
        <v>0</v>
      </c>
      <c r="AA203" s="936" cm="1">
        <f t="array" aca="1" ref="AA203" ca="1">INDEX($H$168:$BL$168,,MATCH($E203,$H$143:$BL$143))/Assumed_Asset_Life_in_Years*'CBA Fixed Data'!U214</f>
        <v>0</v>
      </c>
      <c r="AB203" s="936" cm="1">
        <f t="array" aca="1" ref="AB203" ca="1">INDEX($H$168:$BL$168,,MATCH($E203,$H$143:$BL$143))/Assumed_Asset_Life_in_Years*'CBA Fixed Data'!V214</f>
        <v>0</v>
      </c>
      <c r="AC203" s="936" cm="1">
        <f t="array" aca="1" ref="AC203" ca="1">INDEX($H$168:$BL$168,,MATCH($E203,$H$143:$BL$143))/Assumed_Asset_Life_in_Years*'CBA Fixed Data'!W214</f>
        <v>0</v>
      </c>
      <c r="AD203" s="936" cm="1">
        <f t="array" aca="1" ref="AD203" ca="1">INDEX($H$168:$BL$168,,MATCH($E203,$H$143:$BL$143))/Assumed_Asset_Life_in_Years*'CBA Fixed Data'!X214</f>
        <v>0</v>
      </c>
      <c r="AE203" s="936" cm="1">
        <f t="array" aca="1" ref="AE203" ca="1">INDEX($H$168:$BL$168,,MATCH($E203,$H$143:$BL$143))/Assumed_Asset_Life_in_Years*'CBA Fixed Data'!Y214</f>
        <v>0</v>
      </c>
      <c r="AF203" s="936" cm="1">
        <f t="array" aca="1" ref="AF203" ca="1">INDEX($H$168:$BL$168,,MATCH($E203,$H$143:$BL$143))/Assumed_Asset_Life_in_Years*'CBA Fixed Data'!Z214</f>
        <v>0</v>
      </c>
      <c r="AG203" s="936" cm="1">
        <f t="array" aca="1" ref="AG203" ca="1">INDEX($H$168:$BL$168,,MATCH($E203,$H$143:$BL$143))/Assumed_Asset_Life_in_Years*'CBA Fixed Data'!AA214</f>
        <v>0</v>
      </c>
      <c r="AH203" s="936" cm="1">
        <f t="array" aca="1" ref="AH203" ca="1">INDEX($H$168:$BL$168,,MATCH($E203,$H$143:$BL$143))/Assumed_Asset_Life_in_Years*'CBA Fixed Data'!AB214</f>
        <v>0</v>
      </c>
      <c r="AI203" s="936" cm="1">
        <f t="array" aca="1" ref="AI203" ca="1">INDEX($H$168:$BL$168,,MATCH($E203,$H$143:$BL$143))/Assumed_Asset_Life_in_Years*'CBA Fixed Data'!AC214</f>
        <v>0</v>
      </c>
      <c r="AJ203" s="936" cm="1">
        <f t="array" aca="1" ref="AJ203" ca="1">INDEX($H$168:$BL$168,,MATCH($E203,$H$143:$BL$143))/Assumed_Asset_Life_in_Years*'CBA Fixed Data'!AD214</f>
        <v>0</v>
      </c>
      <c r="AK203" s="936" cm="1">
        <f t="array" aca="1" ref="AK203" ca="1">INDEX($H$168:$BL$168,,MATCH($E203,$H$143:$BL$143))/Assumed_Asset_Life_in_Years*'CBA Fixed Data'!AE214</f>
        <v>0</v>
      </c>
      <c r="AL203" s="936" cm="1">
        <f t="array" aca="1" ref="AL203" ca="1">INDEX($H$168:$BL$168,,MATCH($E203,$H$143:$BL$143))/Assumed_Asset_Life_in_Years*'CBA Fixed Data'!AF214</f>
        <v>0</v>
      </c>
      <c r="AM203" s="936" cm="1">
        <f t="array" aca="1" ref="AM203" ca="1">INDEX($H$168:$BL$168,,MATCH($E203,$H$143:$BL$143))/Assumed_Asset_Life_in_Years*'CBA Fixed Data'!AG214</f>
        <v>0</v>
      </c>
      <c r="AN203" s="936" cm="1">
        <f t="array" aca="1" ref="AN203" ca="1">INDEX($H$168:$BL$168,,MATCH($E203,$H$143:$BL$143))/Assumed_Asset_Life_in_Years*'CBA Fixed Data'!AH214</f>
        <v>0</v>
      </c>
      <c r="AO203" s="936" cm="1">
        <f t="array" aca="1" ref="AO203" ca="1">INDEX($H$168:$BL$168,,MATCH($E203,$H$143:$BL$143))/Assumed_Asset_Life_in_Years*'CBA Fixed Data'!AI214</f>
        <v>0</v>
      </c>
      <c r="AP203" s="936" cm="1">
        <f t="array" aca="1" ref="AP203" ca="1">INDEX($H$168:$BL$168,,MATCH($E203,$H$143:$BL$143))/Assumed_Asset_Life_in_Years*'CBA Fixed Data'!AJ214</f>
        <v>0</v>
      </c>
      <c r="AQ203" s="936" cm="1">
        <f t="array" aca="1" ref="AQ203" ca="1">INDEX($H$168:$BL$168,,MATCH($E203,$H$143:$BL$143))/Assumed_Asset_Life_in_Years*'CBA Fixed Data'!AK214</f>
        <v>0</v>
      </c>
      <c r="AR203" s="936" cm="1">
        <f t="array" aca="1" ref="AR203" ca="1">INDEX($H$168:$BL$168,,MATCH($E203,$H$143:$BL$143))/Assumed_Asset_Life_in_Years*'CBA Fixed Data'!AL214</f>
        <v>0</v>
      </c>
      <c r="AS203" s="936" cm="1">
        <f t="array" aca="1" ref="AS203" ca="1">INDEX($H$168:$BL$168,,MATCH($E203,$H$143:$BL$143))/Assumed_Asset_Life_in_Years*'CBA Fixed Data'!AM214</f>
        <v>0</v>
      </c>
      <c r="AT203" s="936" cm="1">
        <f t="array" aca="1" ref="AT203" ca="1">INDEX($H$168:$BL$168,,MATCH($E203,$H$143:$BL$143))/Assumed_Asset_Life_in_Years*'CBA Fixed Data'!AN214</f>
        <v>0</v>
      </c>
      <c r="AU203" s="936" cm="1">
        <f t="array" aca="1" ref="AU203" ca="1">INDEX($H$168:$BL$168,,MATCH($E203,$H$143:$BL$143))/Assumed_Asset_Life_in_Years*'CBA Fixed Data'!AO214</f>
        <v>0</v>
      </c>
      <c r="AV203" s="936" cm="1">
        <f t="array" aca="1" ref="AV203" ca="1">INDEX($H$168:$BL$168,,MATCH($E203,$H$143:$BL$143))/Assumed_Asset_Life_in_Years*'CBA Fixed Data'!AP214</f>
        <v>0</v>
      </c>
      <c r="AW203" s="936" cm="1">
        <f t="array" aca="1" ref="AW203" ca="1">INDEX($H$168:$BL$168,,MATCH($E203,$H$143:$BL$143))/Assumed_Asset_Life_in_Years*'CBA Fixed Data'!AQ214</f>
        <v>0</v>
      </c>
      <c r="AX203" s="936" cm="1">
        <f t="array" aca="1" ref="AX203" ca="1">INDEX($H$168:$BL$168,,MATCH($E203,$H$143:$BL$143))/Assumed_Asset_Life_in_Years*'CBA Fixed Data'!AR214</f>
        <v>0</v>
      </c>
      <c r="AY203" s="936" cm="1">
        <f t="array" aca="1" ref="AY203" ca="1">INDEX($H$168:$BL$168,,MATCH($E203,$H$143:$BL$143))/Assumed_Asset_Life_in_Years*'CBA Fixed Data'!AS214</f>
        <v>0</v>
      </c>
      <c r="AZ203" s="936" cm="1">
        <f t="array" aca="1" ref="AZ203" ca="1">INDEX($H$168:$BL$168,,MATCH($E203,$H$143:$BL$143))/Assumed_Asset_Life_in_Years*'CBA Fixed Data'!AT214</f>
        <v>0</v>
      </c>
      <c r="BA203" s="936" cm="1">
        <f t="array" aca="1" ref="BA203" ca="1">INDEX($H$168:$BL$168,,MATCH($E203,$H$143:$BL$143))/Assumed_Asset_Life_in_Years*'CBA Fixed Data'!AU214</f>
        <v>0</v>
      </c>
      <c r="BB203" s="936" cm="1">
        <f t="array" aca="1" ref="BB203" ca="1">INDEX($H$168:$BL$168,,MATCH($E203,$H$143:$BL$143))/Assumed_Asset_Life_in_Years*'CBA Fixed Data'!AV214</f>
        <v>0</v>
      </c>
      <c r="BC203" s="936" cm="1">
        <f t="array" aca="1" ref="BC203" ca="1">INDEX($H$168:$BL$168,,MATCH($E203,$H$143:$BL$143))/Assumed_Asset_Life_in_Years*'CBA Fixed Data'!AW214</f>
        <v>0</v>
      </c>
      <c r="BD203" s="936" cm="1">
        <f t="array" aca="1" ref="BD203" ca="1">INDEX($H$168:$BL$168,,MATCH($E203,$H$143:$BL$143))/Assumed_Asset_Life_in_Years*'CBA Fixed Data'!AX214</f>
        <v>0</v>
      </c>
      <c r="BE203" s="936" cm="1">
        <f t="array" aca="1" ref="BE203" ca="1">INDEX($H$168:$BL$168,,MATCH($E203,$H$143:$BL$143))/Assumed_Asset_Life_in_Years*'CBA Fixed Data'!AY214</f>
        <v>0</v>
      </c>
      <c r="BF203" s="936" cm="1">
        <f t="array" aca="1" ref="BF203" ca="1">INDEX($H$168:$BL$168,,MATCH($E203,$H$143:$BL$143))/Assumed_Asset_Life_in_Years*'CBA Fixed Data'!AZ214</f>
        <v>0</v>
      </c>
      <c r="BG203" s="936" cm="1">
        <f t="array" aca="1" ref="BG203" ca="1">INDEX($H$168:$BL$168,,MATCH($E203,$H$143:$BL$143))/Assumed_Asset_Life_in_Years*'CBA Fixed Data'!BA214</f>
        <v>0</v>
      </c>
      <c r="BH203" s="936" cm="1">
        <f t="array" aca="1" ref="BH203" ca="1">INDEX($H$168:$BL$168,,MATCH($E203,$H$143:$BL$143))/Assumed_Asset_Life_in_Years*'CBA Fixed Data'!BB214</f>
        <v>0</v>
      </c>
      <c r="BI203" s="936" cm="1">
        <f t="array" aca="1" ref="BI203" ca="1">INDEX($H$168:$BL$168,,MATCH($E203,$H$143:$BL$143))/Assumed_Asset_Life_in_Years*'CBA Fixed Data'!BC214</f>
        <v>0</v>
      </c>
      <c r="BJ203" s="936" cm="1">
        <f t="array" aca="1" ref="BJ203" ca="1">INDEX($H$168:$BL$168,,MATCH($E203,$H$143:$BL$143))/Assumed_Asset_Life_in_Years*'CBA Fixed Data'!BD214</f>
        <v>0</v>
      </c>
      <c r="BK203" s="936" cm="1">
        <f t="array" aca="1" ref="BK203" ca="1">INDEX($H$168:$BL$168,,MATCH($E203,$H$143:$BL$143))/Assumed_Asset_Life_in_Years*'CBA Fixed Data'!BE214</f>
        <v>0</v>
      </c>
      <c r="BL203" s="936" cm="1">
        <f t="array" aca="1" ref="BL203" ca="1">INDEX($H$168:$BL$168,,MATCH($E203,$H$143:$BL$143))/Assumed_Asset_Life_in_Years*'CBA Fixed Data'!BF214</f>
        <v>0</v>
      </c>
      <c r="BM203" s="184"/>
    </row>
    <row r="204" spans="1:65" ht="14.25">
      <c r="A204" s="1270"/>
      <c r="B204" s="909" t="s">
        <v>705</v>
      </c>
      <c r="C204" s="909"/>
      <c r="D204" s="909" t="s">
        <v>706</v>
      </c>
      <c r="E204" s="910">
        <v>2058</v>
      </c>
      <c r="F204" s="909"/>
      <c r="G204" s="913" t="s">
        <v>514</v>
      </c>
      <c r="H204" s="936" cm="1">
        <f t="array" aca="1" ref="H204" ca="1">INDEX($H$168:$BL$168,,MATCH($E204,$H$143:$BL$143))/Assumed_Asset_Life_in_Years*'CBA Fixed Data'!B215</f>
        <v>0</v>
      </c>
      <c r="I204" s="936" cm="1">
        <f t="array" aca="1" ref="I204" ca="1">INDEX($H$168:$BL$168,,MATCH($E204,$H$143:$BL$143))/Assumed_Asset_Life_in_Years*'CBA Fixed Data'!C215</f>
        <v>0</v>
      </c>
      <c r="J204" s="936" cm="1">
        <f t="array" aca="1" ref="J204" ca="1">INDEX($H$168:$BL$168,,MATCH($E204,$H$143:$BL$143))/Assumed_Asset_Life_in_Years*'CBA Fixed Data'!D215</f>
        <v>0</v>
      </c>
      <c r="K204" s="936" cm="1">
        <f t="array" aca="1" ref="K204" ca="1">INDEX($H$168:$BL$168,,MATCH($E204,$H$143:$BL$143))/Assumed_Asset_Life_in_Years*'CBA Fixed Data'!E215</f>
        <v>0</v>
      </c>
      <c r="L204" s="936" cm="1">
        <f t="array" aca="1" ref="L204" ca="1">INDEX($H$168:$BL$168,,MATCH($E204,$H$143:$BL$143))/Assumed_Asset_Life_in_Years*'CBA Fixed Data'!F215</f>
        <v>0</v>
      </c>
      <c r="M204" s="936" cm="1">
        <f t="array" aca="1" ref="M204" ca="1">INDEX($H$168:$BL$168,,MATCH($E204,$H$143:$BL$143))/Assumed_Asset_Life_in_Years*'CBA Fixed Data'!G215</f>
        <v>0</v>
      </c>
      <c r="N204" s="936" cm="1">
        <f t="array" aca="1" ref="N204" ca="1">INDEX($H$168:$BL$168,,MATCH($E204,$H$143:$BL$143))/Assumed_Asset_Life_in_Years*'CBA Fixed Data'!H215</f>
        <v>0</v>
      </c>
      <c r="O204" s="936" cm="1">
        <f t="array" aca="1" ref="O204" ca="1">INDEX($H$168:$BL$168,,MATCH($E204,$H$143:$BL$143))/Assumed_Asset_Life_in_Years*'CBA Fixed Data'!I215</f>
        <v>0</v>
      </c>
      <c r="P204" s="936" cm="1">
        <f t="array" aca="1" ref="P204" ca="1">INDEX($H$168:$BL$168,,MATCH($E204,$H$143:$BL$143))/Assumed_Asset_Life_in_Years*'CBA Fixed Data'!J215</f>
        <v>0</v>
      </c>
      <c r="Q204" s="936" cm="1">
        <f t="array" aca="1" ref="Q204" ca="1">INDEX($H$168:$BL$168,,MATCH($E204,$H$143:$BL$143))/Assumed_Asset_Life_in_Years*'CBA Fixed Data'!K215</f>
        <v>0</v>
      </c>
      <c r="R204" s="936" cm="1">
        <f t="array" aca="1" ref="R204" ca="1">INDEX($H$168:$BL$168,,MATCH($E204,$H$143:$BL$143))/Assumed_Asset_Life_in_Years*'CBA Fixed Data'!L215</f>
        <v>0</v>
      </c>
      <c r="S204" s="936" cm="1">
        <f t="array" aca="1" ref="S204" ca="1">INDEX($H$168:$BL$168,,MATCH($E204,$H$143:$BL$143))/Assumed_Asset_Life_in_Years*'CBA Fixed Data'!M215</f>
        <v>0</v>
      </c>
      <c r="T204" s="936" cm="1">
        <f t="array" aca="1" ref="T204" ca="1">INDEX($H$168:$BL$168,,MATCH($E204,$H$143:$BL$143))/Assumed_Asset_Life_in_Years*'CBA Fixed Data'!N215</f>
        <v>0</v>
      </c>
      <c r="U204" s="936" cm="1">
        <f t="array" aca="1" ref="U204" ca="1">INDEX($H$168:$BL$168,,MATCH($E204,$H$143:$BL$143))/Assumed_Asset_Life_in_Years*'CBA Fixed Data'!O215</f>
        <v>0</v>
      </c>
      <c r="V204" s="936" cm="1">
        <f t="array" aca="1" ref="V204" ca="1">INDEX($H$168:$BL$168,,MATCH($E204,$H$143:$BL$143))/Assumed_Asset_Life_in_Years*'CBA Fixed Data'!P215</f>
        <v>0</v>
      </c>
      <c r="W204" s="936" cm="1">
        <f t="array" aca="1" ref="W204" ca="1">INDEX($H$168:$BL$168,,MATCH($E204,$H$143:$BL$143))/Assumed_Asset_Life_in_Years*'CBA Fixed Data'!Q215</f>
        <v>0</v>
      </c>
      <c r="X204" s="936" cm="1">
        <f t="array" aca="1" ref="X204" ca="1">INDEX($H$168:$BL$168,,MATCH($E204,$H$143:$BL$143))/Assumed_Asset_Life_in_Years*'CBA Fixed Data'!R215</f>
        <v>0</v>
      </c>
      <c r="Y204" s="936" cm="1">
        <f t="array" aca="1" ref="Y204" ca="1">INDEX($H$168:$BL$168,,MATCH($E204,$H$143:$BL$143))/Assumed_Asset_Life_in_Years*'CBA Fixed Data'!S215</f>
        <v>0</v>
      </c>
      <c r="Z204" s="936" cm="1">
        <f t="array" aca="1" ref="Z204" ca="1">INDEX($H$168:$BL$168,,MATCH($E204,$H$143:$BL$143))/Assumed_Asset_Life_in_Years*'CBA Fixed Data'!T215</f>
        <v>0</v>
      </c>
      <c r="AA204" s="936" cm="1">
        <f t="array" aca="1" ref="AA204" ca="1">INDEX($H$168:$BL$168,,MATCH($E204,$H$143:$BL$143))/Assumed_Asset_Life_in_Years*'CBA Fixed Data'!U215</f>
        <v>0</v>
      </c>
      <c r="AB204" s="936" cm="1">
        <f t="array" aca="1" ref="AB204" ca="1">INDEX($H$168:$BL$168,,MATCH($E204,$H$143:$BL$143))/Assumed_Asset_Life_in_Years*'CBA Fixed Data'!V215</f>
        <v>0</v>
      </c>
      <c r="AC204" s="936" cm="1">
        <f t="array" aca="1" ref="AC204" ca="1">INDEX($H$168:$BL$168,,MATCH($E204,$H$143:$BL$143))/Assumed_Asset_Life_in_Years*'CBA Fixed Data'!W215</f>
        <v>0</v>
      </c>
      <c r="AD204" s="936" cm="1">
        <f t="array" aca="1" ref="AD204" ca="1">INDEX($H$168:$BL$168,,MATCH($E204,$H$143:$BL$143))/Assumed_Asset_Life_in_Years*'CBA Fixed Data'!X215</f>
        <v>0</v>
      </c>
      <c r="AE204" s="936" cm="1">
        <f t="array" aca="1" ref="AE204" ca="1">INDEX($H$168:$BL$168,,MATCH($E204,$H$143:$BL$143))/Assumed_Asset_Life_in_Years*'CBA Fixed Data'!Y215</f>
        <v>0</v>
      </c>
      <c r="AF204" s="936" cm="1">
        <f t="array" aca="1" ref="AF204" ca="1">INDEX($H$168:$BL$168,,MATCH($E204,$H$143:$BL$143))/Assumed_Asset_Life_in_Years*'CBA Fixed Data'!Z215</f>
        <v>0</v>
      </c>
      <c r="AG204" s="936" cm="1">
        <f t="array" aca="1" ref="AG204" ca="1">INDEX($H$168:$BL$168,,MATCH($E204,$H$143:$BL$143))/Assumed_Asset_Life_in_Years*'CBA Fixed Data'!AA215</f>
        <v>0</v>
      </c>
      <c r="AH204" s="936" cm="1">
        <f t="array" aca="1" ref="AH204" ca="1">INDEX($H$168:$BL$168,,MATCH($E204,$H$143:$BL$143))/Assumed_Asset_Life_in_Years*'CBA Fixed Data'!AB215</f>
        <v>0</v>
      </c>
      <c r="AI204" s="936" cm="1">
        <f t="array" aca="1" ref="AI204" ca="1">INDEX($H$168:$BL$168,,MATCH($E204,$H$143:$BL$143))/Assumed_Asset_Life_in_Years*'CBA Fixed Data'!AC215</f>
        <v>0</v>
      </c>
      <c r="AJ204" s="936" cm="1">
        <f t="array" aca="1" ref="AJ204" ca="1">INDEX($H$168:$BL$168,,MATCH($E204,$H$143:$BL$143))/Assumed_Asset_Life_in_Years*'CBA Fixed Data'!AD215</f>
        <v>0</v>
      </c>
      <c r="AK204" s="936" cm="1">
        <f t="array" aca="1" ref="AK204" ca="1">INDEX($H$168:$BL$168,,MATCH($E204,$H$143:$BL$143))/Assumed_Asset_Life_in_Years*'CBA Fixed Data'!AE215</f>
        <v>0</v>
      </c>
      <c r="AL204" s="936" cm="1">
        <f t="array" aca="1" ref="AL204" ca="1">INDEX($H$168:$BL$168,,MATCH($E204,$H$143:$BL$143))/Assumed_Asset_Life_in_Years*'CBA Fixed Data'!AF215</f>
        <v>0</v>
      </c>
      <c r="AM204" s="936" cm="1">
        <f t="array" aca="1" ref="AM204" ca="1">INDEX($H$168:$BL$168,,MATCH($E204,$H$143:$BL$143))/Assumed_Asset_Life_in_Years*'CBA Fixed Data'!AG215</f>
        <v>0</v>
      </c>
      <c r="AN204" s="936" cm="1">
        <f t="array" aca="1" ref="AN204" ca="1">INDEX($H$168:$BL$168,,MATCH($E204,$H$143:$BL$143))/Assumed_Asset_Life_in_Years*'CBA Fixed Data'!AH215</f>
        <v>0</v>
      </c>
      <c r="AO204" s="936" cm="1">
        <f t="array" aca="1" ref="AO204" ca="1">INDEX($H$168:$BL$168,,MATCH($E204,$H$143:$BL$143))/Assumed_Asset_Life_in_Years*'CBA Fixed Data'!AI215</f>
        <v>0</v>
      </c>
      <c r="AP204" s="936" cm="1">
        <f t="array" aca="1" ref="AP204" ca="1">INDEX($H$168:$BL$168,,MATCH($E204,$H$143:$BL$143))/Assumed_Asset_Life_in_Years*'CBA Fixed Data'!AJ215</f>
        <v>0</v>
      </c>
      <c r="AQ204" s="936" cm="1">
        <f t="array" aca="1" ref="AQ204" ca="1">INDEX($H$168:$BL$168,,MATCH($E204,$H$143:$BL$143))/Assumed_Asset_Life_in_Years*'CBA Fixed Data'!AK215</f>
        <v>0</v>
      </c>
      <c r="AR204" s="936" cm="1">
        <f t="array" aca="1" ref="AR204" ca="1">INDEX($H$168:$BL$168,,MATCH($E204,$H$143:$BL$143))/Assumed_Asset_Life_in_Years*'CBA Fixed Data'!AL215</f>
        <v>0</v>
      </c>
      <c r="AS204" s="936" cm="1">
        <f t="array" aca="1" ref="AS204" ca="1">INDEX($H$168:$BL$168,,MATCH($E204,$H$143:$BL$143))/Assumed_Asset_Life_in_Years*'CBA Fixed Data'!AM215</f>
        <v>0</v>
      </c>
      <c r="AT204" s="936" cm="1">
        <f t="array" aca="1" ref="AT204" ca="1">INDEX($H$168:$BL$168,,MATCH($E204,$H$143:$BL$143))/Assumed_Asset_Life_in_Years*'CBA Fixed Data'!AN215</f>
        <v>0</v>
      </c>
      <c r="AU204" s="936" cm="1">
        <f t="array" aca="1" ref="AU204" ca="1">INDEX($H$168:$BL$168,,MATCH($E204,$H$143:$BL$143))/Assumed_Asset_Life_in_Years*'CBA Fixed Data'!AO215</f>
        <v>0</v>
      </c>
      <c r="AV204" s="936" cm="1">
        <f t="array" aca="1" ref="AV204" ca="1">INDEX($H$168:$BL$168,,MATCH($E204,$H$143:$BL$143))/Assumed_Asset_Life_in_Years*'CBA Fixed Data'!AP215</f>
        <v>0</v>
      </c>
      <c r="AW204" s="936" cm="1">
        <f t="array" aca="1" ref="AW204" ca="1">INDEX($H$168:$BL$168,,MATCH($E204,$H$143:$BL$143))/Assumed_Asset_Life_in_Years*'CBA Fixed Data'!AQ215</f>
        <v>0</v>
      </c>
      <c r="AX204" s="936" cm="1">
        <f t="array" aca="1" ref="AX204" ca="1">INDEX($H$168:$BL$168,,MATCH($E204,$H$143:$BL$143))/Assumed_Asset_Life_in_Years*'CBA Fixed Data'!AR215</f>
        <v>0</v>
      </c>
      <c r="AY204" s="936" cm="1">
        <f t="array" aca="1" ref="AY204" ca="1">INDEX($H$168:$BL$168,,MATCH($E204,$H$143:$BL$143))/Assumed_Asset_Life_in_Years*'CBA Fixed Data'!AS215</f>
        <v>0</v>
      </c>
      <c r="AZ204" s="936" cm="1">
        <f t="array" aca="1" ref="AZ204" ca="1">INDEX($H$168:$BL$168,,MATCH($E204,$H$143:$BL$143))/Assumed_Asset_Life_in_Years*'CBA Fixed Data'!AT215</f>
        <v>0</v>
      </c>
      <c r="BA204" s="936" cm="1">
        <f t="array" aca="1" ref="BA204" ca="1">INDEX($H$168:$BL$168,,MATCH($E204,$H$143:$BL$143))/Assumed_Asset_Life_in_Years*'CBA Fixed Data'!AU215</f>
        <v>0</v>
      </c>
      <c r="BB204" s="936" cm="1">
        <f t="array" aca="1" ref="BB204" ca="1">INDEX($H$168:$BL$168,,MATCH($E204,$H$143:$BL$143))/Assumed_Asset_Life_in_Years*'CBA Fixed Data'!AV215</f>
        <v>0</v>
      </c>
      <c r="BC204" s="936" cm="1">
        <f t="array" aca="1" ref="BC204" ca="1">INDEX($H$168:$BL$168,,MATCH($E204,$H$143:$BL$143))/Assumed_Asset_Life_in_Years*'CBA Fixed Data'!AW215</f>
        <v>0</v>
      </c>
      <c r="BD204" s="936" cm="1">
        <f t="array" aca="1" ref="BD204" ca="1">INDEX($H$168:$BL$168,,MATCH($E204,$H$143:$BL$143))/Assumed_Asset_Life_in_Years*'CBA Fixed Data'!AX215</f>
        <v>0</v>
      </c>
      <c r="BE204" s="936" cm="1">
        <f t="array" aca="1" ref="BE204" ca="1">INDEX($H$168:$BL$168,,MATCH($E204,$H$143:$BL$143))/Assumed_Asset_Life_in_Years*'CBA Fixed Data'!AY215</f>
        <v>0</v>
      </c>
      <c r="BF204" s="936" cm="1">
        <f t="array" aca="1" ref="BF204" ca="1">INDEX($H$168:$BL$168,,MATCH($E204,$H$143:$BL$143))/Assumed_Asset_Life_in_Years*'CBA Fixed Data'!AZ215</f>
        <v>0</v>
      </c>
      <c r="BG204" s="936" cm="1">
        <f t="array" aca="1" ref="BG204" ca="1">INDEX($H$168:$BL$168,,MATCH($E204,$H$143:$BL$143))/Assumed_Asset_Life_in_Years*'CBA Fixed Data'!BA215</f>
        <v>0</v>
      </c>
      <c r="BH204" s="936" cm="1">
        <f t="array" aca="1" ref="BH204" ca="1">INDEX($H$168:$BL$168,,MATCH($E204,$H$143:$BL$143))/Assumed_Asset_Life_in_Years*'CBA Fixed Data'!BB215</f>
        <v>0</v>
      </c>
      <c r="BI204" s="936" cm="1">
        <f t="array" aca="1" ref="BI204" ca="1">INDEX($H$168:$BL$168,,MATCH($E204,$H$143:$BL$143))/Assumed_Asset_Life_in_Years*'CBA Fixed Data'!BC215</f>
        <v>0</v>
      </c>
      <c r="BJ204" s="936" cm="1">
        <f t="array" aca="1" ref="BJ204" ca="1">INDEX($H$168:$BL$168,,MATCH($E204,$H$143:$BL$143))/Assumed_Asset_Life_in_Years*'CBA Fixed Data'!BD215</f>
        <v>0</v>
      </c>
      <c r="BK204" s="936" cm="1">
        <f t="array" aca="1" ref="BK204" ca="1">INDEX($H$168:$BL$168,,MATCH($E204,$H$143:$BL$143))/Assumed_Asset_Life_in_Years*'CBA Fixed Data'!BE215</f>
        <v>0</v>
      </c>
      <c r="BL204" s="936" cm="1">
        <f t="array" aca="1" ref="BL204" ca="1">INDEX($H$168:$BL$168,,MATCH($E204,$H$143:$BL$143))/Assumed_Asset_Life_in_Years*'CBA Fixed Data'!BF215</f>
        <v>0</v>
      </c>
      <c r="BM204" s="184"/>
    </row>
    <row r="205" spans="1:65" ht="14.25">
      <c r="A205" s="1270"/>
      <c r="B205" s="909" t="s">
        <v>707</v>
      </c>
      <c r="C205" s="909"/>
      <c r="D205" s="909" t="s">
        <v>708</v>
      </c>
      <c r="E205" s="910">
        <v>2059</v>
      </c>
      <c r="F205" s="909"/>
      <c r="G205" s="913" t="s">
        <v>514</v>
      </c>
      <c r="H205" s="936" cm="1">
        <f t="array" aca="1" ref="H205" ca="1">INDEX($H$168:$BL$168,,MATCH($E205,$H$143:$BL$143))/Assumed_Asset_Life_in_Years*'CBA Fixed Data'!B216</f>
        <v>0</v>
      </c>
      <c r="I205" s="936" cm="1">
        <f t="array" aca="1" ref="I205" ca="1">INDEX($H$168:$BL$168,,MATCH($E205,$H$143:$BL$143))/Assumed_Asset_Life_in_Years*'CBA Fixed Data'!C216</f>
        <v>0</v>
      </c>
      <c r="J205" s="936" cm="1">
        <f t="array" aca="1" ref="J205" ca="1">INDEX($H$168:$BL$168,,MATCH($E205,$H$143:$BL$143))/Assumed_Asset_Life_in_Years*'CBA Fixed Data'!D216</f>
        <v>0</v>
      </c>
      <c r="K205" s="936" cm="1">
        <f t="array" aca="1" ref="K205" ca="1">INDEX($H$168:$BL$168,,MATCH($E205,$H$143:$BL$143))/Assumed_Asset_Life_in_Years*'CBA Fixed Data'!E216</f>
        <v>0</v>
      </c>
      <c r="L205" s="936" cm="1">
        <f t="array" aca="1" ref="L205" ca="1">INDEX($H$168:$BL$168,,MATCH($E205,$H$143:$BL$143))/Assumed_Asset_Life_in_Years*'CBA Fixed Data'!F216</f>
        <v>0</v>
      </c>
      <c r="M205" s="936" cm="1">
        <f t="array" aca="1" ref="M205" ca="1">INDEX($H$168:$BL$168,,MATCH($E205,$H$143:$BL$143))/Assumed_Asset_Life_in_Years*'CBA Fixed Data'!G216</f>
        <v>0</v>
      </c>
      <c r="N205" s="936" cm="1">
        <f t="array" aca="1" ref="N205" ca="1">INDEX($H$168:$BL$168,,MATCH($E205,$H$143:$BL$143))/Assumed_Asset_Life_in_Years*'CBA Fixed Data'!H216</f>
        <v>0</v>
      </c>
      <c r="O205" s="936" cm="1">
        <f t="array" aca="1" ref="O205" ca="1">INDEX($H$168:$BL$168,,MATCH($E205,$H$143:$BL$143))/Assumed_Asset_Life_in_Years*'CBA Fixed Data'!I216</f>
        <v>0</v>
      </c>
      <c r="P205" s="936" cm="1">
        <f t="array" aca="1" ref="P205" ca="1">INDEX($H$168:$BL$168,,MATCH($E205,$H$143:$BL$143))/Assumed_Asset_Life_in_Years*'CBA Fixed Data'!J216</f>
        <v>0</v>
      </c>
      <c r="Q205" s="936" cm="1">
        <f t="array" aca="1" ref="Q205" ca="1">INDEX($H$168:$BL$168,,MATCH($E205,$H$143:$BL$143))/Assumed_Asset_Life_in_Years*'CBA Fixed Data'!K216</f>
        <v>0</v>
      </c>
      <c r="R205" s="936" cm="1">
        <f t="array" aca="1" ref="R205" ca="1">INDEX($H$168:$BL$168,,MATCH($E205,$H$143:$BL$143))/Assumed_Asset_Life_in_Years*'CBA Fixed Data'!L216</f>
        <v>0</v>
      </c>
      <c r="S205" s="936" cm="1">
        <f t="array" aca="1" ref="S205" ca="1">INDEX($H$168:$BL$168,,MATCH($E205,$H$143:$BL$143))/Assumed_Asset_Life_in_Years*'CBA Fixed Data'!M216</f>
        <v>0</v>
      </c>
      <c r="T205" s="936" cm="1">
        <f t="array" aca="1" ref="T205" ca="1">INDEX($H$168:$BL$168,,MATCH($E205,$H$143:$BL$143))/Assumed_Asset_Life_in_Years*'CBA Fixed Data'!N216</f>
        <v>0</v>
      </c>
      <c r="U205" s="936" cm="1">
        <f t="array" aca="1" ref="U205" ca="1">INDEX($H$168:$BL$168,,MATCH($E205,$H$143:$BL$143))/Assumed_Asset_Life_in_Years*'CBA Fixed Data'!O216</f>
        <v>0</v>
      </c>
      <c r="V205" s="936" cm="1">
        <f t="array" aca="1" ref="V205" ca="1">INDEX($H$168:$BL$168,,MATCH($E205,$H$143:$BL$143))/Assumed_Asset_Life_in_Years*'CBA Fixed Data'!P216</f>
        <v>0</v>
      </c>
      <c r="W205" s="936" cm="1">
        <f t="array" aca="1" ref="W205" ca="1">INDEX($H$168:$BL$168,,MATCH($E205,$H$143:$BL$143))/Assumed_Asset_Life_in_Years*'CBA Fixed Data'!Q216</f>
        <v>0</v>
      </c>
      <c r="X205" s="936" cm="1">
        <f t="array" aca="1" ref="X205" ca="1">INDEX($H$168:$BL$168,,MATCH($E205,$H$143:$BL$143))/Assumed_Asset_Life_in_Years*'CBA Fixed Data'!R216</f>
        <v>0</v>
      </c>
      <c r="Y205" s="936" cm="1">
        <f t="array" aca="1" ref="Y205" ca="1">INDEX($H$168:$BL$168,,MATCH($E205,$H$143:$BL$143))/Assumed_Asset_Life_in_Years*'CBA Fixed Data'!S216</f>
        <v>0</v>
      </c>
      <c r="Z205" s="936" cm="1">
        <f t="array" aca="1" ref="Z205" ca="1">INDEX($H$168:$BL$168,,MATCH($E205,$H$143:$BL$143))/Assumed_Asset_Life_in_Years*'CBA Fixed Data'!T216</f>
        <v>0</v>
      </c>
      <c r="AA205" s="936" cm="1">
        <f t="array" aca="1" ref="AA205" ca="1">INDEX($H$168:$BL$168,,MATCH($E205,$H$143:$BL$143))/Assumed_Asset_Life_in_Years*'CBA Fixed Data'!U216</f>
        <v>0</v>
      </c>
      <c r="AB205" s="936" cm="1">
        <f t="array" aca="1" ref="AB205" ca="1">INDEX($H$168:$BL$168,,MATCH($E205,$H$143:$BL$143))/Assumed_Asset_Life_in_Years*'CBA Fixed Data'!V216</f>
        <v>0</v>
      </c>
      <c r="AC205" s="936" cm="1">
        <f t="array" aca="1" ref="AC205" ca="1">INDEX($H$168:$BL$168,,MATCH($E205,$H$143:$BL$143))/Assumed_Asset_Life_in_Years*'CBA Fixed Data'!W216</f>
        <v>0</v>
      </c>
      <c r="AD205" s="936" cm="1">
        <f t="array" aca="1" ref="AD205" ca="1">INDEX($H$168:$BL$168,,MATCH($E205,$H$143:$BL$143))/Assumed_Asset_Life_in_Years*'CBA Fixed Data'!X216</f>
        <v>0</v>
      </c>
      <c r="AE205" s="936" cm="1">
        <f t="array" aca="1" ref="AE205" ca="1">INDEX($H$168:$BL$168,,MATCH($E205,$H$143:$BL$143))/Assumed_Asset_Life_in_Years*'CBA Fixed Data'!Y216</f>
        <v>0</v>
      </c>
      <c r="AF205" s="936" cm="1">
        <f t="array" aca="1" ref="AF205" ca="1">INDEX($H$168:$BL$168,,MATCH($E205,$H$143:$BL$143))/Assumed_Asset_Life_in_Years*'CBA Fixed Data'!Z216</f>
        <v>0</v>
      </c>
      <c r="AG205" s="936" cm="1">
        <f t="array" aca="1" ref="AG205" ca="1">INDEX($H$168:$BL$168,,MATCH($E205,$H$143:$BL$143))/Assumed_Asset_Life_in_Years*'CBA Fixed Data'!AA216</f>
        <v>0</v>
      </c>
      <c r="AH205" s="936" cm="1">
        <f t="array" aca="1" ref="AH205" ca="1">INDEX($H$168:$BL$168,,MATCH($E205,$H$143:$BL$143))/Assumed_Asset_Life_in_Years*'CBA Fixed Data'!AB216</f>
        <v>0</v>
      </c>
      <c r="AI205" s="936" cm="1">
        <f t="array" aca="1" ref="AI205" ca="1">INDEX($H$168:$BL$168,,MATCH($E205,$H$143:$BL$143))/Assumed_Asset_Life_in_Years*'CBA Fixed Data'!AC216</f>
        <v>0</v>
      </c>
      <c r="AJ205" s="936" cm="1">
        <f t="array" aca="1" ref="AJ205" ca="1">INDEX($H$168:$BL$168,,MATCH($E205,$H$143:$BL$143))/Assumed_Asset_Life_in_Years*'CBA Fixed Data'!AD216</f>
        <v>0</v>
      </c>
      <c r="AK205" s="936" cm="1">
        <f t="array" aca="1" ref="AK205" ca="1">INDEX($H$168:$BL$168,,MATCH($E205,$H$143:$BL$143))/Assumed_Asset_Life_in_Years*'CBA Fixed Data'!AE216</f>
        <v>0</v>
      </c>
      <c r="AL205" s="936" cm="1">
        <f t="array" aca="1" ref="AL205" ca="1">INDEX($H$168:$BL$168,,MATCH($E205,$H$143:$BL$143))/Assumed_Asset_Life_in_Years*'CBA Fixed Data'!AF216</f>
        <v>0</v>
      </c>
      <c r="AM205" s="936" cm="1">
        <f t="array" aca="1" ref="AM205" ca="1">INDEX($H$168:$BL$168,,MATCH($E205,$H$143:$BL$143))/Assumed_Asset_Life_in_Years*'CBA Fixed Data'!AG216</f>
        <v>0</v>
      </c>
      <c r="AN205" s="936" cm="1">
        <f t="array" aca="1" ref="AN205" ca="1">INDEX($H$168:$BL$168,,MATCH($E205,$H$143:$BL$143))/Assumed_Asset_Life_in_Years*'CBA Fixed Data'!AH216</f>
        <v>0</v>
      </c>
      <c r="AO205" s="936" cm="1">
        <f t="array" aca="1" ref="AO205" ca="1">INDEX($H$168:$BL$168,,MATCH($E205,$H$143:$BL$143))/Assumed_Asset_Life_in_Years*'CBA Fixed Data'!AI216</f>
        <v>0</v>
      </c>
      <c r="AP205" s="936" cm="1">
        <f t="array" aca="1" ref="AP205" ca="1">INDEX($H$168:$BL$168,,MATCH($E205,$H$143:$BL$143))/Assumed_Asset_Life_in_Years*'CBA Fixed Data'!AJ216</f>
        <v>0</v>
      </c>
      <c r="AQ205" s="936" cm="1">
        <f t="array" aca="1" ref="AQ205" ca="1">INDEX($H$168:$BL$168,,MATCH($E205,$H$143:$BL$143))/Assumed_Asset_Life_in_Years*'CBA Fixed Data'!AK216</f>
        <v>0</v>
      </c>
      <c r="AR205" s="936" cm="1">
        <f t="array" aca="1" ref="AR205" ca="1">INDEX($H$168:$BL$168,,MATCH($E205,$H$143:$BL$143))/Assumed_Asset_Life_in_Years*'CBA Fixed Data'!AL216</f>
        <v>0</v>
      </c>
      <c r="AS205" s="936" cm="1">
        <f t="array" aca="1" ref="AS205" ca="1">INDEX($H$168:$BL$168,,MATCH($E205,$H$143:$BL$143))/Assumed_Asset_Life_in_Years*'CBA Fixed Data'!AM216</f>
        <v>0</v>
      </c>
      <c r="AT205" s="936" cm="1">
        <f t="array" aca="1" ref="AT205" ca="1">INDEX($H$168:$BL$168,,MATCH($E205,$H$143:$BL$143))/Assumed_Asset_Life_in_Years*'CBA Fixed Data'!AN216</f>
        <v>0</v>
      </c>
      <c r="AU205" s="936" cm="1">
        <f t="array" aca="1" ref="AU205" ca="1">INDEX($H$168:$BL$168,,MATCH($E205,$H$143:$BL$143))/Assumed_Asset_Life_in_Years*'CBA Fixed Data'!AO216</f>
        <v>0</v>
      </c>
      <c r="AV205" s="936" cm="1">
        <f t="array" aca="1" ref="AV205" ca="1">INDEX($H$168:$BL$168,,MATCH($E205,$H$143:$BL$143))/Assumed_Asset_Life_in_Years*'CBA Fixed Data'!AP216</f>
        <v>0</v>
      </c>
      <c r="AW205" s="936" cm="1">
        <f t="array" aca="1" ref="AW205" ca="1">INDEX($H$168:$BL$168,,MATCH($E205,$H$143:$BL$143))/Assumed_Asset_Life_in_Years*'CBA Fixed Data'!AQ216</f>
        <v>0</v>
      </c>
      <c r="AX205" s="936" cm="1">
        <f t="array" aca="1" ref="AX205" ca="1">INDEX($H$168:$BL$168,,MATCH($E205,$H$143:$BL$143))/Assumed_Asset_Life_in_Years*'CBA Fixed Data'!AR216</f>
        <v>0</v>
      </c>
      <c r="AY205" s="936" cm="1">
        <f t="array" aca="1" ref="AY205" ca="1">INDEX($H$168:$BL$168,,MATCH($E205,$H$143:$BL$143))/Assumed_Asset_Life_in_Years*'CBA Fixed Data'!AS216</f>
        <v>0</v>
      </c>
      <c r="AZ205" s="936" cm="1">
        <f t="array" aca="1" ref="AZ205" ca="1">INDEX($H$168:$BL$168,,MATCH($E205,$H$143:$BL$143))/Assumed_Asset_Life_in_Years*'CBA Fixed Data'!AT216</f>
        <v>0</v>
      </c>
      <c r="BA205" s="936" cm="1">
        <f t="array" aca="1" ref="BA205" ca="1">INDEX($H$168:$BL$168,,MATCH($E205,$H$143:$BL$143))/Assumed_Asset_Life_in_Years*'CBA Fixed Data'!AU216</f>
        <v>0</v>
      </c>
      <c r="BB205" s="936" cm="1">
        <f t="array" aca="1" ref="BB205" ca="1">INDEX($H$168:$BL$168,,MATCH($E205,$H$143:$BL$143))/Assumed_Asset_Life_in_Years*'CBA Fixed Data'!AV216</f>
        <v>0</v>
      </c>
      <c r="BC205" s="936" cm="1">
        <f t="array" aca="1" ref="BC205" ca="1">INDEX($H$168:$BL$168,,MATCH($E205,$H$143:$BL$143))/Assumed_Asset_Life_in_Years*'CBA Fixed Data'!AW216</f>
        <v>0</v>
      </c>
      <c r="BD205" s="936" cm="1">
        <f t="array" aca="1" ref="BD205" ca="1">INDEX($H$168:$BL$168,,MATCH($E205,$H$143:$BL$143))/Assumed_Asset_Life_in_Years*'CBA Fixed Data'!AX216</f>
        <v>0</v>
      </c>
      <c r="BE205" s="936" cm="1">
        <f t="array" aca="1" ref="BE205" ca="1">INDEX($H$168:$BL$168,,MATCH($E205,$H$143:$BL$143))/Assumed_Asset_Life_in_Years*'CBA Fixed Data'!AY216</f>
        <v>0</v>
      </c>
      <c r="BF205" s="936" cm="1">
        <f t="array" aca="1" ref="BF205" ca="1">INDEX($H$168:$BL$168,,MATCH($E205,$H$143:$BL$143))/Assumed_Asset_Life_in_Years*'CBA Fixed Data'!AZ216</f>
        <v>0</v>
      </c>
      <c r="BG205" s="936" cm="1">
        <f t="array" aca="1" ref="BG205" ca="1">INDEX($H$168:$BL$168,,MATCH($E205,$H$143:$BL$143))/Assumed_Asset_Life_in_Years*'CBA Fixed Data'!BA216</f>
        <v>0</v>
      </c>
      <c r="BH205" s="936" cm="1">
        <f t="array" aca="1" ref="BH205" ca="1">INDEX($H$168:$BL$168,,MATCH($E205,$H$143:$BL$143))/Assumed_Asset_Life_in_Years*'CBA Fixed Data'!BB216</f>
        <v>0</v>
      </c>
      <c r="BI205" s="936" cm="1">
        <f t="array" aca="1" ref="BI205" ca="1">INDEX($H$168:$BL$168,,MATCH($E205,$H$143:$BL$143))/Assumed_Asset_Life_in_Years*'CBA Fixed Data'!BC216</f>
        <v>0</v>
      </c>
      <c r="BJ205" s="936" cm="1">
        <f t="array" aca="1" ref="BJ205" ca="1">INDEX($H$168:$BL$168,,MATCH($E205,$H$143:$BL$143))/Assumed_Asset_Life_in_Years*'CBA Fixed Data'!BD216</f>
        <v>0</v>
      </c>
      <c r="BK205" s="936" cm="1">
        <f t="array" aca="1" ref="BK205" ca="1">INDEX($H$168:$BL$168,,MATCH($E205,$H$143:$BL$143))/Assumed_Asset_Life_in_Years*'CBA Fixed Data'!BE216</f>
        <v>0</v>
      </c>
      <c r="BL205" s="936" cm="1">
        <f t="array" aca="1" ref="BL205" ca="1">INDEX($H$168:$BL$168,,MATCH($E205,$H$143:$BL$143))/Assumed_Asset_Life_in_Years*'CBA Fixed Data'!BF216</f>
        <v>0</v>
      </c>
      <c r="BM205" s="184"/>
    </row>
    <row r="206" spans="1:65" ht="14.25">
      <c r="A206" s="1270"/>
      <c r="B206" s="909" t="s">
        <v>709</v>
      </c>
      <c r="C206" s="909"/>
      <c r="D206" s="909" t="s">
        <v>710</v>
      </c>
      <c r="E206" s="910">
        <v>2060</v>
      </c>
      <c r="F206" s="909"/>
      <c r="G206" s="913" t="s">
        <v>514</v>
      </c>
      <c r="H206" s="936" cm="1">
        <f t="array" aca="1" ref="H206" ca="1">INDEX($H$168:$BL$168,,MATCH($E206,$H$143:$BL$143))/Assumed_Asset_Life_in_Years*'CBA Fixed Data'!B217</f>
        <v>0</v>
      </c>
      <c r="I206" s="936" cm="1">
        <f t="array" aca="1" ref="I206" ca="1">INDEX($H$168:$BL$168,,MATCH($E206,$H$143:$BL$143))/Assumed_Asset_Life_in_Years*'CBA Fixed Data'!C217</f>
        <v>0</v>
      </c>
      <c r="J206" s="936" cm="1">
        <f t="array" aca="1" ref="J206" ca="1">INDEX($H$168:$BL$168,,MATCH($E206,$H$143:$BL$143))/Assumed_Asset_Life_in_Years*'CBA Fixed Data'!D217</f>
        <v>0</v>
      </c>
      <c r="K206" s="936" cm="1">
        <f t="array" aca="1" ref="K206" ca="1">INDEX($H$168:$BL$168,,MATCH($E206,$H$143:$BL$143))/Assumed_Asset_Life_in_Years*'CBA Fixed Data'!E217</f>
        <v>0</v>
      </c>
      <c r="L206" s="936" cm="1">
        <f t="array" aca="1" ref="L206" ca="1">INDEX($H$168:$BL$168,,MATCH($E206,$H$143:$BL$143))/Assumed_Asset_Life_in_Years*'CBA Fixed Data'!F217</f>
        <v>0</v>
      </c>
      <c r="M206" s="936" cm="1">
        <f t="array" aca="1" ref="M206" ca="1">INDEX($H$168:$BL$168,,MATCH($E206,$H$143:$BL$143))/Assumed_Asset_Life_in_Years*'CBA Fixed Data'!G217</f>
        <v>0</v>
      </c>
      <c r="N206" s="936" cm="1">
        <f t="array" aca="1" ref="N206" ca="1">INDEX($H$168:$BL$168,,MATCH($E206,$H$143:$BL$143))/Assumed_Asset_Life_in_Years*'CBA Fixed Data'!H217</f>
        <v>0</v>
      </c>
      <c r="O206" s="936" cm="1">
        <f t="array" aca="1" ref="O206" ca="1">INDEX($H$168:$BL$168,,MATCH($E206,$H$143:$BL$143))/Assumed_Asset_Life_in_Years*'CBA Fixed Data'!I217</f>
        <v>0</v>
      </c>
      <c r="P206" s="936" cm="1">
        <f t="array" aca="1" ref="P206" ca="1">INDEX($H$168:$BL$168,,MATCH($E206,$H$143:$BL$143))/Assumed_Asset_Life_in_Years*'CBA Fixed Data'!J217</f>
        <v>0</v>
      </c>
      <c r="Q206" s="936" cm="1">
        <f t="array" aca="1" ref="Q206" ca="1">INDEX($H$168:$BL$168,,MATCH($E206,$H$143:$BL$143))/Assumed_Asset_Life_in_Years*'CBA Fixed Data'!K217</f>
        <v>0</v>
      </c>
      <c r="R206" s="936" cm="1">
        <f t="array" aca="1" ref="R206" ca="1">INDEX($H$168:$BL$168,,MATCH($E206,$H$143:$BL$143))/Assumed_Asset_Life_in_Years*'CBA Fixed Data'!L217</f>
        <v>0</v>
      </c>
      <c r="S206" s="936" cm="1">
        <f t="array" aca="1" ref="S206" ca="1">INDEX($H$168:$BL$168,,MATCH($E206,$H$143:$BL$143))/Assumed_Asset_Life_in_Years*'CBA Fixed Data'!M217</f>
        <v>0</v>
      </c>
      <c r="T206" s="936" cm="1">
        <f t="array" aca="1" ref="T206" ca="1">INDEX($H$168:$BL$168,,MATCH($E206,$H$143:$BL$143))/Assumed_Asset_Life_in_Years*'CBA Fixed Data'!N217</f>
        <v>0</v>
      </c>
      <c r="U206" s="936" cm="1">
        <f t="array" aca="1" ref="U206" ca="1">INDEX($H$168:$BL$168,,MATCH($E206,$H$143:$BL$143))/Assumed_Asset_Life_in_Years*'CBA Fixed Data'!O217</f>
        <v>0</v>
      </c>
      <c r="V206" s="936" cm="1">
        <f t="array" aca="1" ref="V206" ca="1">INDEX($H$168:$BL$168,,MATCH($E206,$H$143:$BL$143))/Assumed_Asset_Life_in_Years*'CBA Fixed Data'!P217</f>
        <v>0</v>
      </c>
      <c r="W206" s="936" cm="1">
        <f t="array" aca="1" ref="W206" ca="1">INDEX($H$168:$BL$168,,MATCH($E206,$H$143:$BL$143))/Assumed_Asset_Life_in_Years*'CBA Fixed Data'!Q217</f>
        <v>0</v>
      </c>
      <c r="X206" s="936" cm="1">
        <f t="array" aca="1" ref="X206" ca="1">INDEX($H$168:$BL$168,,MATCH($E206,$H$143:$BL$143))/Assumed_Asset_Life_in_Years*'CBA Fixed Data'!R217</f>
        <v>0</v>
      </c>
      <c r="Y206" s="936" cm="1">
        <f t="array" aca="1" ref="Y206" ca="1">INDEX($H$168:$BL$168,,MATCH($E206,$H$143:$BL$143))/Assumed_Asset_Life_in_Years*'CBA Fixed Data'!S217</f>
        <v>0</v>
      </c>
      <c r="Z206" s="936" cm="1">
        <f t="array" aca="1" ref="Z206" ca="1">INDEX($H$168:$BL$168,,MATCH($E206,$H$143:$BL$143))/Assumed_Asset_Life_in_Years*'CBA Fixed Data'!T217</f>
        <v>0</v>
      </c>
      <c r="AA206" s="936" cm="1">
        <f t="array" aca="1" ref="AA206" ca="1">INDEX($H$168:$BL$168,,MATCH($E206,$H$143:$BL$143))/Assumed_Asset_Life_in_Years*'CBA Fixed Data'!U217</f>
        <v>0</v>
      </c>
      <c r="AB206" s="936" cm="1">
        <f t="array" aca="1" ref="AB206" ca="1">INDEX($H$168:$BL$168,,MATCH($E206,$H$143:$BL$143))/Assumed_Asset_Life_in_Years*'CBA Fixed Data'!V217</f>
        <v>0</v>
      </c>
      <c r="AC206" s="936" cm="1">
        <f t="array" aca="1" ref="AC206" ca="1">INDEX($H$168:$BL$168,,MATCH($E206,$H$143:$BL$143))/Assumed_Asset_Life_in_Years*'CBA Fixed Data'!W217</f>
        <v>0</v>
      </c>
      <c r="AD206" s="936" cm="1">
        <f t="array" aca="1" ref="AD206" ca="1">INDEX($H$168:$BL$168,,MATCH($E206,$H$143:$BL$143))/Assumed_Asset_Life_in_Years*'CBA Fixed Data'!X217</f>
        <v>0</v>
      </c>
      <c r="AE206" s="936" cm="1">
        <f t="array" aca="1" ref="AE206" ca="1">INDEX($H$168:$BL$168,,MATCH($E206,$H$143:$BL$143))/Assumed_Asset_Life_in_Years*'CBA Fixed Data'!Y217</f>
        <v>0</v>
      </c>
      <c r="AF206" s="936" cm="1">
        <f t="array" aca="1" ref="AF206" ca="1">INDEX($H$168:$BL$168,,MATCH($E206,$H$143:$BL$143))/Assumed_Asset_Life_in_Years*'CBA Fixed Data'!Z217</f>
        <v>0</v>
      </c>
      <c r="AG206" s="936" cm="1">
        <f t="array" aca="1" ref="AG206" ca="1">INDEX($H$168:$BL$168,,MATCH($E206,$H$143:$BL$143))/Assumed_Asset_Life_in_Years*'CBA Fixed Data'!AA217</f>
        <v>0</v>
      </c>
      <c r="AH206" s="936" cm="1">
        <f t="array" aca="1" ref="AH206" ca="1">INDEX($H$168:$BL$168,,MATCH($E206,$H$143:$BL$143))/Assumed_Asset_Life_in_Years*'CBA Fixed Data'!AB217</f>
        <v>0</v>
      </c>
      <c r="AI206" s="936" cm="1">
        <f t="array" aca="1" ref="AI206" ca="1">INDEX($H$168:$BL$168,,MATCH($E206,$H$143:$BL$143))/Assumed_Asset_Life_in_Years*'CBA Fixed Data'!AC217</f>
        <v>0</v>
      </c>
      <c r="AJ206" s="936" cm="1">
        <f t="array" aca="1" ref="AJ206" ca="1">INDEX($H$168:$BL$168,,MATCH($E206,$H$143:$BL$143))/Assumed_Asset_Life_in_Years*'CBA Fixed Data'!AD217</f>
        <v>0</v>
      </c>
      <c r="AK206" s="936" cm="1">
        <f t="array" aca="1" ref="AK206" ca="1">INDEX($H$168:$BL$168,,MATCH($E206,$H$143:$BL$143))/Assumed_Asset_Life_in_Years*'CBA Fixed Data'!AE217</f>
        <v>0</v>
      </c>
      <c r="AL206" s="936" cm="1">
        <f t="array" aca="1" ref="AL206" ca="1">INDEX($H$168:$BL$168,,MATCH($E206,$H$143:$BL$143))/Assumed_Asset_Life_in_Years*'CBA Fixed Data'!AF217</f>
        <v>0</v>
      </c>
      <c r="AM206" s="936" cm="1">
        <f t="array" aca="1" ref="AM206" ca="1">INDEX($H$168:$BL$168,,MATCH($E206,$H$143:$BL$143))/Assumed_Asset_Life_in_Years*'CBA Fixed Data'!AG217</f>
        <v>0</v>
      </c>
      <c r="AN206" s="936" cm="1">
        <f t="array" aca="1" ref="AN206" ca="1">INDEX($H$168:$BL$168,,MATCH($E206,$H$143:$BL$143))/Assumed_Asset_Life_in_Years*'CBA Fixed Data'!AH217</f>
        <v>0</v>
      </c>
      <c r="AO206" s="936" cm="1">
        <f t="array" aca="1" ref="AO206" ca="1">INDEX($H$168:$BL$168,,MATCH($E206,$H$143:$BL$143))/Assumed_Asset_Life_in_Years*'CBA Fixed Data'!AI217</f>
        <v>0</v>
      </c>
      <c r="AP206" s="936" cm="1">
        <f t="array" aca="1" ref="AP206" ca="1">INDEX($H$168:$BL$168,,MATCH($E206,$H$143:$BL$143))/Assumed_Asset_Life_in_Years*'CBA Fixed Data'!AJ217</f>
        <v>0</v>
      </c>
      <c r="AQ206" s="936" cm="1">
        <f t="array" aca="1" ref="AQ206" ca="1">INDEX($H$168:$BL$168,,MATCH($E206,$H$143:$BL$143))/Assumed_Asset_Life_in_Years*'CBA Fixed Data'!AK217</f>
        <v>0</v>
      </c>
      <c r="AR206" s="936" cm="1">
        <f t="array" aca="1" ref="AR206" ca="1">INDEX($H$168:$BL$168,,MATCH($E206,$H$143:$BL$143))/Assumed_Asset_Life_in_Years*'CBA Fixed Data'!AL217</f>
        <v>0</v>
      </c>
      <c r="AS206" s="936" cm="1">
        <f t="array" aca="1" ref="AS206" ca="1">INDEX($H$168:$BL$168,,MATCH($E206,$H$143:$BL$143))/Assumed_Asset_Life_in_Years*'CBA Fixed Data'!AM217</f>
        <v>0</v>
      </c>
      <c r="AT206" s="936" cm="1">
        <f t="array" aca="1" ref="AT206" ca="1">INDEX($H$168:$BL$168,,MATCH($E206,$H$143:$BL$143))/Assumed_Asset_Life_in_Years*'CBA Fixed Data'!AN217</f>
        <v>0</v>
      </c>
      <c r="AU206" s="936" cm="1">
        <f t="array" aca="1" ref="AU206" ca="1">INDEX($H$168:$BL$168,,MATCH($E206,$H$143:$BL$143))/Assumed_Asset_Life_in_Years*'CBA Fixed Data'!AO217</f>
        <v>0</v>
      </c>
      <c r="AV206" s="936" cm="1">
        <f t="array" aca="1" ref="AV206" ca="1">INDEX($H$168:$BL$168,,MATCH($E206,$H$143:$BL$143))/Assumed_Asset_Life_in_Years*'CBA Fixed Data'!AP217</f>
        <v>0</v>
      </c>
      <c r="AW206" s="936" cm="1">
        <f t="array" aca="1" ref="AW206" ca="1">INDEX($H$168:$BL$168,,MATCH($E206,$H$143:$BL$143))/Assumed_Asset_Life_in_Years*'CBA Fixed Data'!AQ217</f>
        <v>0</v>
      </c>
      <c r="AX206" s="936" cm="1">
        <f t="array" aca="1" ref="AX206" ca="1">INDEX($H$168:$BL$168,,MATCH($E206,$H$143:$BL$143))/Assumed_Asset_Life_in_Years*'CBA Fixed Data'!AR217</f>
        <v>0</v>
      </c>
      <c r="AY206" s="936" cm="1">
        <f t="array" aca="1" ref="AY206" ca="1">INDEX($H$168:$BL$168,,MATCH($E206,$H$143:$BL$143))/Assumed_Asset_Life_in_Years*'CBA Fixed Data'!AS217</f>
        <v>0</v>
      </c>
      <c r="AZ206" s="936" cm="1">
        <f t="array" aca="1" ref="AZ206" ca="1">INDEX($H$168:$BL$168,,MATCH($E206,$H$143:$BL$143))/Assumed_Asset_Life_in_Years*'CBA Fixed Data'!AT217</f>
        <v>0</v>
      </c>
      <c r="BA206" s="936" cm="1">
        <f t="array" aca="1" ref="BA206" ca="1">INDEX($H$168:$BL$168,,MATCH($E206,$H$143:$BL$143))/Assumed_Asset_Life_in_Years*'CBA Fixed Data'!AU217</f>
        <v>0</v>
      </c>
      <c r="BB206" s="936" cm="1">
        <f t="array" aca="1" ref="BB206" ca="1">INDEX($H$168:$BL$168,,MATCH($E206,$H$143:$BL$143))/Assumed_Asset_Life_in_Years*'CBA Fixed Data'!AV217</f>
        <v>0</v>
      </c>
      <c r="BC206" s="936" cm="1">
        <f t="array" aca="1" ref="BC206" ca="1">INDEX($H$168:$BL$168,,MATCH($E206,$H$143:$BL$143))/Assumed_Asset_Life_in_Years*'CBA Fixed Data'!AW217</f>
        <v>0</v>
      </c>
      <c r="BD206" s="936" cm="1">
        <f t="array" aca="1" ref="BD206" ca="1">INDEX($H$168:$BL$168,,MATCH($E206,$H$143:$BL$143))/Assumed_Asset_Life_in_Years*'CBA Fixed Data'!AX217</f>
        <v>0</v>
      </c>
      <c r="BE206" s="936" cm="1">
        <f t="array" aca="1" ref="BE206" ca="1">INDEX($H$168:$BL$168,,MATCH($E206,$H$143:$BL$143))/Assumed_Asset_Life_in_Years*'CBA Fixed Data'!AY217</f>
        <v>0</v>
      </c>
      <c r="BF206" s="936" cm="1">
        <f t="array" aca="1" ref="BF206" ca="1">INDEX($H$168:$BL$168,,MATCH($E206,$H$143:$BL$143))/Assumed_Asset_Life_in_Years*'CBA Fixed Data'!AZ217</f>
        <v>0</v>
      </c>
      <c r="BG206" s="936" cm="1">
        <f t="array" aca="1" ref="BG206" ca="1">INDEX($H$168:$BL$168,,MATCH($E206,$H$143:$BL$143))/Assumed_Asset_Life_in_Years*'CBA Fixed Data'!BA217</f>
        <v>0</v>
      </c>
      <c r="BH206" s="936" cm="1">
        <f t="array" aca="1" ref="BH206" ca="1">INDEX($H$168:$BL$168,,MATCH($E206,$H$143:$BL$143))/Assumed_Asset_Life_in_Years*'CBA Fixed Data'!BB217</f>
        <v>0</v>
      </c>
      <c r="BI206" s="936" cm="1">
        <f t="array" aca="1" ref="BI206" ca="1">INDEX($H$168:$BL$168,,MATCH($E206,$H$143:$BL$143))/Assumed_Asset_Life_in_Years*'CBA Fixed Data'!BC217</f>
        <v>0</v>
      </c>
      <c r="BJ206" s="936" cm="1">
        <f t="array" aca="1" ref="BJ206" ca="1">INDEX($H$168:$BL$168,,MATCH($E206,$H$143:$BL$143))/Assumed_Asset_Life_in_Years*'CBA Fixed Data'!BD217</f>
        <v>0</v>
      </c>
      <c r="BK206" s="936" cm="1">
        <f t="array" aca="1" ref="BK206" ca="1">INDEX($H$168:$BL$168,,MATCH($E206,$H$143:$BL$143))/Assumed_Asset_Life_in_Years*'CBA Fixed Data'!BE217</f>
        <v>0</v>
      </c>
      <c r="BL206" s="936" cm="1">
        <f t="array" aca="1" ref="BL206" ca="1">INDEX($H$168:$BL$168,,MATCH($E206,$H$143:$BL$143))/Assumed_Asset_Life_in_Years*'CBA Fixed Data'!BF217</f>
        <v>0</v>
      </c>
      <c r="BM206" s="184"/>
    </row>
    <row r="207" spans="1:65" ht="14.25">
      <c r="A207" s="1270"/>
      <c r="B207" s="909" t="s">
        <v>711</v>
      </c>
      <c r="C207" s="909"/>
      <c r="D207" s="909" t="s">
        <v>712</v>
      </c>
      <c r="E207" s="910">
        <v>2061</v>
      </c>
      <c r="F207" s="909"/>
      <c r="G207" s="913" t="s">
        <v>514</v>
      </c>
      <c r="H207" s="936" cm="1">
        <f t="array" aca="1" ref="H207" ca="1">INDEX($H$168:$BL$168,,MATCH($E207,$H$143:$BL$143))/Assumed_Asset_Life_in_Years*'CBA Fixed Data'!B218</f>
        <v>0</v>
      </c>
      <c r="I207" s="936" cm="1">
        <f t="array" aca="1" ref="I207" ca="1">INDEX($H$168:$BL$168,,MATCH($E207,$H$143:$BL$143))/Assumed_Asset_Life_in_Years*'CBA Fixed Data'!C218</f>
        <v>0</v>
      </c>
      <c r="J207" s="936" cm="1">
        <f t="array" aca="1" ref="J207" ca="1">INDEX($H$168:$BL$168,,MATCH($E207,$H$143:$BL$143))/Assumed_Asset_Life_in_Years*'CBA Fixed Data'!D218</f>
        <v>0</v>
      </c>
      <c r="K207" s="936" cm="1">
        <f t="array" aca="1" ref="K207" ca="1">INDEX($H$168:$BL$168,,MATCH($E207,$H$143:$BL$143))/Assumed_Asset_Life_in_Years*'CBA Fixed Data'!E218</f>
        <v>0</v>
      </c>
      <c r="L207" s="936" cm="1">
        <f t="array" aca="1" ref="L207" ca="1">INDEX($H$168:$BL$168,,MATCH($E207,$H$143:$BL$143))/Assumed_Asset_Life_in_Years*'CBA Fixed Data'!F218</f>
        <v>0</v>
      </c>
      <c r="M207" s="936" cm="1">
        <f t="array" aca="1" ref="M207" ca="1">INDEX($H$168:$BL$168,,MATCH($E207,$H$143:$BL$143))/Assumed_Asset_Life_in_Years*'CBA Fixed Data'!G218</f>
        <v>0</v>
      </c>
      <c r="N207" s="936" cm="1">
        <f t="array" aca="1" ref="N207" ca="1">INDEX($H$168:$BL$168,,MATCH($E207,$H$143:$BL$143))/Assumed_Asset_Life_in_Years*'CBA Fixed Data'!H218</f>
        <v>0</v>
      </c>
      <c r="O207" s="936" cm="1">
        <f t="array" aca="1" ref="O207" ca="1">INDEX($H$168:$BL$168,,MATCH($E207,$H$143:$BL$143))/Assumed_Asset_Life_in_Years*'CBA Fixed Data'!I218</f>
        <v>0</v>
      </c>
      <c r="P207" s="936" cm="1">
        <f t="array" aca="1" ref="P207" ca="1">INDEX($H$168:$BL$168,,MATCH($E207,$H$143:$BL$143))/Assumed_Asset_Life_in_Years*'CBA Fixed Data'!J218</f>
        <v>0</v>
      </c>
      <c r="Q207" s="936" cm="1">
        <f t="array" aca="1" ref="Q207" ca="1">INDEX($H$168:$BL$168,,MATCH($E207,$H$143:$BL$143))/Assumed_Asset_Life_in_Years*'CBA Fixed Data'!K218</f>
        <v>0</v>
      </c>
      <c r="R207" s="936" cm="1">
        <f t="array" aca="1" ref="R207" ca="1">INDEX($H$168:$BL$168,,MATCH($E207,$H$143:$BL$143))/Assumed_Asset_Life_in_Years*'CBA Fixed Data'!L218</f>
        <v>0</v>
      </c>
      <c r="S207" s="936" cm="1">
        <f t="array" aca="1" ref="S207" ca="1">INDEX($H$168:$BL$168,,MATCH($E207,$H$143:$BL$143))/Assumed_Asset_Life_in_Years*'CBA Fixed Data'!M218</f>
        <v>0</v>
      </c>
      <c r="T207" s="936" cm="1">
        <f t="array" aca="1" ref="T207" ca="1">INDEX($H$168:$BL$168,,MATCH($E207,$H$143:$BL$143))/Assumed_Asset_Life_in_Years*'CBA Fixed Data'!N218</f>
        <v>0</v>
      </c>
      <c r="U207" s="936" cm="1">
        <f t="array" aca="1" ref="U207" ca="1">INDEX($H$168:$BL$168,,MATCH($E207,$H$143:$BL$143))/Assumed_Asset_Life_in_Years*'CBA Fixed Data'!O218</f>
        <v>0</v>
      </c>
      <c r="V207" s="936" cm="1">
        <f t="array" aca="1" ref="V207" ca="1">INDEX($H$168:$BL$168,,MATCH($E207,$H$143:$BL$143))/Assumed_Asset_Life_in_Years*'CBA Fixed Data'!P218</f>
        <v>0</v>
      </c>
      <c r="W207" s="936" cm="1">
        <f t="array" aca="1" ref="W207" ca="1">INDEX($H$168:$BL$168,,MATCH($E207,$H$143:$BL$143))/Assumed_Asset_Life_in_Years*'CBA Fixed Data'!Q218</f>
        <v>0</v>
      </c>
      <c r="X207" s="936" cm="1">
        <f t="array" aca="1" ref="X207" ca="1">INDEX($H$168:$BL$168,,MATCH($E207,$H$143:$BL$143))/Assumed_Asset_Life_in_Years*'CBA Fixed Data'!R218</f>
        <v>0</v>
      </c>
      <c r="Y207" s="936" cm="1">
        <f t="array" aca="1" ref="Y207" ca="1">INDEX($H$168:$BL$168,,MATCH($E207,$H$143:$BL$143))/Assumed_Asset_Life_in_Years*'CBA Fixed Data'!S218</f>
        <v>0</v>
      </c>
      <c r="Z207" s="936" cm="1">
        <f t="array" aca="1" ref="Z207" ca="1">INDEX($H$168:$BL$168,,MATCH($E207,$H$143:$BL$143))/Assumed_Asset_Life_in_Years*'CBA Fixed Data'!T218</f>
        <v>0</v>
      </c>
      <c r="AA207" s="936" cm="1">
        <f t="array" aca="1" ref="AA207" ca="1">INDEX($H$168:$BL$168,,MATCH($E207,$H$143:$BL$143))/Assumed_Asset_Life_in_Years*'CBA Fixed Data'!U218</f>
        <v>0</v>
      </c>
      <c r="AB207" s="936" cm="1">
        <f t="array" aca="1" ref="AB207" ca="1">INDEX($H$168:$BL$168,,MATCH($E207,$H$143:$BL$143))/Assumed_Asset_Life_in_Years*'CBA Fixed Data'!V218</f>
        <v>0</v>
      </c>
      <c r="AC207" s="936" cm="1">
        <f t="array" aca="1" ref="AC207" ca="1">INDEX($H$168:$BL$168,,MATCH($E207,$H$143:$BL$143))/Assumed_Asset_Life_in_Years*'CBA Fixed Data'!W218</f>
        <v>0</v>
      </c>
      <c r="AD207" s="936" cm="1">
        <f t="array" aca="1" ref="AD207" ca="1">INDEX($H$168:$BL$168,,MATCH($E207,$H$143:$BL$143))/Assumed_Asset_Life_in_Years*'CBA Fixed Data'!X218</f>
        <v>0</v>
      </c>
      <c r="AE207" s="936" cm="1">
        <f t="array" aca="1" ref="AE207" ca="1">INDEX($H$168:$BL$168,,MATCH($E207,$H$143:$BL$143))/Assumed_Asset_Life_in_Years*'CBA Fixed Data'!Y218</f>
        <v>0</v>
      </c>
      <c r="AF207" s="936" cm="1">
        <f t="array" aca="1" ref="AF207" ca="1">INDEX($H$168:$BL$168,,MATCH($E207,$H$143:$BL$143))/Assumed_Asset_Life_in_Years*'CBA Fixed Data'!Z218</f>
        <v>0</v>
      </c>
      <c r="AG207" s="936" cm="1">
        <f t="array" aca="1" ref="AG207" ca="1">INDEX($H$168:$BL$168,,MATCH($E207,$H$143:$BL$143))/Assumed_Asset_Life_in_Years*'CBA Fixed Data'!AA218</f>
        <v>0</v>
      </c>
      <c r="AH207" s="936" cm="1">
        <f t="array" aca="1" ref="AH207" ca="1">INDEX($H$168:$BL$168,,MATCH($E207,$H$143:$BL$143))/Assumed_Asset_Life_in_Years*'CBA Fixed Data'!AB218</f>
        <v>0</v>
      </c>
      <c r="AI207" s="936" cm="1">
        <f t="array" aca="1" ref="AI207" ca="1">INDEX($H$168:$BL$168,,MATCH($E207,$H$143:$BL$143))/Assumed_Asset_Life_in_Years*'CBA Fixed Data'!AC218</f>
        <v>0</v>
      </c>
      <c r="AJ207" s="936" cm="1">
        <f t="array" aca="1" ref="AJ207" ca="1">INDEX($H$168:$BL$168,,MATCH($E207,$H$143:$BL$143))/Assumed_Asset_Life_in_Years*'CBA Fixed Data'!AD218</f>
        <v>0</v>
      </c>
      <c r="AK207" s="936" cm="1">
        <f t="array" aca="1" ref="AK207" ca="1">INDEX($H$168:$BL$168,,MATCH($E207,$H$143:$BL$143))/Assumed_Asset_Life_in_Years*'CBA Fixed Data'!AE218</f>
        <v>0</v>
      </c>
      <c r="AL207" s="936" cm="1">
        <f t="array" aca="1" ref="AL207" ca="1">INDEX($H$168:$BL$168,,MATCH($E207,$H$143:$BL$143))/Assumed_Asset_Life_in_Years*'CBA Fixed Data'!AF218</f>
        <v>0</v>
      </c>
      <c r="AM207" s="936" cm="1">
        <f t="array" aca="1" ref="AM207" ca="1">INDEX($H$168:$BL$168,,MATCH($E207,$H$143:$BL$143))/Assumed_Asset_Life_in_Years*'CBA Fixed Data'!AG218</f>
        <v>0</v>
      </c>
      <c r="AN207" s="936" cm="1">
        <f t="array" aca="1" ref="AN207" ca="1">INDEX($H$168:$BL$168,,MATCH($E207,$H$143:$BL$143))/Assumed_Asset_Life_in_Years*'CBA Fixed Data'!AH218</f>
        <v>0</v>
      </c>
      <c r="AO207" s="936" cm="1">
        <f t="array" aca="1" ref="AO207" ca="1">INDEX($H$168:$BL$168,,MATCH($E207,$H$143:$BL$143))/Assumed_Asset_Life_in_Years*'CBA Fixed Data'!AI218</f>
        <v>0</v>
      </c>
      <c r="AP207" s="936" cm="1">
        <f t="array" aca="1" ref="AP207" ca="1">INDEX($H$168:$BL$168,,MATCH($E207,$H$143:$BL$143))/Assumed_Asset_Life_in_Years*'CBA Fixed Data'!AJ218</f>
        <v>0</v>
      </c>
      <c r="AQ207" s="936" cm="1">
        <f t="array" aca="1" ref="AQ207" ca="1">INDEX($H$168:$BL$168,,MATCH($E207,$H$143:$BL$143))/Assumed_Asset_Life_in_Years*'CBA Fixed Data'!AK218</f>
        <v>0</v>
      </c>
      <c r="AR207" s="936" cm="1">
        <f t="array" aca="1" ref="AR207" ca="1">INDEX($H$168:$BL$168,,MATCH($E207,$H$143:$BL$143))/Assumed_Asset_Life_in_Years*'CBA Fixed Data'!AL218</f>
        <v>0</v>
      </c>
      <c r="AS207" s="936" cm="1">
        <f t="array" aca="1" ref="AS207" ca="1">INDEX($H$168:$BL$168,,MATCH($E207,$H$143:$BL$143))/Assumed_Asset_Life_in_Years*'CBA Fixed Data'!AM218</f>
        <v>0</v>
      </c>
      <c r="AT207" s="936" cm="1">
        <f t="array" aca="1" ref="AT207" ca="1">INDEX($H$168:$BL$168,,MATCH($E207,$H$143:$BL$143))/Assumed_Asset_Life_in_Years*'CBA Fixed Data'!AN218</f>
        <v>0</v>
      </c>
      <c r="AU207" s="936" cm="1">
        <f t="array" aca="1" ref="AU207" ca="1">INDEX($H$168:$BL$168,,MATCH($E207,$H$143:$BL$143))/Assumed_Asset_Life_in_Years*'CBA Fixed Data'!AO218</f>
        <v>0</v>
      </c>
      <c r="AV207" s="936" cm="1">
        <f t="array" aca="1" ref="AV207" ca="1">INDEX($H$168:$BL$168,,MATCH($E207,$H$143:$BL$143))/Assumed_Asset_Life_in_Years*'CBA Fixed Data'!AP218</f>
        <v>0</v>
      </c>
      <c r="AW207" s="936" cm="1">
        <f t="array" aca="1" ref="AW207" ca="1">INDEX($H$168:$BL$168,,MATCH($E207,$H$143:$BL$143))/Assumed_Asset_Life_in_Years*'CBA Fixed Data'!AQ218</f>
        <v>0</v>
      </c>
      <c r="AX207" s="936" cm="1">
        <f t="array" aca="1" ref="AX207" ca="1">INDEX($H$168:$BL$168,,MATCH($E207,$H$143:$BL$143))/Assumed_Asset_Life_in_Years*'CBA Fixed Data'!AR218</f>
        <v>0</v>
      </c>
      <c r="AY207" s="936" cm="1">
        <f t="array" aca="1" ref="AY207" ca="1">INDEX($H$168:$BL$168,,MATCH($E207,$H$143:$BL$143))/Assumed_Asset_Life_in_Years*'CBA Fixed Data'!AS218</f>
        <v>0</v>
      </c>
      <c r="AZ207" s="936" cm="1">
        <f t="array" aca="1" ref="AZ207" ca="1">INDEX($H$168:$BL$168,,MATCH($E207,$H$143:$BL$143))/Assumed_Asset_Life_in_Years*'CBA Fixed Data'!AT218</f>
        <v>0</v>
      </c>
      <c r="BA207" s="936" cm="1">
        <f t="array" aca="1" ref="BA207" ca="1">INDEX($H$168:$BL$168,,MATCH($E207,$H$143:$BL$143))/Assumed_Asset_Life_in_Years*'CBA Fixed Data'!AU218</f>
        <v>0</v>
      </c>
      <c r="BB207" s="936" cm="1">
        <f t="array" aca="1" ref="BB207" ca="1">INDEX($H$168:$BL$168,,MATCH($E207,$H$143:$BL$143))/Assumed_Asset_Life_in_Years*'CBA Fixed Data'!AV218</f>
        <v>0</v>
      </c>
      <c r="BC207" s="936" cm="1">
        <f t="array" aca="1" ref="BC207" ca="1">INDEX($H$168:$BL$168,,MATCH($E207,$H$143:$BL$143))/Assumed_Asset_Life_in_Years*'CBA Fixed Data'!AW218</f>
        <v>0</v>
      </c>
      <c r="BD207" s="936" cm="1">
        <f t="array" aca="1" ref="BD207" ca="1">INDEX($H$168:$BL$168,,MATCH($E207,$H$143:$BL$143))/Assumed_Asset_Life_in_Years*'CBA Fixed Data'!AX218</f>
        <v>0</v>
      </c>
      <c r="BE207" s="936" cm="1">
        <f t="array" aca="1" ref="BE207" ca="1">INDEX($H$168:$BL$168,,MATCH($E207,$H$143:$BL$143))/Assumed_Asset_Life_in_Years*'CBA Fixed Data'!AY218</f>
        <v>0</v>
      </c>
      <c r="BF207" s="936" cm="1">
        <f t="array" aca="1" ref="BF207" ca="1">INDEX($H$168:$BL$168,,MATCH($E207,$H$143:$BL$143))/Assumed_Asset_Life_in_Years*'CBA Fixed Data'!AZ218</f>
        <v>0</v>
      </c>
      <c r="BG207" s="936" cm="1">
        <f t="array" aca="1" ref="BG207" ca="1">INDEX($H$168:$BL$168,,MATCH($E207,$H$143:$BL$143))/Assumed_Asset_Life_in_Years*'CBA Fixed Data'!BA218</f>
        <v>0</v>
      </c>
      <c r="BH207" s="936" cm="1">
        <f t="array" aca="1" ref="BH207" ca="1">INDEX($H$168:$BL$168,,MATCH($E207,$H$143:$BL$143))/Assumed_Asset_Life_in_Years*'CBA Fixed Data'!BB218</f>
        <v>0</v>
      </c>
      <c r="BI207" s="936" cm="1">
        <f t="array" aca="1" ref="BI207" ca="1">INDEX($H$168:$BL$168,,MATCH($E207,$H$143:$BL$143))/Assumed_Asset_Life_in_Years*'CBA Fixed Data'!BC218</f>
        <v>0</v>
      </c>
      <c r="BJ207" s="936" cm="1">
        <f t="array" aca="1" ref="BJ207" ca="1">INDEX($H$168:$BL$168,,MATCH($E207,$H$143:$BL$143))/Assumed_Asset_Life_in_Years*'CBA Fixed Data'!BD218</f>
        <v>0</v>
      </c>
      <c r="BK207" s="936" cm="1">
        <f t="array" aca="1" ref="BK207" ca="1">INDEX($H$168:$BL$168,,MATCH($E207,$H$143:$BL$143))/Assumed_Asset_Life_in_Years*'CBA Fixed Data'!BE218</f>
        <v>0</v>
      </c>
      <c r="BL207" s="936" cm="1">
        <f t="array" aca="1" ref="BL207" ca="1">INDEX($H$168:$BL$168,,MATCH($E207,$H$143:$BL$143))/Assumed_Asset_Life_in_Years*'CBA Fixed Data'!BF218</f>
        <v>0</v>
      </c>
      <c r="BM207" s="184"/>
    </row>
    <row r="208" spans="1:65" ht="14.25">
      <c r="A208" s="1270"/>
      <c r="B208" s="909" t="s">
        <v>713</v>
      </c>
      <c r="C208" s="909"/>
      <c r="D208" s="909" t="s">
        <v>714</v>
      </c>
      <c r="E208" s="910">
        <v>2062</v>
      </c>
      <c r="F208" s="909"/>
      <c r="G208" s="913" t="s">
        <v>514</v>
      </c>
      <c r="H208" s="936" cm="1">
        <f t="array" aca="1" ref="H208" ca="1">INDEX($H$168:$BL$168,,MATCH($E208,$H$143:$BL$143))/Assumed_Asset_Life_in_Years*'CBA Fixed Data'!B219</f>
        <v>0</v>
      </c>
      <c r="I208" s="936" cm="1">
        <f t="array" aca="1" ref="I208" ca="1">INDEX($H$168:$BL$168,,MATCH($E208,$H$143:$BL$143))/Assumed_Asset_Life_in_Years*'CBA Fixed Data'!C219</f>
        <v>0</v>
      </c>
      <c r="J208" s="936" cm="1">
        <f t="array" aca="1" ref="J208" ca="1">INDEX($H$168:$BL$168,,MATCH($E208,$H$143:$BL$143))/Assumed_Asset_Life_in_Years*'CBA Fixed Data'!D219</f>
        <v>0</v>
      </c>
      <c r="K208" s="936" cm="1">
        <f t="array" aca="1" ref="K208" ca="1">INDEX($H$168:$BL$168,,MATCH($E208,$H$143:$BL$143))/Assumed_Asset_Life_in_Years*'CBA Fixed Data'!E219</f>
        <v>0</v>
      </c>
      <c r="L208" s="936" cm="1">
        <f t="array" aca="1" ref="L208" ca="1">INDEX($H$168:$BL$168,,MATCH($E208,$H$143:$BL$143))/Assumed_Asset_Life_in_Years*'CBA Fixed Data'!F219</f>
        <v>0</v>
      </c>
      <c r="M208" s="936" cm="1">
        <f t="array" aca="1" ref="M208" ca="1">INDEX($H$168:$BL$168,,MATCH($E208,$H$143:$BL$143))/Assumed_Asset_Life_in_Years*'CBA Fixed Data'!G219</f>
        <v>0</v>
      </c>
      <c r="N208" s="936" cm="1">
        <f t="array" aca="1" ref="N208" ca="1">INDEX($H$168:$BL$168,,MATCH($E208,$H$143:$BL$143))/Assumed_Asset_Life_in_Years*'CBA Fixed Data'!H219</f>
        <v>0</v>
      </c>
      <c r="O208" s="936" cm="1">
        <f t="array" aca="1" ref="O208" ca="1">INDEX($H$168:$BL$168,,MATCH($E208,$H$143:$BL$143))/Assumed_Asset_Life_in_Years*'CBA Fixed Data'!I219</f>
        <v>0</v>
      </c>
      <c r="P208" s="936" cm="1">
        <f t="array" aca="1" ref="P208" ca="1">INDEX($H$168:$BL$168,,MATCH($E208,$H$143:$BL$143))/Assumed_Asset_Life_in_Years*'CBA Fixed Data'!J219</f>
        <v>0</v>
      </c>
      <c r="Q208" s="936" cm="1">
        <f t="array" aca="1" ref="Q208" ca="1">INDEX($H$168:$BL$168,,MATCH($E208,$H$143:$BL$143))/Assumed_Asset_Life_in_Years*'CBA Fixed Data'!K219</f>
        <v>0</v>
      </c>
      <c r="R208" s="936" cm="1">
        <f t="array" aca="1" ref="R208" ca="1">INDEX($H$168:$BL$168,,MATCH($E208,$H$143:$BL$143))/Assumed_Asset_Life_in_Years*'CBA Fixed Data'!L219</f>
        <v>0</v>
      </c>
      <c r="S208" s="936" cm="1">
        <f t="array" aca="1" ref="S208" ca="1">INDEX($H$168:$BL$168,,MATCH($E208,$H$143:$BL$143))/Assumed_Asset_Life_in_Years*'CBA Fixed Data'!M219</f>
        <v>0</v>
      </c>
      <c r="T208" s="936" cm="1">
        <f t="array" aca="1" ref="T208" ca="1">INDEX($H$168:$BL$168,,MATCH($E208,$H$143:$BL$143))/Assumed_Asset_Life_in_Years*'CBA Fixed Data'!N219</f>
        <v>0</v>
      </c>
      <c r="U208" s="936" cm="1">
        <f t="array" aca="1" ref="U208" ca="1">INDEX($H$168:$BL$168,,MATCH($E208,$H$143:$BL$143))/Assumed_Asset_Life_in_Years*'CBA Fixed Data'!O219</f>
        <v>0</v>
      </c>
      <c r="V208" s="936" cm="1">
        <f t="array" aca="1" ref="V208" ca="1">INDEX($H$168:$BL$168,,MATCH($E208,$H$143:$BL$143))/Assumed_Asset_Life_in_Years*'CBA Fixed Data'!P219</f>
        <v>0</v>
      </c>
      <c r="W208" s="936" cm="1">
        <f t="array" aca="1" ref="W208" ca="1">INDEX($H$168:$BL$168,,MATCH($E208,$H$143:$BL$143))/Assumed_Asset_Life_in_Years*'CBA Fixed Data'!Q219</f>
        <v>0</v>
      </c>
      <c r="X208" s="936" cm="1">
        <f t="array" aca="1" ref="X208" ca="1">INDEX($H$168:$BL$168,,MATCH($E208,$H$143:$BL$143))/Assumed_Asset_Life_in_Years*'CBA Fixed Data'!R219</f>
        <v>0</v>
      </c>
      <c r="Y208" s="936" cm="1">
        <f t="array" aca="1" ref="Y208" ca="1">INDEX($H$168:$BL$168,,MATCH($E208,$H$143:$BL$143))/Assumed_Asset_Life_in_Years*'CBA Fixed Data'!S219</f>
        <v>0</v>
      </c>
      <c r="Z208" s="936" cm="1">
        <f t="array" aca="1" ref="Z208" ca="1">INDEX($H$168:$BL$168,,MATCH($E208,$H$143:$BL$143))/Assumed_Asset_Life_in_Years*'CBA Fixed Data'!T219</f>
        <v>0</v>
      </c>
      <c r="AA208" s="936" cm="1">
        <f t="array" aca="1" ref="AA208" ca="1">INDEX($H$168:$BL$168,,MATCH($E208,$H$143:$BL$143))/Assumed_Asset_Life_in_Years*'CBA Fixed Data'!U219</f>
        <v>0</v>
      </c>
      <c r="AB208" s="936" cm="1">
        <f t="array" aca="1" ref="AB208" ca="1">INDEX($H$168:$BL$168,,MATCH($E208,$H$143:$BL$143))/Assumed_Asset_Life_in_Years*'CBA Fixed Data'!V219</f>
        <v>0</v>
      </c>
      <c r="AC208" s="936" cm="1">
        <f t="array" aca="1" ref="AC208" ca="1">INDEX($H$168:$BL$168,,MATCH($E208,$H$143:$BL$143))/Assumed_Asset_Life_in_Years*'CBA Fixed Data'!W219</f>
        <v>0</v>
      </c>
      <c r="AD208" s="936" cm="1">
        <f t="array" aca="1" ref="AD208" ca="1">INDEX($H$168:$BL$168,,MATCH($E208,$H$143:$BL$143))/Assumed_Asset_Life_in_Years*'CBA Fixed Data'!X219</f>
        <v>0</v>
      </c>
      <c r="AE208" s="936" cm="1">
        <f t="array" aca="1" ref="AE208" ca="1">INDEX($H$168:$BL$168,,MATCH($E208,$H$143:$BL$143))/Assumed_Asset_Life_in_Years*'CBA Fixed Data'!Y219</f>
        <v>0</v>
      </c>
      <c r="AF208" s="936" cm="1">
        <f t="array" aca="1" ref="AF208" ca="1">INDEX($H$168:$BL$168,,MATCH($E208,$H$143:$BL$143))/Assumed_Asset_Life_in_Years*'CBA Fixed Data'!Z219</f>
        <v>0</v>
      </c>
      <c r="AG208" s="936" cm="1">
        <f t="array" aca="1" ref="AG208" ca="1">INDEX($H$168:$BL$168,,MATCH($E208,$H$143:$BL$143))/Assumed_Asset_Life_in_Years*'CBA Fixed Data'!AA219</f>
        <v>0</v>
      </c>
      <c r="AH208" s="936" cm="1">
        <f t="array" aca="1" ref="AH208" ca="1">INDEX($H$168:$BL$168,,MATCH($E208,$H$143:$BL$143))/Assumed_Asset_Life_in_Years*'CBA Fixed Data'!AB219</f>
        <v>0</v>
      </c>
      <c r="AI208" s="936" cm="1">
        <f t="array" aca="1" ref="AI208" ca="1">INDEX($H$168:$BL$168,,MATCH($E208,$H$143:$BL$143))/Assumed_Asset_Life_in_Years*'CBA Fixed Data'!AC219</f>
        <v>0</v>
      </c>
      <c r="AJ208" s="936" cm="1">
        <f t="array" aca="1" ref="AJ208" ca="1">INDEX($H$168:$BL$168,,MATCH($E208,$H$143:$BL$143))/Assumed_Asset_Life_in_Years*'CBA Fixed Data'!AD219</f>
        <v>0</v>
      </c>
      <c r="AK208" s="936" cm="1">
        <f t="array" aca="1" ref="AK208" ca="1">INDEX($H$168:$BL$168,,MATCH($E208,$H$143:$BL$143))/Assumed_Asset_Life_in_Years*'CBA Fixed Data'!AE219</f>
        <v>0</v>
      </c>
      <c r="AL208" s="936" cm="1">
        <f t="array" aca="1" ref="AL208" ca="1">INDEX($H$168:$BL$168,,MATCH($E208,$H$143:$BL$143))/Assumed_Asset_Life_in_Years*'CBA Fixed Data'!AF219</f>
        <v>0</v>
      </c>
      <c r="AM208" s="936" cm="1">
        <f t="array" aca="1" ref="AM208" ca="1">INDEX($H$168:$BL$168,,MATCH($E208,$H$143:$BL$143))/Assumed_Asset_Life_in_Years*'CBA Fixed Data'!AG219</f>
        <v>0</v>
      </c>
      <c r="AN208" s="936" cm="1">
        <f t="array" aca="1" ref="AN208" ca="1">INDEX($H$168:$BL$168,,MATCH($E208,$H$143:$BL$143))/Assumed_Asset_Life_in_Years*'CBA Fixed Data'!AH219</f>
        <v>0</v>
      </c>
      <c r="AO208" s="936" cm="1">
        <f t="array" aca="1" ref="AO208" ca="1">INDEX($H$168:$BL$168,,MATCH($E208,$H$143:$BL$143))/Assumed_Asset_Life_in_Years*'CBA Fixed Data'!AI219</f>
        <v>0</v>
      </c>
      <c r="AP208" s="936" cm="1">
        <f t="array" aca="1" ref="AP208" ca="1">INDEX($H$168:$BL$168,,MATCH($E208,$H$143:$BL$143))/Assumed_Asset_Life_in_Years*'CBA Fixed Data'!AJ219</f>
        <v>0</v>
      </c>
      <c r="AQ208" s="936" cm="1">
        <f t="array" aca="1" ref="AQ208" ca="1">INDEX($H$168:$BL$168,,MATCH($E208,$H$143:$BL$143))/Assumed_Asset_Life_in_Years*'CBA Fixed Data'!AK219</f>
        <v>0</v>
      </c>
      <c r="AR208" s="936" cm="1">
        <f t="array" aca="1" ref="AR208" ca="1">INDEX($H$168:$BL$168,,MATCH($E208,$H$143:$BL$143))/Assumed_Asset_Life_in_Years*'CBA Fixed Data'!AL219</f>
        <v>0</v>
      </c>
      <c r="AS208" s="936" cm="1">
        <f t="array" aca="1" ref="AS208" ca="1">INDEX($H$168:$BL$168,,MATCH($E208,$H$143:$BL$143))/Assumed_Asset_Life_in_Years*'CBA Fixed Data'!AM219</f>
        <v>0</v>
      </c>
      <c r="AT208" s="936" cm="1">
        <f t="array" aca="1" ref="AT208" ca="1">INDEX($H$168:$BL$168,,MATCH($E208,$H$143:$BL$143))/Assumed_Asset_Life_in_Years*'CBA Fixed Data'!AN219</f>
        <v>0</v>
      </c>
      <c r="AU208" s="936" cm="1">
        <f t="array" aca="1" ref="AU208" ca="1">INDEX($H$168:$BL$168,,MATCH($E208,$H$143:$BL$143))/Assumed_Asset_Life_in_Years*'CBA Fixed Data'!AO219</f>
        <v>0</v>
      </c>
      <c r="AV208" s="936" cm="1">
        <f t="array" aca="1" ref="AV208" ca="1">INDEX($H$168:$BL$168,,MATCH($E208,$H$143:$BL$143))/Assumed_Asset_Life_in_Years*'CBA Fixed Data'!AP219</f>
        <v>0</v>
      </c>
      <c r="AW208" s="936" cm="1">
        <f t="array" aca="1" ref="AW208" ca="1">INDEX($H$168:$BL$168,,MATCH($E208,$H$143:$BL$143))/Assumed_Asset_Life_in_Years*'CBA Fixed Data'!AQ219</f>
        <v>0</v>
      </c>
      <c r="AX208" s="936" cm="1">
        <f t="array" aca="1" ref="AX208" ca="1">INDEX($H$168:$BL$168,,MATCH($E208,$H$143:$BL$143))/Assumed_Asset_Life_in_Years*'CBA Fixed Data'!AR219</f>
        <v>0</v>
      </c>
      <c r="AY208" s="936" cm="1">
        <f t="array" aca="1" ref="AY208" ca="1">INDEX($H$168:$BL$168,,MATCH($E208,$H$143:$BL$143))/Assumed_Asset_Life_in_Years*'CBA Fixed Data'!AS219</f>
        <v>0</v>
      </c>
      <c r="AZ208" s="936" cm="1">
        <f t="array" aca="1" ref="AZ208" ca="1">INDEX($H$168:$BL$168,,MATCH($E208,$H$143:$BL$143))/Assumed_Asset_Life_in_Years*'CBA Fixed Data'!AT219</f>
        <v>0</v>
      </c>
      <c r="BA208" s="936" cm="1">
        <f t="array" aca="1" ref="BA208" ca="1">INDEX($H$168:$BL$168,,MATCH($E208,$H$143:$BL$143))/Assumed_Asset_Life_in_Years*'CBA Fixed Data'!AU219</f>
        <v>0</v>
      </c>
      <c r="BB208" s="936" cm="1">
        <f t="array" aca="1" ref="BB208" ca="1">INDEX($H$168:$BL$168,,MATCH($E208,$H$143:$BL$143))/Assumed_Asset_Life_in_Years*'CBA Fixed Data'!AV219</f>
        <v>0</v>
      </c>
      <c r="BC208" s="936" cm="1">
        <f t="array" aca="1" ref="BC208" ca="1">INDEX($H$168:$BL$168,,MATCH($E208,$H$143:$BL$143))/Assumed_Asset_Life_in_Years*'CBA Fixed Data'!AW219</f>
        <v>0</v>
      </c>
      <c r="BD208" s="936" cm="1">
        <f t="array" aca="1" ref="BD208" ca="1">INDEX($H$168:$BL$168,,MATCH($E208,$H$143:$BL$143))/Assumed_Asset_Life_in_Years*'CBA Fixed Data'!AX219</f>
        <v>0</v>
      </c>
      <c r="BE208" s="936" cm="1">
        <f t="array" aca="1" ref="BE208" ca="1">INDEX($H$168:$BL$168,,MATCH($E208,$H$143:$BL$143))/Assumed_Asset_Life_in_Years*'CBA Fixed Data'!AY219</f>
        <v>0</v>
      </c>
      <c r="BF208" s="936" cm="1">
        <f t="array" aca="1" ref="BF208" ca="1">INDEX($H$168:$BL$168,,MATCH($E208,$H$143:$BL$143))/Assumed_Asset_Life_in_Years*'CBA Fixed Data'!AZ219</f>
        <v>0</v>
      </c>
      <c r="BG208" s="936" cm="1">
        <f t="array" aca="1" ref="BG208" ca="1">INDEX($H$168:$BL$168,,MATCH($E208,$H$143:$BL$143))/Assumed_Asset_Life_in_Years*'CBA Fixed Data'!BA219</f>
        <v>0</v>
      </c>
      <c r="BH208" s="936" cm="1">
        <f t="array" aca="1" ref="BH208" ca="1">INDEX($H$168:$BL$168,,MATCH($E208,$H$143:$BL$143))/Assumed_Asset_Life_in_Years*'CBA Fixed Data'!BB219</f>
        <v>0</v>
      </c>
      <c r="BI208" s="936" cm="1">
        <f t="array" aca="1" ref="BI208" ca="1">INDEX($H$168:$BL$168,,MATCH($E208,$H$143:$BL$143))/Assumed_Asset_Life_in_Years*'CBA Fixed Data'!BC219</f>
        <v>0</v>
      </c>
      <c r="BJ208" s="936" cm="1">
        <f t="array" aca="1" ref="BJ208" ca="1">INDEX($H$168:$BL$168,,MATCH($E208,$H$143:$BL$143))/Assumed_Asset_Life_in_Years*'CBA Fixed Data'!BD219</f>
        <v>0</v>
      </c>
      <c r="BK208" s="936" cm="1">
        <f t="array" aca="1" ref="BK208" ca="1">INDEX($H$168:$BL$168,,MATCH($E208,$H$143:$BL$143))/Assumed_Asset_Life_in_Years*'CBA Fixed Data'!BE219</f>
        <v>0</v>
      </c>
      <c r="BL208" s="936" cm="1">
        <f t="array" aca="1" ref="BL208" ca="1">INDEX($H$168:$BL$168,,MATCH($E208,$H$143:$BL$143))/Assumed_Asset_Life_in_Years*'CBA Fixed Data'!BF219</f>
        <v>0</v>
      </c>
      <c r="BM208" s="184"/>
    </row>
    <row r="209" spans="1:65" ht="14.25">
      <c r="A209" s="1270"/>
      <c r="B209" s="909" t="s">
        <v>715</v>
      </c>
      <c r="C209" s="909"/>
      <c r="D209" s="909" t="s">
        <v>716</v>
      </c>
      <c r="E209" s="910">
        <v>2063</v>
      </c>
      <c r="F209" s="909"/>
      <c r="G209" s="913" t="s">
        <v>514</v>
      </c>
      <c r="H209" s="936" cm="1">
        <f t="array" aca="1" ref="H209" ca="1">INDEX($H$168:$BL$168,,MATCH($E209,$H$143:$BL$143))/Assumed_Asset_Life_in_Years*'CBA Fixed Data'!B220</f>
        <v>0</v>
      </c>
      <c r="I209" s="936" cm="1">
        <f t="array" aca="1" ref="I209" ca="1">INDEX($H$168:$BL$168,,MATCH($E209,$H$143:$BL$143))/Assumed_Asset_Life_in_Years*'CBA Fixed Data'!C220</f>
        <v>0</v>
      </c>
      <c r="J209" s="936" cm="1">
        <f t="array" aca="1" ref="J209" ca="1">INDEX($H$168:$BL$168,,MATCH($E209,$H$143:$BL$143))/Assumed_Asset_Life_in_Years*'CBA Fixed Data'!D220</f>
        <v>0</v>
      </c>
      <c r="K209" s="936" cm="1">
        <f t="array" aca="1" ref="K209" ca="1">INDEX($H$168:$BL$168,,MATCH($E209,$H$143:$BL$143))/Assumed_Asset_Life_in_Years*'CBA Fixed Data'!E220</f>
        <v>0</v>
      </c>
      <c r="L209" s="936" cm="1">
        <f t="array" aca="1" ref="L209" ca="1">INDEX($H$168:$BL$168,,MATCH($E209,$H$143:$BL$143))/Assumed_Asset_Life_in_Years*'CBA Fixed Data'!F220</f>
        <v>0</v>
      </c>
      <c r="M209" s="936" cm="1">
        <f t="array" aca="1" ref="M209" ca="1">INDEX($H$168:$BL$168,,MATCH($E209,$H$143:$BL$143))/Assumed_Asset_Life_in_Years*'CBA Fixed Data'!G220</f>
        <v>0</v>
      </c>
      <c r="N209" s="936" cm="1">
        <f t="array" aca="1" ref="N209" ca="1">INDEX($H$168:$BL$168,,MATCH($E209,$H$143:$BL$143))/Assumed_Asset_Life_in_Years*'CBA Fixed Data'!H220</f>
        <v>0</v>
      </c>
      <c r="O209" s="936" cm="1">
        <f t="array" aca="1" ref="O209" ca="1">INDEX($H$168:$BL$168,,MATCH($E209,$H$143:$BL$143))/Assumed_Asset_Life_in_Years*'CBA Fixed Data'!I220</f>
        <v>0</v>
      </c>
      <c r="P209" s="936" cm="1">
        <f t="array" aca="1" ref="P209" ca="1">INDEX($H$168:$BL$168,,MATCH($E209,$H$143:$BL$143))/Assumed_Asset_Life_in_Years*'CBA Fixed Data'!J220</f>
        <v>0</v>
      </c>
      <c r="Q209" s="936" cm="1">
        <f t="array" aca="1" ref="Q209" ca="1">INDEX($H$168:$BL$168,,MATCH($E209,$H$143:$BL$143))/Assumed_Asset_Life_in_Years*'CBA Fixed Data'!K220</f>
        <v>0</v>
      </c>
      <c r="R209" s="936" cm="1">
        <f t="array" aca="1" ref="R209" ca="1">INDEX($H$168:$BL$168,,MATCH($E209,$H$143:$BL$143))/Assumed_Asset_Life_in_Years*'CBA Fixed Data'!L220</f>
        <v>0</v>
      </c>
      <c r="S209" s="936" cm="1">
        <f t="array" aca="1" ref="S209" ca="1">INDEX($H$168:$BL$168,,MATCH($E209,$H$143:$BL$143))/Assumed_Asset_Life_in_Years*'CBA Fixed Data'!M220</f>
        <v>0</v>
      </c>
      <c r="T209" s="936" cm="1">
        <f t="array" aca="1" ref="T209" ca="1">INDEX($H$168:$BL$168,,MATCH($E209,$H$143:$BL$143))/Assumed_Asset_Life_in_Years*'CBA Fixed Data'!N220</f>
        <v>0</v>
      </c>
      <c r="U209" s="936" cm="1">
        <f t="array" aca="1" ref="U209" ca="1">INDEX($H$168:$BL$168,,MATCH($E209,$H$143:$BL$143))/Assumed_Asset_Life_in_Years*'CBA Fixed Data'!O220</f>
        <v>0</v>
      </c>
      <c r="V209" s="936" cm="1">
        <f t="array" aca="1" ref="V209" ca="1">INDEX($H$168:$BL$168,,MATCH($E209,$H$143:$BL$143))/Assumed_Asset_Life_in_Years*'CBA Fixed Data'!P220</f>
        <v>0</v>
      </c>
      <c r="W209" s="936" cm="1">
        <f t="array" aca="1" ref="W209" ca="1">INDEX($H$168:$BL$168,,MATCH($E209,$H$143:$BL$143))/Assumed_Asset_Life_in_Years*'CBA Fixed Data'!Q220</f>
        <v>0</v>
      </c>
      <c r="X209" s="936" cm="1">
        <f t="array" aca="1" ref="X209" ca="1">INDEX($H$168:$BL$168,,MATCH($E209,$H$143:$BL$143))/Assumed_Asset_Life_in_Years*'CBA Fixed Data'!R220</f>
        <v>0</v>
      </c>
      <c r="Y209" s="936" cm="1">
        <f t="array" aca="1" ref="Y209" ca="1">INDEX($H$168:$BL$168,,MATCH($E209,$H$143:$BL$143))/Assumed_Asset_Life_in_Years*'CBA Fixed Data'!S220</f>
        <v>0</v>
      </c>
      <c r="Z209" s="936" cm="1">
        <f t="array" aca="1" ref="Z209" ca="1">INDEX($H$168:$BL$168,,MATCH($E209,$H$143:$BL$143))/Assumed_Asset_Life_in_Years*'CBA Fixed Data'!T220</f>
        <v>0</v>
      </c>
      <c r="AA209" s="936" cm="1">
        <f t="array" aca="1" ref="AA209" ca="1">INDEX($H$168:$BL$168,,MATCH($E209,$H$143:$BL$143))/Assumed_Asset_Life_in_Years*'CBA Fixed Data'!U220</f>
        <v>0</v>
      </c>
      <c r="AB209" s="936" cm="1">
        <f t="array" aca="1" ref="AB209" ca="1">INDEX($H$168:$BL$168,,MATCH($E209,$H$143:$BL$143))/Assumed_Asset_Life_in_Years*'CBA Fixed Data'!V220</f>
        <v>0</v>
      </c>
      <c r="AC209" s="936" cm="1">
        <f t="array" aca="1" ref="AC209" ca="1">INDEX($H$168:$BL$168,,MATCH($E209,$H$143:$BL$143))/Assumed_Asset_Life_in_Years*'CBA Fixed Data'!W220</f>
        <v>0</v>
      </c>
      <c r="AD209" s="936" cm="1">
        <f t="array" aca="1" ref="AD209" ca="1">INDEX($H$168:$BL$168,,MATCH($E209,$H$143:$BL$143))/Assumed_Asset_Life_in_Years*'CBA Fixed Data'!X220</f>
        <v>0</v>
      </c>
      <c r="AE209" s="936" cm="1">
        <f t="array" aca="1" ref="AE209" ca="1">INDEX($H$168:$BL$168,,MATCH($E209,$H$143:$BL$143))/Assumed_Asset_Life_in_Years*'CBA Fixed Data'!Y220</f>
        <v>0</v>
      </c>
      <c r="AF209" s="936" cm="1">
        <f t="array" aca="1" ref="AF209" ca="1">INDEX($H$168:$BL$168,,MATCH($E209,$H$143:$BL$143))/Assumed_Asset_Life_in_Years*'CBA Fixed Data'!Z220</f>
        <v>0</v>
      </c>
      <c r="AG209" s="936" cm="1">
        <f t="array" aca="1" ref="AG209" ca="1">INDEX($H$168:$BL$168,,MATCH($E209,$H$143:$BL$143))/Assumed_Asset_Life_in_Years*'CBA Fixed Data'!AA220</f>
        <v>0</v>
      </c>
      <c r="AH209" s="936" cm="1">
        <f t="array" aca="1" ref="AH209" ca="1">INDEX($H$168:$BL$168,,MATCH($E209,$H$143:$BL$143))/Assumed_Asset_Life_in_Years*'CBA Fixed Data'!AB220</f>
        <v>0</v>
      </c>
      <c r="AI209" s="936" cm="1">
        <f t="array" aca="1" ref="AI209" ca="1">INDEX($H$168:$BL$168,,MATCH($E209,$H$143:$BL$143))/Assumed_Asset_Life_in_Years*'CBA Fixed Data'!AC220</f>
        <v>0</v>
      </c>
      <c r="AJ209" s="936" cm="1">
        <f t="array" aca="1" ref="AJ209" ca="1">INDEX($H$168:$BL$168,,MATCH($E209,$H$143:$BL$143))/Assumed_Asset_Life_in_Years*'CBA Fixed Data'!AD220</f>
        <v>0</v>
      </c>
      <c r="AK209" s="936" cm="1">
        <f t="array" aca="1" ref="AK209" ca="1">INDEX($H$168:$BL$168,,MATCH($E209,$H$143:$BL$143))/Assumed_Asset_Life_in_Years*'CBA Fixed Data'!AE220</f>
        <v>0</v>
      </c>
      <c r="AL209" s="936" cm="1">
        <f t="array" aca="1" ref="AL209" ca="1">INDEX($H$168:$BL$168,,MATCH($E209,$H$143:$BL$143))/Assumed_Asset_Life_in_Years*'CBA Fixed Data'!AF220</f>
        <v>0</v>
      </c>
      <c r="AM209" s="936" cm="1">
        <f t="array" aca="1" ref="AM209" ca="1">INDEX($H$168:$BL$168,,MATCH($E209,$H$143:$BL$143))/Assumed_Asset_Life_in_Years*'CBA Fixed Data'!AG220</f>
        <v>0</v>
      </c>
      <c r="AN209" s="936" cm="1">
        <f t="array" aca="1" ref="AN209" ca="1">INDEX($H$168:$BL$168,,MATCH($E209,$H$143:$BL$143))/Assumed_Asset_Life_in_Years*'CBA Fixed Data'!AH220</f>
        <v>0</v>
      </c>
      <c r="AO209" s="936" cm="1">
        <f t="array" aca="1" ref="AO209" ca="1">INDEX($H$168:$BL$168,,MATCH($E209,$H$143:$BL$143))/Assumed_Asset_Life_in_Years*'CBA Fixed Data'!AI220</f>
        <v>0</v>
      </c>
      <c r="AP209" s="936" cm="1">
        <f t="array" aca="1" ref="AP209" ca="1">INDEX($H$168:$BL$168,,MATCH($E209,$H$143:$BL$143))/Assumed_Asset_Life_in_Years*'CBA Fixed Data'!AJ220</f>
        <v>0</v>
      </c>
      <c r="AQ209" s="936" cm="1">
        <f t="array" aca="1" ref="AQ209" ca="1">INDEX($H$168:$BL$168,,MATCH($E209,$H$143:$BL$143))/Assumed_Asset_Life_in_Years*'CBA Fixed Data'!AK220</f>
        <v>0</v>
      </c>
      <c r="AR209" s="936" cm="1">
        <f t="array" aca="1" ref="AR209" ca="1">INDEX($H$168:$BL$168,,MATCH($E209,$H$143:$BL$143))/Assumed_Asset_Life_in_Years*'CBA Fixed Data'!AL220</f>
        <v>0</v>
      </c>
      <c r="AS209" s="936" cm="1">
        <f t="array" aca="1" ref="AS209" ca="1">INDEX($H$168:$BL$168,,MATCH($E209,$H$143:$BL$143))/Assumed_Asset_Life_in_Years*'CBA Fixed Data'!AM220</f>
        <v>0</v>
      </c>
      <c r="AT209" s="936" cm="1">
        <f t="array" aca="1" ref="AT209" ca="1">INDEX($H$168:$BL$168,,MATCH($E209,$H$143:$BL$143))/Assumed_Asset_Life_in_Years*'CBA Fixed Data'!AN220</f>
        <v>0</v>
      </c>
      <c r="AU209" s="936" cm="1">
        <f t="array" aca="1" ref="AU209" ca="1">INDEX($H$168:$BL$168,,MATCH($E209,$H$143:$BL$143))/Assumed_Asset_Life_in_Years*'CBA Fixed Data'!AO220</f>
        <v>0</v>
      </c>
      <c r="AV209" s="936" cm="1">
        <f t="array" aca="1" ref="AV209" ca="1">INDEX($H$168:$BL$168,,MATCH($E209,$H$143:$BL$143))/Assumed_Asset_Life_in_Years*'CBA Fixed Data'!AP220</f>
        <v>0</v>
      </c>
      <c r="AW209" s="936" cm="1">
        <f t="array" aca="1" ref="AW209" ca="1">INDEX($H$168:$BL$168,,MATCH($E209,$H$143:$BL$143))/Assumed_Asset_Life_in_Years*'CBA Fixed Data'!AQ220</f>
        <v>0</v>
      </c>
      <c r="AX209" s="936" cm="1">
        <f t="array" aca="1" ref="AX209" ca="1">INDEX($H$168:$BL$168,,MATCH($E209,$H$143:$BL$143))/Assumed_Asset_Life_in_Years*'CBA Fixed Data'!AR220</f>
        <v>0</v>
      </c>
      <c r="AY209" s="936" cm="1">
        <f t="array" aca="1" ref="AY209" ca="1">INDEX($H$168:$BL$168,,MATCH($E209,$H$143:$BL$143))/Assumed_Asset_Life_in_Years*'CBA Fixed Data'!AS220</f>
        <v>0</v>
      </c>
      <c r="AZ209" s="936" cm="1">
        <f t="array" aca="1" ref="AZ209" ca="1">INDEX($H$168:$BL$168,,MATCH($E209,$H$143:$BL$143))/Assumed_Asset_Life_in_Years*'CBA Fixed Data'!AT220</f>
        <v>0</v>
      </c>
      <c r="BA209" s="936" cm="1">
        <f t="array" aca="1" ref="BA209" ca="1">INDEX($H$168:$BL$168,,MATCH($E209,$H$143:$BL$143))/Assumed_Asset_Life_in_Years*'CBA Fixed Data'!AU220</f>
        <v>0</v>
      </c>
      <c r="BB209" s="936" cm="1">
        <f t="array" aca="1" ref="BB209" ca="1">INDEX($H$168:$BL$168,,MATCH($E209,$H$143:$BL$143))/Assumed_Asset_Life_in_Years*'CBA Fixed Data'!AV220</f>
        <v>0</v>
      </c>
      <c r="BC209" s="936" cm="1">
        <f t="array" aca="1" ref="BC209" ca="1">INDEX($H$168:$BL$168,,MATCH($E209,$H$143:$BL$143))/Assumed_Asset_Life_in_Years*'CBA Fixed Data'!AW220</f>
        <v>0</v>
      </c>
      <c r="BD209" s="936" cm="1">
        <f t="array" aca="1" ref="BD209" ca="1">INDEX($H$168:$BL$168,,MATCH($E209,$H$143:$BL$143))/Assumed_Asset_Life_in_Years*'CBA Fixed Data'!AX220</f>
        <v>0</v>
      </c>
      <c r="BE209" s="936" cm="1">
        <f t="array" aca="1" ref="BE209" ca="1">INDEX($H$168:$BL$168,,MATCH($E209,$H$143:$BL$143))/Assumed_Asset_Life_in_Years*'CBA Fixed Data'!AY220</f>
        <v>0</v>
      </c>
      <c r="BF209" s="936" cm="1">
        <f t="array" aca="1" ref="BF209" ca="1">INDEX($H$168:$BL$168,,MATCH($E209,$H$143:$BL$143))/Assumed_Asset_Life_in_Years*'CBA Fixed Data'!AZ220</f>
        <v>0</v>
      </c>
      <c r="BG209" s="936" cm="1">
        <f t="array" aca="1" ref="BG209" ca="1">INDEX($H$168:$BL$168,,MATCH($E209,$H$143:$BL$143))/Assumed_Asset_Life_in_Years*'CBA Fixed Data'!BA220</f>
        <v>0</v>
      </c>
      <c r="BH209" s="936" cm="1">
        <f t="array" aca="1" ref="BH209" ca="1">INDEX($H$168:$BL$168,,MATCH($E209,$H$143:$BL$143))/Assumed_Asset_Life_in_Years*'CBA Fixed Data'!BB220</f>
        <v>0</v>
      </c>
      <c r="BI209" s="936" cm="1">
        <f t="array" aca="1" ref="BI209" ca="1">INDEX($H$168:$BL$168,,MATCH($E209,$H$143:$BL$143))/Assumed_Asset_Life_in_Years*'CBA Fixed Data'!BC220</f>
        <v>0</v>
      </c>
      <c r="BJ209" s="936" cm="1">
        <f t="array" aca="1" ref="BJ209" ca="1">INDEX($H$168:$BL$168,,MATCH($E209,$H$143:$BL$143))/Assumed_Asset_Life_in_Years*'CBA Fixed Data'!BD220</f>
        <v>0</v>
      </c>
      <c r="BK209" s="936" cm="1">
        <f t="array" aca="1" ref="BK209" ca="1">INDEX($H$168:$BL$168,,MATCH($E209,$H$143:$BL$143))/Assumed_Asset_Life_in_Years*'CBA Fixed Data'!BE220</f>
        <v>0</v>
      </c>
      <c r="BL209" s="936" cm="1">
        <f t="array" aca="1" ref="BL209" ca="1">INDEX($H$168:$BL$168,,MATCH($E209,$H$143:$BL$143))/Assumed_Asset_Life_in_Years*'CBA Fixed Data'!BF220</f>
        <v>0</v>
      </c>
      <c r="BM209" s="184"/>
    </row>
    <row r="210" spans="1:65" ht="14.25">
      <c r="A210" s="1270"/>
      <c r="B210" s="909" t="s">
        <v>717</v>
      </c>
      <c r="C210" s="909"/>
      <c r="D210" s="909" t="s">
        <v>718</v>
      </c>
      <c r="E210" s="910">
        <v>2064</v>
      </c>
      <c r="F210" s="909"/>
      <c r="G210" s="913" t="s">
        <v>514</v>
      </c>
      <c r="H210" s="936" cm="1">
        <f t="array" aca="1" ref="H210" ca="1">INDEX($H$168:$BL$168,,MATCH($E210,$H$143:$BL$143))/Assumed_Asset_Life_in_Years*'CBA Fixed Data'!B221</f>
        <v>0</v>
      </c>
      <c r="I210" s="936" cm="1">
        <f t="array" aca="1" ref="I210" ca="1">INDEX($H$168:$BL$168,,MATCH($E210,$H$143:$BL$143))/Assumed_Asset_Life_in_Years*'CBA Fixed Data'!C221</f>
        <v>0</v>
      </c>
      <c r="J210" s="936" cm="1">
        <f t="array" aca="1" ref="J210" ca="1">INDEX($H$168:$BL$168,,MATCH($E210,$H$143:$BL$143))/Assumed_Asset_Life_in_Years*'CBA Fixed Data'!D221</f>
        <v>0</v>
      </c>
      <c r="K210" s="936" cm="1">
        <f t="array" aca="1" ref="K210" ca="1">INDEX($H$168:$BL$168,,MATCH($E210,$H$143:$BL$143))/Assumed_Asset_Life_in_Years*'CBA Fixed Data'!E221</f>
        <v>0</v>
      </c>
      <c r="L210" s="936" cm="1">
        <f t="array" aca="1" ref="L210" ca="1">INDEX($H$168:$BL$168,,MATCH($E210,$H$143:$BL$143))/Assumed_Asset_Life_in_Years*'CBA Fixed Data'!F221</f>
        <v>0</v>
      </c>
      <c r="M210" s="936" cm="1">
        <f t="array" aca="1" ref="M210" ca="1">INDEX($H$168:$BL$168,,MATCH($E210,$H$143:$BL$143))/Assumed_Asset_Life_in_Years*'CBA Fixed Data'!G221</f>
        <v>0</v>
      </c>
      <c r="N210" s="936" cm="1">
        <f t="array" aca="1" ref="N210" ca="1">INDEX($H$168:$BL$168,,MATCH($E210,$H$143:$BL$143))/Assumed_Asset_Life_in_Years*'CBA Fixed Data'!H221</f>
        <v>0</v>
      </c>
      <c r="O210" s="936" cm="1">
        <f t="array" aca="1" ref="O210" ca="1">INDEX($H$168:$BL$168,,MATCH($E210,$H$143:$BL$143))/Assumed_Asset_Life_in_Years*'CBA Fixed Data'!I221</f>
        <v>0</v>
      </c>
      <c r="P210" s="936" cm="1">
        <f t="array" aca="1" ref="P210" ca="1">INDEX($H$168:$BL$168,,MATCH($E210,$H$143:$BL$143))/Assumed_Asset_Life_in_Years*'CBA Fixed Data'!J221</f>
        <v>0</v>
      </c>
      <c r="Q210" s="936" cm="1">
        <f t="array" aca="1" ref="Q210" ca="1">INDEX($H$168:$BL$168,,MATCH($E210,$H$143:$BL$143))/Assumed_Asset_Life_in_Years*'CBA Fixed Data'!K221</f>
        <v>0</v>
      </c>
      <c r="R210" s="936" cm="1">
        <f t="array" aca="1" ref="R210" ca="1">INDEX($H$168:$BL$168,,MATCH($E210,$H$143:$BL$143))/Assumed_Asset_Life_in_Years*'CBA Fixed Data'!L221</f>
        <v>0</v>
      </c>
      <c r="S210" s="936" cm="1">
        <f t="array" aca="1" ref="S210" ca="1">INDEX($H$168:$BL$168,,MATCH($E210,$H$143:$BL$143))/Assumed_Asset_Life_in_Years*'CBA Fixed Data'!M221</f>
        <v>0</v>
      </c>
      <c r="T210" s="936" cm="1">
        <f t="array" aca="1" ref="T210" ca="1">INDEX($H$168:$BL$168,,MATCH($E210,$H$143:$BL$143))/Assumed_Asset_Life_in_Years*'CBA Fixed Data'!N221</f>
        <v>0</v>
      </c>
      <c r="U210" s="936" cm="1">
        <f t="array" aca="1" ref="U210" ca="1">INDEX($H$168:$BL$168,,MATCH($E210,$H$143:$BL$143))/Assumed_Asset_Life_in_Years*'CBA Fixed Data'!O221</f>
        <v>0</v>
      </c>
      <c r="V210" s="936" cm="1">
        <f t="array" aca="1" ref="V210" ca="1">INDEX($H$168:$BL$168,,MATCH($E210,$H$143:$BL$143))/Assumed_Asset_Life_in_Years*'CBA Fixed Data'!P221</f>
        <v>0</v>
      </c>
      <c r="W210" s="936" cm="1">
        <f t="array" aca="1" ref="W210" ca="1">INDEX($H$168:$BL$168,,MATCH($E210,$H$143:$BL$143))/Assumed_Asset_Life_in_Years*'CBA Fixed Data'!Q221</f>
        <v>0</v>
      </c>
      <c r="X210" s="936" cm="1">
        <f t="array" aca="1" ref="X210" ca="1">INDEX($H$168:$BL$168,,MATCH($E210,$H$143:$BL$143))/Assumed_Asset_Life_in_Years*'CBA Fixed Data'!R221</f>
        <v>0</v>
      </c>
      <c r="Y210" s="936" cm="1">
        <f t="array" aca="1" ref="Y210" ca="1">INDEX($H$168:$BL$168,,MATCH($E210,$H$143:$BL$143))/Assumed_Asset_Life_in_Years*'CBA Fixed Data'!S221</f>
        <v>0</v>
      </c>
      <c r="Z210" s="936" cm="1">
        <f t="array" aca="1" ref="Z210" ca="1">INDEX($H$168:$BL$168,,MATCH($E210,$H$143:$BL$143))/Assumed_Asset_Life_in_Years*'CBA Fixed Data'!T221</f>
        <v>0</v>
      </c>
      <c r="AA210" s="936" cm="1">
        <f t="array" aca="1" ref="AA210" ca="1">INDEX($H$168:$BL$168,,MATCH($E210,$H$143:$BL$143))/Assumed_Asset_Life_in_Years*'CBA Fixed Data'!U221</f>
        <v>0</v>
      </c>
      <c r="AB210" s="936" cm="1">
        <f t="array" aca="1" ref="AB210" ca="1">INDEX($H$168:$BL$168,,MATCH($E210,$H$143:$BL$143))/Assumed_Asset_Life_in_Years*'CBA Fixed Data'!V221</f>
        <v>0</v>
      </c>
      <c r="AC210" s="936" cm="1">
        <f t="array" aca="1" ref="AC210" ca="1">INDEX($H$168:$BL$168,,MATCH($E210,$H$143:$BL$143))/Assumed_Asset_Life_in_Years*'CBA Fixed Data'!W221</f>
        <v>0</v>
      </c>
      <c r="AD210" s="936" cm="1">
        <f t="array" aca="1" ref="AD210" ca="1">INDEX($H$168:$BL$168,,MATCH($E210,$H$143:$BL$143))/Assumed_Asset_Life_in_Years*'CBA Fixed Data'!X221</f>
        <v>0</v>
      </c>
      <c r="AE210" s="936" cm="1">
        <f t="array" aca="1" ref="AE210" ca="1">INDEX($H$168:$BL$168,,MATCH($E210,$H$143:$BL$143))/Assumed_Asset_Life_in_Years*'CBA Fixed Data'!Y221</f>
        <v>0</v>
      </c>
      <c r="AF210" s="936" cm="1">
        <f t="array" aca="1" ref="AF210" ca="1">INDEX($H$168:$BL$168,,MATCH($E210,$H$143:$BL$143))/Assumed_Asset_Life_in_Years*'CBA Fixed Data'!Z221</f>
        <v>0</v>
      </c>
      <c r="AG210" s="936" cm="1">
        <f t="array" aca="1" ref="AG210" ca="1">INDEX($H$168:$BL$168,,MATCH($E210,$H$143:$BL$143))/Assumed_Asset_Life_in_Years*'CBA Fixed Data'!AA221</f>
        <v>0</v>
      </c>
      <c r="AH210" s="936" cm="1">
        <f t="array" aca="1" ref="AH210" ca="1">INDEX($H$168:$BL$168,,MATCH($E210,$H$143:$BL$143))/Assumed_Asset_Life_in_Years*'CBA Fixed Data'!AB221</f>
        <v>0</v>
      </c>
      <c r="AI210" s="936" cm="1">
        <f t="array" aca="1" ref="AI210" ca="1">INDEX($H$168:$BL$168,,MATCH($E210,$H$143:$BL$143))/Assumed_Asset_Life_in_Years*'CBA Fixed Data'!AC221</f>
        <v>0</v>
      </c>
      <c r="AJ210" s="936" cm="1">
        <f t="array" aca="1" ref="AJ210" ca="1">INDEX($H$168:$BL$168,,MATCH($E210,$H$143:$BL$143))/Assumed_Asset_Life_in_Years*'CBA Fixed Data'!AD221</f>
        <v>0</v>
      </c>
      <c r="AK210" s="936" cm="1">
        <f t="array" aca="1" ref="AK210" ca="1">INDEX($H$168:$BL$168,,MATCH($E210,$H$143:$BL$143))/Assumed_Asset_Life_in_Years*'CBA Fixed Data'!AE221</f>
        <v>0</v>
      </c>
      <c r="AL210" s="936" cm="1">
        <f t="array" aca="1" ref="AL210" ca="1">INDEX($H$168:$BL$168,,MATCH($E210,$H$143:$BL$143))/Assumed_Asset_Life_in_Years*'CBA Fixed Data'!AF221</f>
        <v>0</v>
      </c>
      <c r="AM210" s="936" cm="1">
        <f t="array" aca="1" ref="AM210" ca="1">INDEX($H$168:$BL$168,,MATCH($E210,$H$143:$BL$143))/Assumed_Asset_Life_in_Years*'CBA Fixed Data'!AG221</f>
        <v>0</v>
      </c>
      <c r="AN210" s="936" cm="1">
        <f t="array" aca="1" ref="AN210" ca="1">INDEX($H$168:$BL$168,,MATCH($E210,$H$143:$BL$143))/Assumed_Asset_Life_in_Years*'CBA Fixed Data'!AH221</f>
        <v>0</v>
      </c>
      <c r="AO210" s="936" cm="1">
        <f t="array" aca="1" ref="AO210" ca="1">INDEX($H$168:$BL$168,,MATCH($E210,$H$143:$BL$143))/Assumed_Asset_Life_in_Years*'CBA Fixed Data'!AI221</f>
        <v>0</v>
      </c>
      <c r="AP210" s="936" cm="1">
        <f t="array" aca="1" ref="AP210" ca="1">INDEX($H$168:$BL$168,,MATCH($E210,$H$143:$BL$143))/Assumed_Asset_Life_in_Years*'CBA Fixed Data'!AJ221</f>
        <v>0</v>
      </c>
      <c r="AQ210" s="936" cm="1">
        <f t="array" aca="1" ref="AQ210" ca="1">INDEX($H$168:$BL$168,,MATCH($E210,$H$143:$BL$143))/Assumed_Asset_Life_in_Years*'CBA Fixed Data'!AK221</f>
        <v>0</v>
      </c>
      <c r="AR210" s="936" cm="1">
        <f t="array" aca="1" ref="AR210" ca="1">INDEX($H$168:$BL$168,,MATCH($E210,$H$143:$BL$143))/Assumed_Asset_Life_in_Years*'CBA Fixed Data'!AL221</f>
        <v>0</v>
      </c>
      <c r="AS210" s="936" cm="1">
        <f t="array" aca="1" ref="AS210" ca="1">INDEX($H$168:$BL$168,,MATCH($E210,$H$143:$BL$143))/Assumed_Asset_Life_in_Years*'CBA Fixed Data'!AM221</f>
        <v>0</v>
      </c>
      <c r="AT210" s="936" cm="1">
        <f t="array" aca="1" ref="AT210" ca="1">INDEX($H$168:$BL$168,,MATCH($E210,$H$143:$BL$143))/Assumed_Asset_Life_in_Years*'CBA Fixed Data'!AN221</f>
        <v>0</v>
      </c>
      <c r="AU210" s="936" cm="1">
        <f t="array" aca="1" ref="AU210" ca="1">INDEX($H$168:$BL$168,,MATCH($E210,$H$143:$BL$143))/Assumed_Asset_Life_in_Years*'CBA Fixed Data'!AO221</f>
        <v>0</v>
      </c>
      <c r="AV210" s="936" cm="1">
        <f t="array" aca="1" ref="AV210" ca="1">INDEX($H$168:$BL$168,,MATCH($E210,$H$143:$BL$143))/Assumed_Asset_Life_in_Years*'CBA Fixed Data'!AP221</f>
        <v>0</v>
      </c>
      <c r="AW210" s="936" cm="1">
        <f t="array" aca="1" ref="AW210" ca="1">INDEX($H$168:$BL$168,,MATCH($E210,$H$143:$BL$143))/Assumed_Asset_Life_in_Years*'CBA Fixed Data'!AQ221</f>
        <v>0</v>
      </c>
      <c r="AX210" s="936" cm="1">
        <f t="array" aca="1" ref="AX210" ca="1">INDEX($H$168:$BL$168,,MATCH($E210,$H$143:$BL$143))/Assumed_Asset_Life_in_Years*'CBA Fixed Data'!AR221</f>
        <v>0</v>
      </c>
      <c r="AY210" s="936" cm="1">
        <f t="array" aca="1" ref="AY210" ca="1">INDEX($H$168:$BL$168,,MATCH($E210,$H$143:$BL$143))/Assumed_Asset_Life_in_Years*'CBA Fixed Data'!AS221</f>
        <v>0</v>
      </c>
      <c r="AZ210" s="936" cm="1">
        <f t="array" aca="1" ref="AZ210" ca="1">INDEX($H$168:$BL$168,,MATCH($E210,$H$143:$BL$143))/Assumed_Asset_Life_in_Years*'CBA Fixed Data'!AT221</f>
        <v>0</v>
      </c>
      <c r="BA210" s="936" cm="1">
        <f t="array" aca="1" ref="BA210" ca="1">INDEX($H$168:$BL$168,,MATCH($E210,$H$143:$BL$143))/Assumed_Asset_Life_in_Years*'CBA Fixed Data'!AU221</f>
        <v>0</v>
      </c>
      <c r="BB210" s="936" cm="1">
        <f t="array" aca="1" ref="BB210" ca="1">INDEX($H$168:$BL$168,,MATCH($E210,$H$143:$BL$143))/Assumed_Asset_Life_in_Years*'CBA Fixed Data'!AV221</f>
        <v>0</v>
      </c>
      <c r="BC210" s="936" cm="1">
        <f t="array" aca="1" ref="BC210" ca="1">INDEX($H$168:$BL$168,,MATCH($E210,$H$143:$BL$143))/Assumed_Asset_Life_in_Years*'CBA Fixed Data'!AW221</f>
        <v>0</v>
      </c>
      <c r="BD210" s="936" cm="1">
        <f t="array" aca="1" ref="BD210" ca="1">INDEX($H$168:$BL$168,,MATCH($E210,$H$143:$BL$143))/Assumed_Asset_Life_in_Years*'CBA Fixed Data'!AX221</f>
        <v>0</v>
      </c>
      <c r="BE210" s="936" cm="1">
        <f t="array" aca="1" ref="BE210" ca="1">INDEX($H$168:$BL$168,,MATCH($E210,$H$143:$BL$143))/Assumed_Asset_Life_in_Years*'CBA Fixed Data'!AY221</f>
        <v>0</v>
      </c>
      <c r="BF210" s="936" cm="1">
        <f t="array" aca="1" ref="BF210" ca="1">INDEX($H$168:$BL$168,,MATCH($E210,$H$143:$BL$143))/Assumed_Asset_Life_in_Years*'CBA Fixed Data'!AZ221</f>
        <v>0</v>
      </c>
      <c r="BG210" s="936" cm="1">
        <f t="array" aca="1" ref="BG210" ca="1">INDEX($H$168:$BL$168,,MATCH($E210,$H$143:$BL$143))/Assumed_Asset_Life_in_Years*'CBA Fixed Data'!BA221</f>
        <v>0</v>
      </c>
      <c r="BH210" s="936" cm="1">
        <f t="array" aca="1" ref="BH210" ca="1">INDEX($H$168:$BL$168,,MATCH($E210,$H$143:$BL$143))/Assumed_Asset_Life_in_Years*'CBA Fixed Data'!BB221</f>
        <v>0</v>
      </c>
      <c r="BI210" s="936" cm="1">
        <f t="array" aca="1" ref="BI210" ca="1">INDEX($H$168:$BL$168,,MATCH($E210,$H$143:$BL$143))/Assumed_Asset_Life_in_Years*'CBA Fixed Data'!BC221</f>
        <v>0</v>
      </c>
      <c r="BJ210" s="936" cm="1">
        <f t="array" aca="1" ref="BJ210" ca="1">INDEX($H$168:$BL$168,,MATCH($E210,$H$143:$BL$143))/Assumed_Asset_Life_in_Years*'CBA Fixed Data'!BD221</f>
        <v>0</v>
      </c>
      <c r="BK210" s="936" cm="1">
        <f t="array" aca="1" ref="BK210" ca="1">INDEX($H$168:$BL$168,,MATCH($E210,$H$143:$BL$143))/Assumed_Asset_Life_in_Years*'CBA Fixed Data'!BE221</f>
        <v>0</v>
      </c>
      <c r="BL210" s="936" cm="1">
        <f t="array" aca="1" ref="BL210" ca="1">INDEX($H$168:$BL$168,,MATCH($E210,$H$143:$BL$143))/Assumed_Asset_Life_in_Years*'CBA Fixed Data'!BF221</f>
        <v>0</v>
      </c>
      <c r="BM210" s="184"/>
    </row>
    <row r="211" spans="1:65" ht="14.25">
      <c r="A211" s="1270"/>
      <c r="B211" s="909" t="s">
        <v>719</v>
      </c>
      <c r="C211" s="909"/>
      <c r="D211" s="909" t="s">
        <v>720</v>
      </c>
      <c r="E211" s="910">
        <v>2065</v>
      </c>
      <c r="F211" s="909"/>
      <c r="G211" s="913" t="s">
        <v>514</v>
      </c>
      <c r="H211" s="936" cm="1">
        <f t="array" aca="1" ref="H211" ca="1">INDEX($H$168:$BL$168,,MATCH($E211,$H$143:$BL$143))/Assumed_Asset_Life_in_Years*'CBA Fixed Data'!B222</f>
        <v>0</v>
      </c>
      <c r="I211" s="936" cm="1">
        <f t="array" aca="1" ref="I211" ca="1">INDEX($H$168:$BL$168,,MATCH($E211,$H$143:$BL$143))/Assumed_Asset_Life_in_Years*'CBA Fixed Data'!C222</f>
        <v>0</v>
      </c>
      <c r="J211" s="936" cm="1">
        <f t="array" aca="1" ref="J211" ca="1">INDEX($H$168:$BL$168,,MATCH($E211,$H$143:$BL$143))/Assumed_Asset_Life_in_Years*'CBA Fixed Data'!D222</f>
        <v>0</v>
      </c>
      <c r="K211" s="936" cm="1">
        <f t="array" aca="1" ref="K211" ca="1">INDEX($H$168:$BL$168,,MATCH($E211,$H$143:$BL$143))/Assumed_Asset_Life_in_Years*'CBA Fixed Data'!E222</f>
        <v>0</v>
      </c>
      <c r="L211" s="936" cm="1">
        <f t="array" aca="1" ref="L211" ca="1">INDEX($H$168:$BL$168,,MATCH($E211,$H$143:$BL$143))/Assumed_Asset_Life_in_Years*'CBA Fixed Data'!F222</f>
        <v>0</v>
      </c>
      <c r="M211" s="936" cm="1">
        <f t="array" aca="1" ref="M211" ca="1">INDEX($H$168:$BL$168,,MATCH($E211,$H$143:$BL$143))/Assumed_Asset_Life_in_Years*'CBA Fixed Data'!G222</f>
        <v>0</v>
      </c>
      <c r="N211" s="936" cm="1">
        <f t="array" aca="1" ref="N211" ca="1">INDEX($H$168:$BL$168,,MATCH($E211,$H$143:$BL$143))/Assumed_Asset_Life_in_Years*'CBA Fixed Data'!H222</f>
        <v>0</v>
      </c>
      <c r="O211" s="936" cm="1">
        <f t="array" aca="1" ref="O211" ca="1">INDEX($H$168:$BL$168,,MATCH($E211,$H$143:$BL$143))/Assumed_Asset_Life_in_Years*'CBA Fixed Data'!I222</f>
        <v>0</v>
      </c>
      <c r="P211" s="936" cm="1">
        <f t="array" aca="1" ref="P211" ca="1">INDEX($H$168:$BL$168,,MATCH($E211,$H$143:$BL$143))/Assumed_Asset_Life_in_Years*'CBA Fixed Data'!J222</f>
        <v>0</v>
      </c>
      <c r="Q211" s="936" cm="1">
        <f t="array" aca="1" ref="Q211" ca="1">INDEX($H$168:$BL$168,,MATCH($E211,$H$143:$BL$143))/Assumed_Asset_Life_in_Years*'CBA Fixed Data'!K222</f>
        <v>0</v>
      </c>
      <c r="R211" s="936" cm="1">
        <f t="array" aca="1" ref="R211" ca="1">INDEX($H$168:$BL$168,,MATCH($E211,$H$143:$BL$143))/Assumed_Asset_Life_in_Years*'CBA Fixed Data'!L222</f>
        <v>0</v>
      </c>
      <c r="S211" s="936" cm="1">
        <f t="array" aca="1" ref="S211" ca="1">INDEX($H$168:$BL$168,,MATCH($E211,$H$143:$BL$143))/Assumed_Asset_Life_in_Years*'CBA Fixed Data'!M222</f>
        <v>0</v>
      </c>
      <c r="T211" s="936" cm="1">
        <f t="array" aca="1" ref="T211" ca="1">INDEX($H$168:$BL$168,,MATCH($E211,$H$143:$BL$143))/Assumed_Asset_Life_in_Years*'CBA Fixed Data'!N222</f>
        <v>0</v>
      </c>
      <c r="U211" s="936" cm="1">
        <f t="array" aca="1" ref="U211" ca="1">INDEX($H$168:$BL$168,,MATCH($E211,$H$143:$BL$143))/Assumed_Asset_Life_in_Years*'CBA Fixed Data'!O222</f>
        <v>0</v>
      </c>
      <c r="V211" s="936" cm="1">
        <f t="array" aca="1" ref="V211" ca="1">INDEX($H$168:$BL$168,,MATCH($E211,$H$143:$BL$143))/Assumed_Asset_Life_in_Years*'CBA Fixed Data'!P222</f>
        <v>0</v>
      </c>
      <c r="W211" s="936" cm="1">
        <f t="array" aca="1" ref="W211" ca="1">INDEX($H$168:$BL$168,,MATCH($E211,$H$143:$BL$143))/Assumed_Asset_Life_in_Years*'CBA Fixed Data'!Q222</f>
        <v>0</v>
      </c>
      <c r="X211" s="936" cm="1">
        <f t="array" aca="1" ref="X211" ca="1">INDEX($H$168:$BL$168,,MATCH($E211,$H$143:$BL$143))/Assumed_Asset_Life_in_Years*'CBA Fixed Data'!R222</f>
        <v>0</v>
      </c>
      <c r="Y211" s="936" cm="1">
        <f t="array" aca="1" ref="Y211" ca="1">INDEX($H$168:$BL$168,,MATCH($E211,$H$143:$BL$143))/Assumed_Asset_Life_in_Years*'CBA Fixed Data'!S222</f>
        <v>0</v>
      </c>
      <c r="Z211" s="936" cm="1">
        <f t="array" aca="1" ref="Z211" ca="1">INDEX($H$168:$BL$168,,MATCH($E211,$H$143:$BL$143))/Assumed_Asset_Life_in_Years*'CBA Fixed Data'!T222</f>
        <v>0</v>
      </c>
      <c r="AA211" s="936" cm="1">
        <f t="array" aca="1" ref="AA211" ca="1">INDEX($H$168:$BL$168,,MATCH($E211,$H$143:$BL$143))/Assumed_Asset_Life_in_Years*'CBA Fixed Data'!U222</f>
        <v>0</v>
      </c>
      <c r="AB211" s="936" cm="1">
        <f t="array" aca="1" ref="AB211" ca="1">INDEX($H$168:$BL$168,,MATCH($E211,$H$143:$BL$143))/Assumed_Asset_Life_in_Years*'CBA Fixed Data'!V222</f>
        <v>0</v>
      </c>
      <c r="AC211" s="936" cm="1">
        <f t="array" aca="1" ref="AC211" ca="1">INDEX($H$168:$BL$168,,MATCH($E211,$H$143:$BL$143))/Assumed_Asset_Life_in_Years*'CBA Fixed Data'!W222</f>
        <v>0</v>
      </c>
      <c r="AD211" s="936" cm="1">
        <f t="array" aca="1" ref="AD211" ca="1">INDEX($H$168:$BL$168,,MATCH($E211,$H$143:$BL$143))/Assumed_Asset_Life_in_Years*'CBA Fixed Data'!X222</f>
        <v>0</v>
      </c>
      <c r="AE211" s="936" cm="1">
        <f t="array" aca="1" ref="AE211" ca="1">INDEX($H$168:$BL$168,,MATCH($E211,$H$143:$BL$143))/Assumed_Asset_Life_in_Years*'CBA Fixed Data'!Y222</f>
        <v>0</v>
      </c>
      <c r="AF211" s="936" cm="1">
        <f t="array" aca="1" ref="AF211" ca="1">INDEX($H$168:$BL$168,,MATCH($E211,$H$143:$BL$143))/Assumed_Asset_Life_in_Years*'CBA Fixed Data'!Z222</f>
        <v>0</v>
      </c>
      <c r="AG211" s="936" cm="1">
        <f t="array" aca="1" ref="AG211" ca="1">INDEX($H$168:$BL$168,,MATCH($E211,$H$143:$BL$143))/Assumed_Asset_Life_in_Years*'CBA Fixed Data'!AA222</f>
        <v>0</v>
      </c>
      <c r="AH211" s="936" cm="1">
        <f t="array" aca="1" ref="AH211" ca="1">INDEX($H$168:$BL$168,,MATCH($E211,$H$143:$BL$143))/Assumed_Asset_Life_in_Years*'CBA Fixed Data'!AB222</f>
        <v>0</v>
      </c>
      <c r="AI211" s="936" cm="1">
        <f t="array" aca="1" ref="AI211" ca="1">INDEX($H$168:$BL$168,,MATCH($E211,$H$143:$BL$143))/Assumed_Asset_Life_in_Years*'CBA Fixed Data'!AC222</f>
        <v>0</v>
      </c>
      <c r="AJ211" s="936" cm="1">
        <f t="array" aca="1" ref="AJ211" ca="1">INDEX($H$168:$BL$168,,MATCH($E211,$H$143:$BL$143))/Assumed_Asset_Life_in_Years*'CBA Fixed Data'!AD222</f>
        <v>0</v>
      </c>
      <c r="AK211" s="936" cm="1">
        <f t="array" aca="1" ref="AK211" ca="1">INDEX($H$168:$BL$168,,MATCH($E211,$H$143:$BL$143))/Assumed_Asset_Life_in_Years*'CBA Fixed Data'!AE222</f>
        <v>0</v>
      </c>
      <c r="AL211" s="936" cm="1">
        <f t="array" aca="1" ref="AL211" ca="1">INDEX($H$168:$BL$168,,MATCH($E211,$H$143:$BL$143))/Assumed_Asset_Life_in_Years*'CBA Fixed Data'!AF222</f>
        <v>0</v>
      </c>
      <c r="AM211" s="936" cm="1">
        <f t="array" aca="1" ref="AM211" ca="1">INDEX($H$168:$BL$168,,MATCH($E211,$H$143:$BL$143))/Assumed_Asset_Life_in_Years*'CBA Fixed Data'!AG222</f>
        <v>0</v>
      </c>
      <c r="AN211" s="936" cm="1">
        <f t="array" aca="1" ref="AN211" ca="1">INDEX($H$168:$BL$168,,MATCH($E211,$H$143:$BL$143))/Assumed_Asset_Life_in_Years*'CBA Fixed Data'!AH222</f>
        <v>0</v>
      </c>
      <c r="AO211" s="936" cm="1">
        <f t="array" aca="1" ref="AO211" ca="1">INDEX($H$168:$BL$168,,MATCH($E211,$H$143:$BL$143))/Assumed_Asset_Life_in_Years*'CBA Fixed Data'!AI222</f>
        <v>0</v>
      </c>
      <c r="AP211" s="936" cm="1">
        <f t="array" aca="1" ref="AP211" ca="1">INDEX($H$168:$BL$168,,MATCH($E211,$H$143:$BL$143))/Assumed_Asset_Life_in_Years*'CBA Fixed Data'!AJ222</f>
        <v>0</v>
      </c>
      <c r="AQ211" s="936" cm="1">
        <f t="array" aca="1" ref="AQ211" ca="1">INDEX($H$168:$BL$168,,MATCH($E211,$H$143:$BL$143))/Assumed_Asset_Life_in_Years*'CBA Fixed Data'!AK222</f>
        <v>0</v>
      </c>
      <c r="AR211" s="936" cm="1">
        <f t="array" aca="1" ref="AR211" ca="1">INDEX($H$168:$BL$168,,MATCH($E211,$H$143:$BL$143))/Assumed_Asset_Life_in_Years*'CBA Fixed Data'!AL222</f>
        <v>0</v>
      </c>
      <c r="AS211" s="936" cm="1">
        <f t="array" aca="1" ref="AS211" ca="1">INDEX($H$168:$BL$168,,MATCH($E211,$H$143:$BL$143))/Assumed_Asset_Life_in_Years*'CBA Fixed Data'!AM222</f>
        <v>0</v>
      </c>
      <c r="AT211" s="936" cm="1">
        <f t="array" aca="1" ref="AT211" ca="1">INDEX($H$168:$BL$168,,MATCH($E211,$H$143:$BL$143))/Assumed_Asset_Life_in_Years*'CBA Fixed Data'!AN222</f>
        <v>0</v>
      </c>
      <c r="AU211" s="936" cm="1">
        <f t="array" aca="1" ref="AU211" ca="1">INDEX($H$168:$BL$168,,MATCH($E211,$H$143:$BL$143))/Assumed_Asset_Life_in_Years*'CBA Fixed Data'!AO222</f>
        <v>0</v>
      </c>
      <c r="AV211" s="936" cm="1">
        <f t="array" aca="1" ref="AV211" ca="1">INDEX($H$168:$BL$168,,MATCH($E211,$H$143:$BL$143))/Assumed_Asset_Life_in_Years*'CBA Fixed Data'!AP222</f>
        <v>0</v>
      </c>
      <c r="AW211" s="936" cm="1">
        <f t="array" aca="1" ref="AW211" ca="1">INDEX($H$168:$BL$168,,MATCH($E211,$H$143:$BL$143))/Assumed_Asset_Life_in_Years*'CBA Fixed Data'!AQ222</f>
        <v>0</v>
      </c>
      <c r="AX211" s="936" cm="1">
        <f t="array" aca="1" ref="AX211" ca="1">INDEX($H$168:$BL$168,,MATCH($E211,$H$143:$BL$143))/Assumed_Asset_Life_in_Years*'CBA Fixed Data'!AR222</f>
        <v>0</v>
      </c>
      <c r="AY211" s="936" cm="1">
        <f t="array" aca="1" ref="AY211" ca="1">INDEX($H$168:$BL$168,,MATCH($E211,$H$143:$BL$143))/Assumed_Asset_Life_in_Years*'CBA Fixed Data'!AS222</f>
        <v>0</v>
      </c>
      <c r="AZ211" s="936" cm="1">
        <f t="array" aca="1" ref="AZ211" ca="1">INDEX($H$168:$BL$168,,MATCH($E211,$H$143:$BL$143))/Assumed_Asset_Life_in_Years*'CBA Fixed Data'!AT222</f>
        <v>0</v>
      </c>
      <c r="BA211" s="936" cm="1">
        <f t="array" aca="1" ref="BA211" ca="1">INDEX($H$168:$BL$168,,MATCH($E211,$H$143:$BL$143))/Assumed_Asset_Life_in_Years*'CBA Fixed Data'!AU222</f>
        <v>0</v>
      </c>
      <c r="BB211" s="936" cm="1">
        <f t="array" aca="1" ref="BB211" ca="1">INDEX($H$168:$BL$168,,MATCH($E211,$H$143:$BL$143))/Assumed_Asset_Life_in_Years*'CBA Fixed Data'!AV222</f>
        <v>0</v>
      </c>
      <c r="BC211" s="936" cm="1">
        <f t="array" aca="1" ref="BC211" ca="1">INDEX($H$168:$BL$168,,MATCH($E211,$H$143:$BL$143))/Assumed_Asset_Life_in_Years*'CBA Fixed Data'!AW222</f>
        <v>0</v>
      </c>
      <c r="BD211" s="936" cm="1">
        <f t="array" aca="1" ref="BD211" ca="1">INDEX($H$168:$BL$168,,MATCH($E211,$H$143:$BL$143))/Assumed_Asset_Life_in_Years*'CBA Fixed Data'!AX222</f>
        <v>0</v>
      </c>
      <c r="BE211" s="936" cm="1">
        <f t="array" aca="1" ref="BE211" ca="1">INDEX($H$168:$BL$168,,MATCH($E211,$H$143:$BL$143))/Assumed_Asset_Life_in_Years*'CBA Fixed Data'!AY222</f>
        <v>0</v>
      </c>
      <c r="BF211" s="936" cm="1">
        <f t="array" aca="1" ref="BF211" ca="1">INDEX($H$168:$BL$168,,MATCH($E211,$H$143:$BL$143))/Assumed_Asset_Life_in_Years*'CBA Fixed Data'!AZ222</f>
        <v>0</v>
      </c>
      <c r="BG211" s="936" cm="1">
        <f t="array" aca="1" ref="BG211" ca="1">INDEX($H$168:$BL$168,,MATCH($E211,$H$143:$BL$143))/Assumed_Asset_Life_in_Years*'CBA Fixed Data'!BA222</f>
        <v>0</v>
      </c>
      <c r="BH211" s="936" cm="1">
        <f t="array" aca="1" ref="BH211" ca="1">INDEX($H$168:$BL$168,,MATCH($E211,$H$143:$BL$143))/Assumed_Asset_Life_in_Years*'CBA Fixed Data'!BB222</f>
        <v>0</v>
      </c>
      <c r="BI211" s="936" cm="1">
        <f t="array" aca="1" ref="BI211" ca="1">INDEX($H$168:$BL$168,,MATCH($E211,$H$143:$BL$143))/Assumed_Asset_Life_in_Years*'CBA Fixed Data'!BC222</f>
        <v>0</v>
      </c>
      <c r="BJ211" s="936" cm="1">
        <f t="array" aca="1" ref="BJ211" ca="1">INDEX($H$168:$BL$168,,MATCH($E211,$H$143:$BL$143))/Assumed_Asset_Life_in_Years*'CBA Fixed Data'!BD222</f>
        <v>0</v>
      </c>
      <c r="BK211" s="936" cm="1">
        <f t="array" aca="1" ref="BK211" ca="1">INDEX($H$168:$BL$168,,MATCH($E211,$H$143:$BL$143))/Assumed_Asset_Life_in_Years*'CBA Fixed Data'!BE222</f>
        <v>0</v>
      </c>
      <c r="BL211" s="936" cm="1">
        <f t="array" aca="1" ref="BL211" ca="1">INDEX($H$168:$BL$168,,MATCH($E211,$H$143:$BL$143))/Assumed_Asset_Life_in_Years*'CBA Fixed Data'!BF222</f>
        <v>0</v>
      </c>
      <c r="BM211" s="184"/>
    </row>
    <row r="212" spans="1:65" ht="14.25">
      <c r="A212" s="1270"/>
      <c r="B212" s="909" t="s">
        <v>721</v>
      </c>
      <c r="C212" s="909"/>
      <c r="D212" s="909" t="s">
        <v>722</v>
      </c>
      <c r="E212" s="910">
        <v>2066</v>
      </c>
      <c r="F212" s="909"/>
      <c r="G212" s="913" t="s">
        <v>514</v>
      </c>
      <c r="H212" s="936" cm="1">
        <f t="array" aca="1" ref="H212" ca="1">INDEX($H$168:$BL$168,,MATCH($E212,$H$143:$BL$143))/Assumed_Asset_Life_in_Years*'CBA Fixed Data'!B223</f>
        <v>0</v>
      </c>
      <c r="I212" s="936" cm="1">
        <f t="array" aca="1" ref="I212" ca="1">INDEX($H$168:$BL$168,,MATCH($E212,$H$143:$BL$143))/Assumed_Asset_Life_in_Years*'CBA Fixed Data'!C223</f>
        <v>0</v>
      </c>
      <c r="J212" s="936" cm="1">
        <f t="array" aca="1" ref="J212" ca="1">INDEX($H$168:$BL$168,,MATCH($E212,$H$143:$BL$143))/Assumed_Asset_Life_in_Years*'CBA Fixed Data'!D223</f>
        <v>0</v>
      </c>
      <c r="K212" s="936" cm="1">
        <f t="array" aca="1" ref="K212" ca="1">INDEX($H$168:$BL$168,,MATCH($E212,$H$143:$BL$143))/Assumed_Asset_Life_in_Years*'CBA Fixed Data'!E223</f>
        <v>0</v>
      </c>
      <c r="L212" s="936" cm="1">
        <f t="array" aca="1" ref="L212" ca="1">INDEX($H$168:$BL$168,,MATCH($E212,$H$143:$BL$143))/Assumed_Asset_Life_in_Years*'CBA Fixed Data'!F223</f>
        <v>0</v>
      </c>
      <c r="M212" s="936" cm="1">
        <f t="array" aca="1" ref="M212" ca="1">INDEX($H$168:$BL$168,,MATCH($E212,$H$143:$BL$143))/Assumed_Asset_Life_in_Years*'CBA Fixed Data'!G223</f>
        <v>0</v>
      </c>
      <c r="N212" s="936" cm="1">
        <f t="array" aca="1" ref="N212" ca="1">INDEX($H$168:$BL$168,,MATCH($E212,$H$143:$BL$143))/Assumed_Asset_Life_in_Years*'CBA Fixed Data'!H223</f>
        <v>0</v>
      </c>
      <c r="O212" s="936" cm="1">
        <f t="array" aca="1" ref="O212" ca="1">INDEX($H$168:$BL$168,,MATCH($E212,$H$143:$BL$143))/Assumed_Asset_Life_in_Years*'CBA Fixed Data'!I223</f>
        <v>0</v>
      </c>
      <c r="P212" s="936" cm="1">
        <f t="array" aca="1" ref="P212" ca="1">INDEX($H$168:$BL$168,,MATCH($E212,$H$143:$BL$143))/Assumed_Asset_Life_in_Years*'CBA Fixed Data'!J223</f>
        <v>0</v>
      </c>
      <c r="Q212" s="936" cm="1">
        <f t="array" aca="1" ref="Q212" ca="1">INDEX($H$168:$BL$168,,MATCH($E212,$H$143:$BL$143))/Assumed_Asset_Life_in_Years*'CBA Fixed Data'!K223</f>
        <v>0</v>
      </c>
      <c r="R212" s="936" cm="1">
        <f t="array" aca="1" ref="R212" ca="1">INDEX($H$168:$BL$168,,MATCH($E212,$H$143:$BL$143))/Assumed_Asset_Life_in_Years*'CBA Fixed Data'!L223</f>
        <v>0</v>
      </c>
      <c r="S212" s="936" cm="1">
        <f t="array" aca="1" ref="S212" ca="1">INDEX($H$168:$BL$168,,MATCH($E212,$H$143:$BL$143))/Assumed_Asset_Life_in_Years*'CBA Fixed Data'!M223</f>
        <v>0</v>
      </c>
      <c r="T212" s="936" cm="1">
        <f t="array" aca="1" ref="T212" ca="1">INDEX($H$168:$BL$168,,MATCH($E212,$H$143:$BL$143))/Assumed_Asset_Life_in_Years*'CBA Fixed Data'!N223</f>
        <v>0</v>
      </c>
      <c r="U212" s="936" cm="1">
        <f t="array" aca="1" ref="U212" ca="1">INDEX($H$168:$BL$168,,MATCH($E212,$H$143:$BL$143))/Assumed_Asset_Life_in_Years*'CBA Fixed Data'!O223</f>
        <v>0</v>
      </c>
      <c r="V212" s="936" cm="1">
        <f t="array" aca="1" ref="V212" ca="1">INDEX($H$168:$BL$168,,MATCH($E212,$H$143:$BL$143))/Assumed_Asset_Life_in_Years*'CBA Fixed Data'!P223</f>
        <v>0</v>
      </c>
      <c r="W212" s="936" cm="1">
        <f t="array" aca="1" ref="W212" ca="1">INDEX($H$168:$BL$168,,MATCH($E212,$H$143:$BL$143))/Assumed_Asset_Life_in_Years*'CBA Fixed Data'!Q223</f>
        <v>0</v>
      </c>
      <c r="X212" s="936" cm="1">
        <f t="array" aca="1" ref="X212" ca="1">INDEX($H$168:$BL$168,,MATCH($E212,$H$143:$BL$143))/Assumed_Asset_Life_in_Years*'CBA Fixed Data'!R223</f>
        <v>0</v>
      </c>
      <c r="Y212" s="936" cm="1">
        <f t="array" aca="1" ref="Y212" ca="1">INDEX($H$168:$BL$168,,MATCH($E212,$H$143:$BL$143))/Assumed_Asset_Life_in_Years*'CBA Fixed Data'!S223</f>
        <v>0</v>
      </c>
      <c r="Z212" s="936" cm="1">
        <f t="array" aca="1" ref="Z212" ca="1">INDEX($H$168:$BL$168,,MATCH($E212,$H$143:$BL$143))/Assumed_Asset_Life_in_Years*'CBA Fixed Data'!T223</f>
        <v>0</v>
      </c>
      <c r="AA212" s="936" cm="1">
        <f t="array" aca="1" ref="AA212" ca="1">INDEX($H$168:$BL$168,,MATCH($E212,$H$143:$BL$143))/Assumed_Asset_Life_in_Years*'CBA Fixed Data'!U223</f>
        <v>0</v>
      </c>
      <c r="AB212" s="936" cm="1">
        <f t="array" aca="1" ref="AB212" ca="1">INDEX($H$168:$BL$168,,MATCH($E212,$H$143:$BL$143))/Assumed_Asset_Life_in_Years*'CBA Fixed Data'!V223</f>
        <v>0</v>
      </c>
      <c r="AC212" s="936" cm="1">
        <f t="array" aca="1" ref="AC212" ca="1">INDEX($H$168:$BL$168,,MATCH($E212,$H$143:$BL$143))/Assumed_Asset_Life_in_Years*'CBA Fixed Data'!W223</f>
        <v>0</v>
      </c>
      <c r="AD212" s="936" cm="1">
        <f t="array" aca="1" ref="AD212" ca="1">INDEX($H$168:$BL$168,,MATCH($E212,$H$143:$BL$143))/Assumed_Asset_Life_in_Years*'CBA Fixed Data'!X223</f>
        <v>0</v>
      </c>
      <c r="AE212" s="936" cm="1">
        <f t="array" aca="1" ref="AE212" ca="1">INDEX($H$168:$BL$168,,MATCH($E212,$H$143:$BL$143))/Assumed_Asset_Life_in_Years*'CBA Fixed Data'!Y223</f>
        <v>0</v>
      </c>
      <c r="AF212" s="936" cm="1">
        <f t="array" aca="1" ref="AF212" ca="1">INDEX($H$168:$BL$168,,MATCH($E212,$H$143:$BL$143))/Assumed_Asset_Life_in_Years*'CBA Fixed Data'!Z223</f>
        <v>0</v>
      </c>
      <c r="AG212" s="936" cm="1">
        <f t="array" aca="1" ref="AG212" ca="1">INDEX($H$168:$BL$168,,MATCH($E212,$H$143:$BL$143))/Assumed_Asset_Life_in_Years*'CBA Fixed Data'!AA223</f>
        <v>0</v>
      </c>
      <c r="AH212" s="936" cm="1">
        <f t="array" aca="1" ref="AH212" ca="1">INDEX($H$168:$BL$168,,MATCH($E212,$H$143:$BL$143))/Assumed_Asset_Life_in_Years*'CBA Fixed Data'!AB223</f>
        <v>0</v>
      </c>
      <c r="AI212" s="936" cm="1">
        <f t="array" aca="1" ref="AI212" ca="1">INDEX($H$168:$BL$168,,MATCH($E212,$H$143:$BL$143))/Assumed_Asset_Life_in_Years*'CBA Fixed Data'!AC223</f>
        <v>0</v>
      </c>
      <c r="AJ212" s="936" cm="1">
        <f t="array" aca="1" ref="AJ212" ca="1">INDEX($H$168:$BL$168,,MATCH($E212,$H$143:$BL$143))/Assumed_Asset_Life_in_Years*'CBA Fixed Data'!AD223</f>
        <v>0</v>
      </c>
      <c r="AK212" s="936" cm="1">
        <f t="array" aca="1" ref="AK212" ca="1">INDEX($H$168:$BL$168,,MATCH($E212,$H$143:$BL$143))/Assumed_Asset_Life_in_Years*'CBA Fixed Data'!AE223</f>
        <v>0</v>
      </c>
      <c r="AL212" s="936" cm="1">
        <f t="array" aca="1" ref="AL212" ca="1">INDEX($H$168:$BL$168,,MATCH($E212,$H$143:$BL$143))/Assumed_Asset_Life_in_Years*'CBA Fixed Data'!AF223</f>
        <v>0</v>
      </c>
      <c r="AM212" s="936" cm="1">
        <f t="array" aca="1" ref="AM212" ca="1">INDEX($H$168:$BL$168,,MATCH($E212,$H$143:$BL$143))/Assumed_Asset_Life_in_Years*'CBA Fixed Data'!AG223</f>
        <v>0</v>
      </c>
      <c r="AN212" s="936" cm="1">
        <f t="array" aca="1" ref="AN212" ca="1">INDEX($H$168:$BL$168,,MATCH($E212,$H$143:$BL$143))/Assumed_Asset_Life_in_Years*'CBA Fixed Data'!AH223</f>
        <v>0</v>
      </c>
      <c r="AO212" s="936" cm="1">
        <f t="array" aca="1" ref="AO212" ca="1">INDEX($H$168:$BL$168,,MATCH($E212,$H$143:$BL$143))/Assumed_Asset_Life_in_Years*'CBA Fixed Data'!AI223</f>
        <v>0</v>
      </c>
      <c r="AP212" s="936" cm="1">
        <f t="array" aca="1" ref="AP212" ca="1">INDEX($H$168:$BL$168,,MATCH($E212,$H$143:$BL$143))/Assumed_Asset_Life_in_Years*'CBA Fixed Data'!AJ223</f>
        <v>0</v>
      </c>
      <c r="AQ212" s="936" cm="1">
        <f t="array" aca="1" ref="AQ212" ca="1">INDEX($H$168:$BL$168,,MATCH($E212,$H$143:$BL$143))/Assumed_Asset_Life_in_Years*'CBA Fixed Data'!AK223</f>
        <v>0</v>
      </c>
      <c r="AR212" s="936" cm="1">
        <f t="array" aca="1" ref="AR212" ca="1">INDEX($H$168:$BL$168,,MATCH($E212,$H$143:$BL$143))/Assumed_Asset_Life_in_Years*'CBA Fixed Data'!AL223</f>
        <v>0</v>
      </c>
      <c r="AS212" s="936" cm="1">
        <f t="array" aca="1" ref="AS212" ca="1">INDEX($H$168:$BL$168,,MATCH($E212,$H$143:$BL$143))/Assumed_Asset_Life_in_Years*'CBA Fixed Data'!AM223</f>
        <v>0</v>
      </c>
      <c r="AT212" s="936" cm="1">
        <f t="array" aca="1" ref="AT212" ca="1">INDEX($H$168:$BL$168,,MATCH($E212,$H$143:$BL$143))/Assumed_Asset_Life_in_Years*'CBA Fixed Data'!AN223</f>
        <v>0</v>
      </c>
      <c r="AU212" s="936" cm="1">
        <f t="array" aca="1" ref="AU212" ca="1">INDEX($H$168:$BL$168,,MATCH($E212,$H$143:$BL$143))/Assumed_Asset_Life_in_Years*'CBA Fixed Data'!AO223</f>
        <v>0</v>
      </c>
      <c r="AV212" s="936" cm="1">
        <f t="array" aca="1" ref="AV212" ca="1">INDEX($H$168:$BL$168,,MATCH($E212,$H$143:$BL$143))/Assumed_Asset_Life_in_Years*'CBA Fixed Data'!AP223</f>
        <v>0</v>
      </c>
      <c r="AW212" s="936" cm="1">
        <f t="array" aca="1" ref="AW212" ca="1">INDEX($H$168:$BL$168,,MATCH($E212,$H$143:$BL$143))/Assumed_Asset_Life_in_Years*'CBA Fixed Data'!AQ223</f>
        <v>0</v>
      </c>
      <c r="AX212" s="936" cm="1">
        <f t="array" aca="1" ref="AX212" ca="1">INDEX($H$168:$BL$168,,MATCH($E212,$H$143:$BL$143))/Assumed_Asset_Life_in_Years*'CBA Fixed Data'!AR223</f>
        <v>0</v>
      </c>
      <c r="AY212" s="936" cm="1">
        <f t="array" aca="1" ref="AY212" ca="1">INDEX($H$168:$BL$168,,MATCH($E212,$H$143:$BL$143))/Assumed_Asset_Life_in_Years*'CBA Fixed Data'!AS223</f>
        <v>0</v>
      </c>
      <c r="AZ212" s="936" cm="1">
        <f t="array" aca="1" ref="AZ212" ca="1">INDEX($H$168:$BL$168,,MATCH($E212,$H$143:$BL$143))/Assumed_Asset_Life_in_Years*'CBA Fixed Data'!AT223</f>
        <v>0</v>
      </c>
      <c r="BA212" s="936" cm="1">
        <f t="array" aca="1" ref="BA212" ca="1">INDEX($H$168:$BL$168,,MATCH($E212,$H$143:$BL$143))/Assumed_Asset_Life_in_Years*'CBA Fixed Data'!AU223</f>
        <v>0</v>
      </c>
      <c r="BB212" s="936" cm="1">
        <f t="array" aca="1" ref="BB212" ca="1">INDEX($H$168:$BL$168,,MATCH($E212,$H$143:$BL$143))/Assumed_Asset_Life_in_Years*'CBA Fixed Data'!AV223</f>
        <v>0</v>
      </c>
      <c r="BC212" s="936" cm="1">
        <f t="array" aca="1" ref="BC212" ca="1">INDEX($H$168:$BL$168,,MATCH($E212,$H$143:$BL$143))/Assumed_Asset_Life_in_Years*'CBA Fixed Data'!AW223</f>
        <v>0</v>
      </c>
      <c r="BD212" s="936" cm="1">
        <f t="array" aca="1" ref="BD212" ca="1">INDEX($H$168:$BL$168,,MATCH($E212,$H$143:$BL$143))/Assumed_Asset_Life_in_Years*'CBA Fixed Data'!AX223</f>
        <v>0</v>
      </c>
      <c r="BE212" s="936" cm="1">
        <f t="array" aca="1" ref="BE212" ca="1">INDEX($H$168:$BL$168,,MATCH($E212,$H$143:$BL$143))/Assumed_Asset_Life_in_Years*'CBA Fixed Data'!AY223</f>
        <v>0</v>
      </c>
      <c r="BF212" s="936" cm="1">
        <f t="array" aca="1" ref="BF212" ca="1">INDEX($H$168:$BL$168,,MATCH($E212,$H$143:$BL$143))/Assumed_Asset_Life_in_Years*'CBA Fixed Data'!AZ223</f>
        <v>0</v>
      </c>
      <c r="BG212" s="936" cm="1">
        <f t="array" aca="1" ref="BG212" ca="1">INDEX($H$168:$BL$168,,MATCH($E212,$H$143:$BL$143))/Assumed_Asset_Life_in_Years*'CBA Fixed Data'!BA223</f>
        <v>0</v>
      </c>
      <c r="BH212" s="936" cm="1">
        <f t="array" aca="1" ref="BH212" ca="1">INDEX($H$168:$BL$168,,MATCH($E212,$H$143:$BL$143))/Assumed_Asset_Life_in_Years*'CBA Fixed Data'!BB223</f>
        <v>0</v>
      </c>
      <c r="BI212" s="936" cm="1">
        <f t="array" aca="1" ref="BI212" ca="1">INDEX($H$168:$BL$168,,MATCH($E212,$H$143:$BL$143))/Assumed_Asset_Life_in_Years*'CBA Fixed Data'!BC223</f>
        <v>0</v>
      </c>
      <c r="BJ212" s="936" cm="1">
        <f t="array" aca="1" ref="BJ212" ca="1">INDEX($H$168:$BL$168,,MATCH($E212,$H$143:$BL$143))/Assumed_Asset_Life_in_Years*'CBA Fixed Data'!BD223</f>
        <v>0</v>
      </c>
      <c r="BK212" s="936" cm="1">
        <f t="array" aca="1" ref="BK212" ca="1">INDEX($H$168:$BL$168,,MATCH($E212,$H$143:$BL$143))/Assumed_Asset_Life_in_Years*'CBA Fixed Data'!BE223</f>
        <v>0</v>
      </c>
      <c r="BL212" s="936" cm="1">
        <f t="array" aca="1" ref="BL212" ca="1">INDEX($H$168:$BL$168,,MATCH($E212,$H$143:$BL$143))/Assumed_Asset_Life_in_Years*'CBA Fixed Data'!BF223</f>
        <v>0</v>
      </c>
      <c r="BM212" s="184"/>
    </row>
    <row r="213" spans="1:65" ht="14.25">
      <c r="A213" s="1270"/>
      <c r="B213" s="909" t="s">
        <v>723</v>
      </c>
      <c r="C213" s="909"/>
      <c r="D213" s="909" t="s">
        <v>724</v>
      </c>
      <c r="E213" s="910">
        <v>2067</v>
      </c>
      <c r="F213" s="909"/>
      <c r="G213" s="913" t="s">
        <v>514</v>
      </c>
      <c r="H213" s="936" cm="1">
        <f t="array" aca="1" ref="H213" ca="1">INDEX($H$168:$BL$168,,MATCH($E213,$H$143:$BL$143))/Assumed_Asset_Life_in_Years*'CBA Fixed Data'!B224</f>
        <v>0</v>
      </c>
      <c r="I213" s="936" cm="1">
        <f t="array" aca="1" ref="I213" ca="1">INDEX($H$168:$BL$168,,MATCH($E213,$H$143:$BL$143))/Assumed_Asset_Life_in_Years*'CBA Fixed Data'!C224</f>
        <v>0</v>
      </c>
      <c r="J213" s="936" cm="1">
        <f t="array" aca="1" ref="J213" ca="1">INDEX($H$168:$BL$168,,MATCH($E213,$H$143:$BL$143))/Assumed_Asset_Life_in_Years*'CBA Fixed Data'!D224</f>
        <v>0</v>
      </c>
      <c r="K213" s="936" cm="1">
        <f t="array" aca="1" ref="K213" ca="1">INDEX($H$168:$BL$168,,MATCH($E213,$H$143:$BL$143))/Assumed_Asset_Life_in_Years*'CBA Fixed Data'!E224</f>
        <v>0</v>
      </c>
      <c r="L213" s="936" cm="1">
        <f t="array" aca="1" ref="L213" ca="1">INDEX($H$168:$BL$168,,MATCH($E213,$H$143:$BL$143))/Assumed_Asset_Life_in_Years*'CBA Fixed Data'!F224</f>
        <v>0</v>
      </c>
      <c r="M213" s="936" cm="1">
        <f t="array" aca="1" ref="M213" ca="1">INDEX($H$168:$BL$168,,MATCH($E213,$H$143:$BL$143))/Assumed_Asset_Life_in_Years*'CBA Fixed Data'!G224</f>
        <v>0</v>
      </c>
      <c r="N213" s="936" cm="1">
        <f t="array" aca="1" ref="N213" ca="1">INDEX($H$168:$BL$168,,MATCH($E213,$H$143:$BL$143))/Assumed_Asset_Life_in_Years*'CBA Fixed Data'!H224</f>
        <v>0</v>
      </c>
      <c r="O213" s="936" cm="1">
        <f t="array" aca="1" ref="O213" ca="1">INDEX($H$168:$BL$168,,MATCH($E213,$H$143:$BL$143))/Assumed_Asset_Life_in_Years*'CBA Fixed Data'!I224</f>
        <v>0</v>
      </c>
      <c r="P213" s="936" cm="1">
        <f t="array" aca="1" ref="P213" ca="1">INDEX($H$168:$BL$168,,MATCH($E213,$H$143:$BL$143))/Assumed_Asset_Life_in_Years*'CBA Fixed Data'!J224</f>
        <v>0</v>
      </c>
      <c r="Q213" s="936" cm="1">
        <f t="array" aca="1" ref="Q213" ca="1">INDEX($H$168:$BL$168,,MATCH($E213,$H$143:$BL$143))/Assumed_Asset_Life_in_Years*'CBA Fixed Data'!K224</f>
        <v>0</v>
      </c>
      <c r="R213" s="936" cm="1">
        <f t="array" aca="1" ref="R213" ca="1">INDEX($H$168:$BL$168,,MATCH($E213,$H$143:$BL$143))/Assumed_Asset_Life_in_Years*'CBA Fixed Data'!L224</f>
        <v>0</v>
      </c>
      <c r="S213" s="936" cm="1">
        <f t="array" aca="1" ref="S213" ca="1">INDEX($H$168:$BL$168,,MATCH($E213,$H$143:$BL$143))/Assumed_Asset_Life_in_Years*'CBA Fixed Data'!M224</f>
        <v>0</v>
      </c>
      <c r="T213" s="936" cm="1">
        <f t="array" aca="1" ref="T213" ca="1">INDEX($H$168:$BL$168,,MATCH($E213,$H$143:$BL$143))/Assumed_Asset_Life_in_Years*'CBA Fixed Data'!N224</f>
        <v>0</v>
      </c>
      <c r="U213" s="936" cm="1">
        <f t="array" aca="1" ref="U213" ca="1">INDEX($H$168:$BL$168,,MATCH($E213,$H$143:$BL$143))/Assumed_Asset_Life_in_Years*'CBA Fixed Data'!O224</f>
        <v>0</v>
      </c>
      <c r="V213" s="936" cm="1">
        <f t="array" aca="1" ref="V213" ca="1">INDEX($H$168:$BL$168,,MATCH($E213,$H$143:$BL$143))/Assumed_Asset_Life_in_Years*'CBA Fixed Data'!P224</f>
        <v>0</v>
      </c>
      <c r="W213" s="936" cm="1">
        <f t="array" aca="1" ref="W213" ca="1">INDEX($H$168:$BL$168,,MATCH($E213,$H$143:$BL$143))/Assumed_Asset_Life_in_Years*'CBA Fixed Data'!Q224</f>
        <v>0</v>
      </c>
      <c r="X213" s="936" cm="1">
        <f t="array" aca="1" ref="X213" ca="1">INDEX($H$168:$BL$168,,MATCH($E213,$H$143:$BL$143))/Assumed_Asset_Life_in_Years*'CBA Fixed Data'!R224</f>
        <v>0</v>
      </c>
      <c r="Y213" s="936" cm="1">
        <f t="array" aca="1" ref="Y213" ca="1">INDEX($H$168:$BL$168,,MATCH($E213,$H$143:$BL$143))/Assumed_Asset_Life_in_Years*'CBA Fixed Data'!S224</f>
        <v>0</v>
      </c>
      <c r="Z213" s="936" cm="1">
        <f t="array" aca="1" ref="Z213" ca="1">INDEX($H$168:$BL$168,,MATCH($E213,$H$143:$BL$143))/Assumed_Asset_Life_in_Years*'CBA Fixed Data'!T224</f>
        <v>0</v>
      </c>
      <c r="AA213" s="936" cm="1">
        <f t="array" aca="1" ref="AA213" ca="1">INDEX($H$168:$BL$168,,MATCH($E213,$H$143:$BL$143))/Assumed_Asset_Life_in_Years*'CBA Fixed Data'!U224</f>
        <v>0</v>
      </c>
      <c r="AB213" s="936" cm="1">
        <f t="array" aca="1" ref="AB213" ca="1">INDEX($H$168:$BL$168,,MATCH($E213,$H$143:$BL$143))/Assumed_Asset_Life_in_Years*'CBA Fixed Data'!V224</f>
        <v>0</v>
      </c>
      <c r="AC213" s="936" cm="1">
        <f t="array" aca="1" ref="AC213" ca="1">INDEX($H$168:$BL$168,,MATCH($E213,$H$143:$BL$143))/Assumed_Asset_Life_in_Years*'CBA Fixed Data'!W224</f>
        <v>0</v>
      </c>
      <c r="AD213" s="936" cm="1">
        <f t="array" aca="1" ref="AD213" ca="1">INDEX($H$168:$BL$168,,MATCH($E213,$H$143:$BL$143))/Assumed_Asset_Life_in_Years*'CBA Fixed Data'!X224</f>
        <v>0</v>
      </c>
      <c r="AE213" s="936" cm="1">
        <f t="array" aca="1" ref="AE213" ca="1">INDEX($H$168:$BL$168,,MATCH($E213,$H$143:$BL$143))/Assumed_Asset_Life_in_Years*'CBA Fixed Data'!Y224</f>
        <v>0</v>
      </c>
      <c r="AF213" s="936" cm="1">
        <f t="array" aca="1" ref="AF213" ca="1">INDEX($H$168:$BL$168,,MATCH($E213,$H$143:$BL$143))/Assumed_Asset_Life_in_Years*'CBA Fixed Data'!Z224</f>
        <v>0</v>
      </c>
      <c r="AG213" s="936" cm="1">
        <f t="array" aca="1" ref="AG213" ca="1">INDEX($H$168:$BL$168,,MATCH($E213,$H$143:$BL$143))/Assumed_Asset_Life_in_Years*'CBA Fixed Data'!AA224</f>
        <v>0</v>
      </c>
      <c r="AH213" s="936" cm="1">
        <f t="array" aca="1" ref="AH213" ca="1">INDEX($H$168:$BL$168,,MATCH($E213,$H$143:$BL$143))/Assumed_Asset_Life_in_Years*'CBA Fixed Data'!AB224</f>
        <v>0</v>
      </c>
      <c r="AI213" s="936" cm="1">
        <f t="array" aca="1" ref="AI213" ca="1">INDEX($H$168:$BL$168,,MATCH($E213,$H$143:$BL$143))/Assumed_Asset_Life_in_Years*'CBA Fixed Data'!AC224</f>
        <v>0</v>
      </c>
      <c r="AJ213" s="936" cm="1">
        <f t="array" aca="1" ref="AJ213" ca="1">INDEX($H$168:$BL$168,,MATCH($E213,$H$143:$BL$143))/Assumed_Asset_Life_in_Years*'CBA Fixed Data'!AD224</f>
        <v>0</v>
      </c>
      <c r="AK213" s="936" cm="1">
        <f t="array" aca="1" ref="AK213" ca="1">INDEX($H$168:$BL$168,,MATCH($E213,$H$143:$BL$143))/Assumed_Asset_Life_in_Years*'CBA Fixed Data'!AE224</f>
        <v>0</v>
      </c>
      <c r="AL213" s="936" cm="1">
        <f t="array" aca="1" ref="AL213" ca="1">INDEX($H$168:$BL$168,,MATCH($E213,$H$143:$BL$143))/Assumed_Asset_Life_in_Years*'CBA Fixed Data'!AF224</f>
        <v>0</v>
      </c>
      <c r="AM213" s="936" cm="1">
        <f t="array" aca="1" ref="AM213" ca="1">INDEX($H$168:$BL$168,,MATCH($E213,$H$143:$BL$143))/Assumed_Asset_Life_in_Years*'CBA Fixed Data'!AG224</f>
        <v>0</v>
      </c>
      <c r="AN213" s="936" cm="1">
        <f t="array" aca="1" ref="AN213" ca="1">INDEX($H$168:$BL$168,,MATCH($E213,$H$143:$BL$143))/Assumed_Asset_Life_in_Years*'CBA Fixed Data'!AH224</f>
        <v>0</v>
      </c>
      <c r="AO213" s="936" cm="1">
        <f t="array" aca="1" ref="AO213" ca="1">INDEX($H$168:$BL$168,,MATCH($E213,$H$143:$BL$143))/Assumed_Asset_Life_in_Years*'CBA Fixed Data'!AI224</f>
        <v>0</v>
      </c>
      <c r="AP213" s="936" cm="1">
        <f t="array" aca="1" ref="AP213" ca="1">INDEX($H$168:$BL$168,,MATCH($E213,$H$143:$BL$143))/Assumed_Asset_Life_in_Years*'CBA Fixed Data'!AJ224</f>
        <v>0</v>
      </c>
      <c r="AQ213" s="936" cm="1">
        <f t="array" aca="1" ref="AQ213" ca="1">INDEX($H$168:$BL$168,,MATCH($E213,$H$143:$BL$143))/Assumed_Asset_Life_in_Years*'CBA Fixed Data'!AK224</f>
        <v>0</v>
      </c>
      <c r="AR213" s="936" cm="1">
        <f t="array" aca="1" ref="AR213" ca="1">INDEX($H$168:$BL$168,,MATCH($E213,$H$143:$BL$143))/Assumed_Asset_Life_in_Years*'CBA Fixed Data'!AL224</f>
        <v>0</v>
      </c>
      <c r="AS213" s="936" cm="1">
        <f t="array" aca="1" ref="AS213" ca="1">INDEX($H$168:$BL$168,,MATCH($E213,$H$143:$BL$143))/Assumed_Asset_Life_in_Years*'CBA Fixed Data'!AM224</f>
        <v>0</v>
      </c>
      <c r="AT213" s="936" cm="1">
        <f t="array" aca="1" ref="AT213" ca="1">INDEX($H$168:$BL$168,,MATCH($E213,$H$143:$BL$143))/Assumed_Asset_Life_in_Years*'CBA Fixed Data'!AN224</f>
        <v>0</v>
      </c>
      <c r="AU213" s="936" cm="1">
        <f t="array" aca="1" ref="AU213" ca="1">INDEX($H$168:$BL$168,,MATCH($E213,$H$143:$BL$143))/Assumed_Asset_Life_in_Years*'CBA Fixed Data'!AO224</f>
        <v>0</v>
      </c>
      <c r="AV213" s="936" cm="1">
        <f t="array" aca="1" ref="AV213" ca="1">INDEX($H$168:$BL$168,,MATCH($E213,$H$143:$BL$143))/Assumed_Asset_Life_in_Years*'CBA Fixed Data'!AP224</f>
        <v>0</v>
      </c>
      <c r="AW213" s="936" cm="1">
        <f t="array" aca="1" ref="AW213" ca="1">INDEX($H$168:$BL$168,,MATCH($E213,$H$143:$BL$143))/Assumed_Asset_Life_in_Years*'CBA Fixed Data'!AQ224</f>
        <v>0</v>
      </c>
      <c r="AX213" s="936" cm="1">
        <f t="array" aca="1" ref="AX213" ca="1">INDEX($H$168:$BL$168,,MATCH($E213,$H$143:$BL$143))/Assumed_Asset_Life_in_Years*'CBA Fixed Data'!AR224</f>
        <v>0</v>
      </c>
      <c r="AY213" s="936" cm="1">
        <f t="array" aca="1" ref="AY213" ca="1">INDEX($H$168:$BL$168,,MATCH($E213,$H$143:$BL$143))/Assumed_Asset_Life_in_Years*'CBA Fixed Data'!AS224</f>
        <v>0</v>
      </c>
      <c r="AZ213" s="936" cm="1">
        <f t="array" aca="1" ref="AZ213" ca="1">INDEX($H$168:$BL$168,,MATCH($E213,$H$143:$BL$143))/Assumed_Asset_Life_in_Years*'CBA Fixed Data'!AT224</f>
        <v>0</v>
      </c>
      <c r="BA213" s="936" cm="1">
        <f t="array" aca="1" ref="BA213" ca="1">INDEX($H$168:$BL$168,,MATCH($E213,$H$143:$BL$143))/Assumed_Asset_Life_in_Years*'CBA Fixed Data'!AU224</f>
        <v>0</v>
      </c>
      <c r="BB213" s="936" cm="1">
        <f t="array" aca="1" ref="BB213" ca="1">INDEX($H$168:$BL$168,,MATCH($E213,$H$143:$BL$143))/Assumed_Asset_Life_in_Years*'CBA Fixed Data'!AV224</f>
        <v>0</v>
      </c>
      <c r="BC213" s="936" cm="1">
        <f t="array" aca="1" ref="BC213" ca="1">INDEX($H$168:$BL$168,,MATCH($E213,$H$143:$BL$143))/Assumed_Asset_Life_in_Years*'CBA Fixed Data'!AW224</f>
        <v>0</v>
      </c>
      <c r="BD213" s="936" cm="1">
        <f t="array" aca="1" ref="BD213" ca="1">INDEX($H$168:$BL$168,,MATCH($E213,$H$143:$BL$143))/Assumed_Asset_Life_in_Years*'CBA Fixed Data'!AX224</f>
        <v>0</v>
      </c>
      <c r="BE213" s="936" cm="1">
        <f t="array" aca="1" ref="BE213" ca="1">INDEX($H$168:$BL$168,,MATCH($E213,$H$143:$BL$143))/Assumed_Asset_Life_in_Years*'CBA Fixed Data'!AY224</f>
        <v>0</v>
      </c>
      <c r="BF213" s="936" cm="1">
        <f t="array" aca="1" ref="BF213" ca="1">INDEX($H$168:$BL$168,,MATCH($E213,$H$143:$BL$143))/Assumed_Asset_Life_in_Years*'CBA Fixed Data'!AZ224</f>
        <v>0</v>
      </c>
      <c r="BG213" s="936" cm="1">
        <f t="array" aca="1" ref="BG213" ca="1">INDEX($H$168:$BL$168,,MATCH($E213,$H$143:$BL$143))/Assumed_Asset_Life_in_Years*'CBA Fixed Data'!BA224</f>
        <v>0</v>
      </c>
      <c r="BH213" s="936" cm="1">
        <f t="array" aca="1" ref="BH213" ca="1">INDEX($H$168:$BL$168,,MATCH($E213,$H$143:$BL$143))/Assumed_Asset_Life_in_Years*'CBA Fixed Data'!BB224</f>
        <v>0</v>
      </c>
      <c r="BI213" s="936" cm="1">
        <f t="array" aca="1" ref="BI213" ca="1">INDEX($H$168:$BL$168,,MATCH($E213,$H$143:$BL$143))/Assumed_Asset_Life_in_Years*'CBA Fixed Data'!BC224</f>
        <v>0</v>
      </c>
      <c r="BJ213" s="936" cm="1">
        <f t="array" aca="1" ref="BJ213" ca="1">INDEX($H$168:$BL$168,,MATCH($E213,$H$143:$BL$143))/Assumed_Asset_Life_in_Years*'CBA Fixed Data'!BD224</f>
        <v>0</v>
      </c>
      <c r="BK213" s="936" cm="1">
        <f t="array" aca="1" ref="BK213" ca="1">INDEX($H$168:$BL$168,,MATCH($E213,$H$143:$BL$143))/Assumed_Asset_Life_in_Years*'CBA Fixed Data'!BE224</f>
        <v>0</v>
      </c>
      <c r="BL213" s="936" cm="1">
        <f t="array" aca="1" ref="BL213" ca="1">INDEX($H$168:$BL$168,,MATCH($E213,$H$143:$BL$143))/Assumed_Asset_Life_in_Years*'CBA Fixed Data'!BF224</f>
        <v>0</v>
      </c>
      <c r="BM213" s="184"/>
    </row>
    <row r="214" spans="1:65" ht="14.25">
      <c r="A214" s="1270"/>
      <c r="B214" s="909" t="s">
        <v>725</v>
      </c>
      <c r="C214" s="909"/>
      <c r="D214" s="909" t="s">
        <v>726</v>
      </c>
      <c r="E214" s="910">
        <v>2068</v>
      </c>
      <c r="F214" s="909"/>
      <c r="G214" s="913" t="s">
        <v>514</v>
      </c>
      <c r="H214" s="936" cm="1">
        <f t="array" aca="1" ref="H214" ca="1">INDEX($H$168:$BL$168,,MATCH($E214,$H$143:$BL$143))/Assumed_Asset_Life_in_Years*'CBA Fixed Data'!B225</f>
        <v>0</v>
      </c>
      <c r="I214" s="936" cm="1">
        <f t="array" aca="1" ref="I214" ca="1">INDEX($H$168:$BL$168,,MATCH($E214,$H$143:$BL$143))/Assumed_Asset_Life_in_Years*'CBA Fixed Data'!C225</f>
        <v>0</v>
      </c>
      <c r="J214" s="936" cm="1">
        <f t="array" aca="1" ref="J214" ca="1">INDEX($H$168:$BL$168,,MATCH($E214,$H$143:$BL$143))/Assumed_Asset_Life_in_Years*'CBA Fixed Data'!D225</f>
        <v>0</v>
      </c>
      <c r="K214" s="936" cm="1">
        <f t="array" aca="1" ref="K214" ca="1">INDEX($H$168:$BL$168,,MATCH($E214,$H$143:$BL$143))/Assumed_Asset_Life_in_Years*'CBA Fixed Data'!E225</f>
        <v>0</v>
      </c>
      <c r="L214" s="936" cm="1">
        <f t="array" aca="1" ref="L214" ca="1">INDEX($H$168:$BL$168,,MATCH($E214,$H$143:$BL$143))/Assumed_Asset_Life_in_Years*'CBA Fixed Data'!F225</f>
        <v>0</v>
      </c>
      <c r="M214" s="936" cm="1">
        <f t="array" aca="1" ref="M214" ca="1">INDEX($H$168:$BL$168,,MATCH($E214,$H$143:$BL$143))/Assumed_Asset_Life_in_Years*'CBA Fixed Data'!G225</f>
        <v>0</v>
      </c>
      <c r="N214" s="936" cm="1">
        <f t="array" aca="1" ref="N214" ca="1">INDEX($H$168:$BL$168,,MATCH($E214,$H$143:$BL$143))/Assumed_Asset_Life_in_Years*'CBA Fixed Data'!H225</f>
        <v>0</v>
      </c>
      <c r="O214" s="936" cm="1">
        <f t="array" aca="1" ref="O214" ca="1">INDEX($H$168:$BL$168,,MATCH($E214,$H$143:$BL$143))/Assumed_Asset_Life_in_Years*'CBA Fixed Data'!I225</f>
        <v>0</v>
      </c>
      <c r="P214" s="936" cm="1">
        <f t="array" aca="1" ref="P214" ca="1">INDEX($H$168:$BL$168,,MATCH($E214,$H$143:$BL$143))/Assumed_Asset_Life_in_Years*'CBA Fixed Data'!J225</f>
        <v>0</v>
      </c>
      <c r="Q214" s="936" cm="1">
        <f t="array" aca="1" ref="Q214" ca="1">INDEX($H$168:$BL$168,,MATCH($E214,$H$143:$BL$143))/Assumed_Asset_Life_in_Years*'CBA Fixed Data'!K225</f>
        <v>0</v>
      </c>
      <c r="R214" s="936" cm="1">
        <f t="array" aca="1" ref="R214" ca="1">INDEX($H$168:$BL$168,,MATCH($E214,$H$143:$BL$143))/Assumed_Asset_Life_in_Years*'CBA Fixed Data'!L225</f>
        <v>0</v>
      </c>
      <c r="S214" s="936" cm="1">
        <f t="array" aca="1" ref="S214" ca="1">INDEX($H$168:$BL$168,,MATCH($E214,$H$143:$BL$143))/Assumed_Asset_Life_in_Years*'CBA Fixed Data'!M225</f>
        <v>0</v>
      </c>
      <c r="T214" s="936" cm="1">
        <f t="array" aca="1" ref="T214" ca="1">INDEX($H$168:$BL$168,,MATCH($E214,$H$143:$BL$143))/Assumed_Asset_Life_in_Years*'CBA Fixed Data'!N225</f>
        <v>0</v>
      </c>
      <c r="U214" s="936" cm="1">
        <f t="array" aca="1" ref="U214" ca="1">INDEX($H$168:$BL$168,,MATCH($E214,$H$143:$BL$143))/Assumed_Asset_Life_in_Years*'CBA Fixed Data'!O225</f>
        <v>0</v>
      </c>
      <c r="V214" s="936" cm="1">
        <f t="array" aca="1" ref="V214" ca="1">INDEX($H$168:$BL$168,,MATCH($E214,$H$143:$BL$143))/Assumed_Asset_Life_in_Years*'CBA Fixed Data'!P225</f>
        <v>0</v>
      </c>
      <c r="W214" s="936" cm="1">
        <f t="array" aca="1" ref="W214" ca="1">INDEX($H$168:$BL$168,,MATCH($E214,$H$143:$BL$143))/Assumed_Asset_Life_in_Years*'CBA Fixed Data'!Q225</f>
        <v>0</v>
      </c>
      <c r="X214" s="936" cm="1">
        <f t="array" aca="1" ref="X214" ca="1">INDEX($H$168:$BL$168,,MATCH($E214,$H$143:$BL$143))/Assumed_Asset_Life_in_Years*'CBA Fixed Data'!R225</f>
        <v>0</v>
      </c>
      <c r="Y214" s="936" cm="1">
        <f t="array" aca="1" ref="Y214" ca="1">INDEX($H$168:$BL$168,,MATCH($E214,$H$143:$BL$143))/Assumed_Asset_Life_in_Years*'CBA Fixed Data'!S225</f>
        <v>0</v>
      </c>
      <c r="Z214" s="936" cm="1">
        <f t="array" aca="1" ref="Z214" ca="1">INDEX($H$168:$BL$168,,MATCH($E214,$H$143:$BL$143))/Assumed_Asset_Life_in_Years*'CBA Fixed Data'!T225</f>
        <v>0</v>
      </c>
      <c r="AA214" s="936" cm="1">
        <f t="array" aca="1" ref="AA214" ca="1">INDEX($H$168:$BL$168,,MATCH($E214,$H$143:$BL$143))/Assumed_Asset_Life_in_Years*'CBA Fixed Data'!U225</f>
        <v>0</v>
      </c>
      <c r="AB214" s="936" cm="1">
        <f t="array" aca="1" ref="AB214" ca="1">INDEX($H$168:$BL$168,,MATCH($E214,$H$143:$BL$143))/Assumed_Asset_Life_in_Years*'CBA Fixed Data'!V225</f>
        <v>0</v>
      </c>
      <c r="AC214" s="936" cm="1">
        <f t="array" aca="1" ref="AC214" ca="1">INDEX($H$168:$BL$168,,MATCH($E214,$H$143:$BL$143))/Assumed_Asset_Life_in_Years*'CBA Fixed Data'!W225</f>
        <v>0</v>
      </c>
      <c r="AD214" s="936" cm="1">
        <f t="array" aca="1" ref="AD214" ca="1">INDEX($H$168:$BL$168,,MATCH($E214,$H$143:$BL$143))/Assumed_Asset_Life_in_Years*'CBA Fixed Data'!X225</f>
        <v>0</v>
      </c>
      <c r="AE214" s="936" cm="1">
        <f t="array" aca="1" ref="AE214" ca="1">INDEX($H$168:$BL$168,,MATCH($E214,$H$143:$BL$143))/Assumed_Asset_Life_in_Years*'CBA Fixed Data'!Y225</f>
        <v>0</v>
      </c>
      <c r="AF214" s="936" cm="1">
        <f t="array" aca="1" ref="AF214" ca="1">INDEX($H$168:$BL$168,,MATCH($E214,$H$143:$BL$143))/Assumed_Asset_Life_in_Years*'CBA Fixed Data'!Z225</f>
        <v>0</v>
      </c>
      <c r="AG214" s="936" cm="1">
        <f t="array" aca="1" ref="AG214" ca="1">INDEX($H$168:$BL$168,,MATCH($E214,$H$143:$BL$143))/Assumed_Asset_Life_in_Years*'CBA Fixed Data'!AA225</f>
        <v>0</v>
      </c>
      <c r="AH214" s="936" cm="1">
        <f t="array" aca="1" ref="AH214" ca="1">INDEX($H$168:$BL$168,,MATCH($E214,$H$143:$BL$143))/Assumed_Asset_Life_in_Years*'CBA Fixed Data'!AB225</f>
        <v>0</v>
      </c>
      <c r="AI214" s="936" cm="1">
        <f t="array" aca="1" ref="AI214" ca="1">INDEX($H$168:$BL$168,,MATCH($E214,$H$143:$BL$143))/Assumed_Asset_Life_in_Years*'CBA Fixed Data'!AC225</f>
        <v>0</v>
      </c>
      <c r="AJ214" s="936" cm="1">
        <f t="array" aca="1" ref="AJ214" ca="1">INDEX($H$168:$BL$168,,MATCH($E214,$H$143:$BL$143))/Assumed_Asset_Life_in_Years*'CBA Fixed Data'!AD225</f>
        <v>0</v>
      </c>
      <c r="AK214" s="936" cm="1">
        <f t="array" aca="1" ref="AK214" ca="1">INDEX($H$168:$BL$168,,MATCH($E214,$H$143:$BL$143))/Assumed_Asset_Life_in_Years*'CBA Fixed Data'!AE225</f>
        <v>0</v>
      </c>
      <c r="AL214" s="936" cm="1">
        <f t="array" aca="1" ref="AL214" ca="1">INDEX($H$168:$BL$168,,MATCH($E214,$H$143:$BL$143))/Assumed_Asset_Life_in_Years*'CBA Fixed Data'!AF225</f>
        <v>0</v>
      </c>
      <c r="AM214" s="936" cm="1">
        <f t="array" aca="1" ref="AM214" ca="1">INDEX($H$168:$BL$168,,MATCH($E214,$H$143:$BL$143))/Assumed_Asset_Life_in_Years*'CBA Fixed Data'!AG225</f>
        <v>0</v>
      </c>
      <c r="AN214" s="936" cm="1">
        <f t="array" aca="1" ref="AN214" ca="1">INDEX($H$168:$BL$168,,MATCH($E214,$H$143:$BL$143))/Assumed_Asset_Life_in_Years*'CBA Fixed Data'!AH225</f>
        <v>0</v>
      </c>
      <c r="AO214" s="936" cm="1">
        <f t="array" aca="1" ref="AO214" ca="1">INDEX($H$168:$BL$168,,MATCH($E214,$H$143:$BL$143))/Assumed_Asset_Life_in_Years*'CBA Fixed Data'!AI225</f>
        <v>0</v>
      </c>
      <c r="AP214" s="936" cm="1">
        <f t="array" aca="1" ref="AP214" ca="1">INDEX($H$168:$BL$168,,MATCH($E214,$H$143:$BL$143))/Assumed_Asset_Life_in_Years*'CBA Fixed Data'!AJ225</f>
        <v>0</v>
      </c>
      <c r="AQ214" s="936" cm="1">
        <f t="array" aca="1" ref="AQ214" ca="1">INDEX($H$168:$BL$168,,MATCH($E214,$H$143:$BL$143))/Assumed_Asset_Life_in_Years*'CBA Fixed Data'!AK225</f>
        <v>0</v>
      </c>
      <c r="AR214" s="936" cm="1">
        <f t="array" aca="1" ref="AR214" ca="1">INDEX($H$168:$BL$168,,MATCH($E214,$H$143:$BL$143))/Assumed_Asset_Life_in_Years*'CBA Fixed Data'!AL225</f>
        <v>0</v>
      </c>
      <c r="AS214" s="936" cm="1">
        <f t="array" aca="1" ref="AS214" ca="1">INDEX($H$168:$BL$168,,MATCH($E214,$H$143:$BL$143))/Assumed_Asset_Life_in_Years*'CBA Fixed Data'!AM225</f>
        <v>0</v>
      </c>
      <c r="AT214" s="936" cm="1">
        <f t="array" aca="1" ref="AT214" ca="1">INDEX($H$168:$BL$168,,MATCH($E214,$H$143:$BL$143))/Assumed_Asset_Life_in_Years*'CBA Fixed Data'!AN225</f>
        <v>0</v>
      </c>
      <c r="AU214" s="936" cm="1">
        <f t="array" aca="1" ref="AU214" ca="1">INDEX($H$168:$BL$168,,MATCH($E214,$H$143:$BL$143))/Assumed_Asset_Life_in_Years*'CBA Fixed Data'!AO225</f>
        <v>0</v>
      </c>
      <c r="AV214" s="936" cm="1">
        <f t="array" aca="1" ref="AV214" ca="1">INDEX($H$168:$BL$168,,MATCH($E214,$H$143:$BL$143))/Assumed_Asset_Life_in_Years*'CBA Fixed Data'!AP225</f>
        <v>0</v>
      </c>
      <c r="AW214" s="936" cm="1">
        <f t="array" aca="1" ref="AW214" ca="1">INDEX($H$168:$BL$168,,MATCH($E214,$H$143:$BL$143))/Assumed_Asset_Life_in_Years*'CBA Fixed Data'!AQ225</f>
        <v>0</v>
      </c>
      <c r="AX214" s="936" cm="1">
        <f t="array" aca="1" ref="AX214" ca="1">INDEX($H$168:$BL$168,,MATCH($E214,$H$143:$BL$143))/Assumed_Asset_Life_in_Years*'CBA Fixed Data'!AR225</f>
        <v>0</v>
      </c>
      <c r="AY214" s="936" cm="1">
        <f t="array" aca="1" ref="AY214" ca="1">INDEX($H$168:$BL$168,,MATCH($E214,$H$143:$BL$143))/Assumed_Asset_Life_in_Years*'CBA Fixed Data'!AS225</f>
        <v>0</v>
      </c>
      <c r="AZ214" s="936" cm="1">
        <f t="array" aca="1" ref="AZ214" ca="1">INDEX($H$168:$BL$168,,MATCH($E214,$H$143:$BL$143))/Assumed_Asset_Life_in_Years*'CBA Fixed Data'!AT225</f>
        <v>0</v>
      </c>
      <c r="BA214" s="936" cm="1">
        <f t="array" aca="1" ref="BA214" ca="1">INDEX($H$168:$BL$168,,MATCH($E214,$H$143:$BL$143))/Assumed_Asset_Life_in_Years*'CBA Fixed Data'!AU225</f>
        <v>0</v>
      </c>
      <c r="BB214" s="936" cm="1">
        <f t="array" aca="1" ref="BB214" ca="1">INDEX($H$168:$BL$168,,MATCH($E214,$H$143:$BL$143))/Assumed_Asset_Life_in_Years*'CBA Fixed Data'!AV225</f>
        <v>0</v>
      </c>
      <c r="BC214" s="936" cm="1">
        <f t="array" aca="1" ref="BC214" ca="1">INDEX($H$168:$BL$168,,MATCH($E214,$H$143:$BL$143))/Assumed_Asset_Life_in_Years*'CBA Fixed Data'!AW225</f>
        <v>0</v>
      </c>
      <c r="BD214" s="936" cm="1">
        <f t="array" aca="1" ref="BD214" ca="1">INDEX($H$168:$BL$168,,MATCH($E214,$H$143:$BL$143))/Assumed_Asset_Life_in_Years*'CBA Fixed Data'!AX225</f>
        <v>0</v>
      </c>
      <c r="BE214" s="936" cm="1">
        <f t="array" aca="1" ref="BE214" ca="1">INDEX($H$168:$BL$168,,MATCH($E214,$H$143:$BL$143))/Assumed_Asset_Life_in_Years*'CBA Fixed Data'!AY225</f>
        <v>0</v>
      </c>
      <c r="BF214" s="936" cm="1">
        <f t="array" aca="1" ref="BF214" ca="1">INDEX($H$168:$BL$168,,MATCH($E214,$H$143:$BL$143))/Assumed_Asset_Life_in_Years*'CBA Fixed Data'!AZ225</f>
        <v>0</v>
      </c>
      <c r="BG214" s="936" cm="1">
        <f t="array" aca="1" ref="BG214" ca="1">INDEX($H$168:$BL$168,,MATCH($E214,$H$143:$BL$143))/Assumed_Asset_Life_in_Years*'CBA Fixed Data'!BA225</f>
        <v>0</v>
      </c>
      <c r="BH214" s="936" cm="1">
        <f t="array" aca="1" ref="BH214" ca="1">INDEX($H$168:$BL$168,,MATCH($E214,$H$143:$BL$143))/Assumed_Asset_Life_in_Years*'CBA Fixed Data'!BB225</f>
        <v>0</v>
      </c>
      <c r="BI214" s="936" cm="1">
        <f t="array" aca="1" ref="BI214" ca="1">INDEX($H$168:$BL$168,,MATCH($E214,$H$143:$BL$143))/Assumed_Asset_Life_in_Years*'CBA Fixed Data'!BC225</f>
        <v>0</v>
      </c>
      <c r="BJ214" s="936" cm="1">
        <f t="array" aca="1" ref="BJ214" ca="1">INDEX($H$168:$BL$168,,MATCH($E214,$H$143:$BL$143))/Assumed_Asset_Life_in_Years*'CBA Fixed Data'!BD225</f>
        <v>0</v>
      </c>
      <c r="BK214" s="936" cm="1">
        <f t="array" aca="1" ref="BK214" ca="1">INDEX($H$168:$BL$168,,MATCH($E214,$H$143:$BL$143))/Assumed_Asset_Life_in_Years*'CBA Fixed Data'!BE225</f>
        <v>0</v>
      </c>
      <c r="BL214" s="936" cm="1">
        <f t="array" aca="1" ref="BL214" ca="1">INDEX($H$168:$BL$168,,MATCH($E214,$H$143:$BL$143))/Assumed_Asset_Life_in_Years*'CBA Fixed Data'!BF225</f>
        <v>0</v>
      </c>
      <c r="BM214" s="184"/>
    </row>
    <row r="215" spans="1:65" ht="14.25">
      <c r="A215" s="1270"/>
      <c r="B215" s="909" t="s">
        <v>727</v>
      </c>
      <c r="C215" s="909"/>
      <c r="D215" s="909" t="s">
        <v>728</v>
      </c>
      <c r="E215" s="910">
        <v>2069</v>
      </c>
      <c r="F215" s="909"/>
      <c r="G215" s="913" t="s">
        <v>514</v>
      </c>
      <c r="H215" s="936" cm="1">
        <f t="array" aca="1" ref="H215" ca="1">INDEX($H$168:$BL$168,,MATCH($E215,$H$143:$BL$143))/Assumed_Asset_Life_in_Years*'CBA Fixed Data'!B226</f>
        <v>0</v>
      </c>
      <c r="I215" s="936" cm="1">
        <f t="array" aca="1" ref="I215" ca="1">INDEX($H$168:$BL$168,,MATCH($E215,$H$143:$BL$143))/Assumed_Asset_Life_in_Years*'CBA Fixed Data'!C226</f>
        <v>0</v>
      </c>
      <c r="J215" s="936" cm="1">
        <f t="array" aca="1" ref="J215" ca="1">INDEX($H$168:$BL$168,,MATCH($E215,$H$143:$BL$143))/Assumed_Asset_Life_in_Years*'CBA Fixed Data'!D226</f>
        <v>0</v>
      </c>
      <c r="K215" s="936" cm="1">
        <f t="array" aca="1" ref="K215" ca="1">INDEX($H$168:$BL$168,,MATCH($E215,$H$143:$BL$143))/Assumed_Asset_Life_in_Years*'CBA Fixed Data'!E226</f>
        <v>0</v>
      </c>
      <c r="L215" s="936" cm="1">
        <f t="array" aca="1" ref="L215" ca="1">INDEX($H$168:$BL$168,,MATCH($E215,$H$143:$BL$143))/Assumed_Asset_Life_in_Years*'CBA Fixed Data'!F226</f>
        <v>0</v>
      </c>
      <c r="M215" s="936" cm="1">
        <f t="array" aca="1" ref="M215" ca="1">INDEX($H$168:$BL$168,,MATCH($E215,$H$143:$BL$143))/Assumed_Asset_Life_in_Years*'CBA Fixed Data'!G226</f>
        <v>0</v>
      </c>
      <c r="N215" s="936" cm="1">
        <f t="array" aca="1" ref="N215" ca="1">INDEX($H$168:$BL$168,,MATCH($E215,$H$143:$BL$143))/Assumed_Asset_Life_in_Years*'CBA Fixed Data'!H226</f>
        <v>0</v>
      </c>
      <c r="O215" s="936" cm="1">
        <f t="array" aca="1" ref="O215" ca="1">INDEX($H$168:$BL$168,,MATCH($E215,$H$143:$BL$143))/Assumed_Asset_Life_in_Years*'CBA Fixed Data'!I226</f>
        <v>0</v>
      </c>
      <c r="P215" s="936" cm="1">
        <f t="array" aca="1" ref="P215" ca="1">INDEX($H$168:$BL$168,,MATCH($E215,$H$143:$BL$143))/Assumed_Asset_Life_in_Years*'CBA Fixed Data'!J226</f>
        <v>0</v>
      </c>
      <c r="Q215" s="936" cm="1">
        <f t="array" aca="1" ref="Q215" ca="1">INDEX($H$168:$BL$168,,MATCH($E215,$H$143:$BL$143))/Assumed_Asset_Life_in_Years*'CBA Fixed Data'!K226</f>
        <v>0</v>
      </c>
      <c r="R215" s="936" cm="1">
        <f t="array" aca="1" ref="R215" ca="1">INDEX($H$168:$BL$168,,MATCH($E215,$H$143:$BL$143))/Assumed_Asset_Life_in_Years*'CBA Fixed Data'!L226</f>
        <v>0</v>
      </c>
      <c r="S215" s="936" cm="1">
        <f t="array" aca="1" ref="S215" ca="1">INDEX($H$168:$BL$168,,MATCH($E215,$H$143:$BL$143))/Assumed_Asset_Life_in_Years*'CBA Fixed Data'!M226</f>
        <v>0</v>
      </c>
      <c r="T215" s="936" cm="1">
        <f t="array" aca="1" ref="T215" ca="1">INDEX($H$168:$BL$168,,MATCH($E215,$H$143:$BL$143))/Assumed_Asset_Life_in_Years*'CBA Fixed Data'!N226</f>
        <v>0</v>
      </c>
      <c r="U215" s="936" cm="1">
        <f t="array" aca="1" ref="U215" ca="1">INDEX($H$168:$BL$168,,MATCH($E215,$H$143:$BL$143))/Assumed_Asset_Life_in_Years*'CBA Fixed Data'!O226</f>
        <v>0</v>
      </c>
      <c r="V215" s="936" cm="1">
        <f t="array" aca="1" ref="V215" ca="1">INDEX($H$168:$BL$168,,MATCH($E215,$H$143:$BL$143))/Assumed_Asset_Life_in_Years*'CBA Fixed Data'!P226</f>
        <v>0</v>
      </c>
      <c r="W215" s="936" cm="1">
        <f t="array" aca="1" ref="W215" ca="1">INDEX($H$168:$BL$168,,MATCH($E215,$H$143:$BL$143))/Assumed_Asset_Life_in_Years*'CBA Fixed Data'!Q226</f>
        <v>0</v>
      </c>
      <c r="X215" s="936" cm="1">
        <f t="array" aca="1" ref="X215" ca="1">INDEX($H$168:$BL$168,,MATCH($E215,$H$143:$BL$143))/Assumed_Asset_Life_in_Years*'CBA Fixed Data'!R226</f>
        <v>0</v>
      </c>
      <c r="Y215" s="936" cm="1">
        <f t="array" aca="1" ref="Y215" ca="1">INDEX($H$168:$BL$168,,MATCH($E215,$H$143:$BL$143))/Assumed_Asset_Life_in_Years*'CBA Fixed Data'!S226</f>
        <v>0</v>
      </c>
      <c r="Z215" s="936" cm="1">
        <f t="array" aca="1" ref="Z215" ca="1">INDEX($H$168:$BL$168,,MATCH($E215,$H$143:$BL$143))/Assumed_Asset_Life_in_Years*'CBA Fixed Data'!T226</f>
        <v>0</v>
      </c>
      <c r="AA215" s="936" cm="1">
        <f t="array" aca="1" ref="AA215" ca="1">INDEX($H$168:$BL$168,,MATCH($E215,$H$143:$BL$143))/Assumed_Asset_Life_in_Years*'CBA Fixed Data'!U226</f>
        <v>0</v>
      </c>
      <c r="AB215" s="936" cm="1">
        <f t="array" aca="1" ref="AB215" ca="1">INDEX($H$168:$BL$168,,MATCH($E215,$H$143:$BL$143))/Assumed_Asset_Life_in_Years*'CBA Fixed Data'!V226</f>
        <v>0</v>
      </c>
      <c r="AC215" s="936" cm="1">
        <f t="array" aca="1" ref="AC215" ca="1">INDEX($H$168:$BL$168,,MATCH($E215,$H$143:$BL$143))/Assumed_Asset_Life_in_Years*'CBA Fixed Data'!W226</f>
        <v>0</v>
      </c>
      <c r="AD215" s="936" cm="1">
        <f t="array" aca="1" ref="AD215" ca="1">INDEX($H$168:$BL$168,,MATCH($E215,$H$143:$BL$143))/Assumed_Asset_Life_in_Years*'CBA Fixed Data'!X226</f>
        <v>0</v>
      </c>
      <c r="AE215" s="936" cm="1">
        <f t="array" aca="1" ref="AE215" ca="1">INDEX($H$168:$BL$168,,MATCH($E215,$H$143:$BL$143))/Assumed_Asset_Life_in_Years*'CBA Fixed Data'!Y226</f>
        <v>0</v>
      </c>
      <c r="AF215" s="936" cm="1">
        <f t="array" aca="1" ref="AF215" ca="1">INDEX($H$168:$BL$168,,MATCH($E215,$H$143:$BL$143))/Assumed_Asset_Life_in_Years*'CBA Fixed Data'!Z226</f>
        <v>0</v>
      </c>
      <c r="AG215" s="936" cm="1">
        <f t="array" aca="1" ref="AG215" ca="1">INDEX($H$168:$BL$168,,MATCH($E215,$H$143:$BL$143))/Assumed_Asset_Life_in_Years*'CBA Fixed Data'!AA226</f>
        <v>0</v>
      </c>
      <c r="AH215" s="936" cm="1">
        <f t="array" aca="1" ref="AH215" ca="1">INDEX($H$168:$BL$168,,MATCH($E215,$H$143:$BL$143))/Assumed_Asset_Life_in_Years*'CBA Fixed Data'!AB226</f>
        <v>0</v>
      </c>
      <c r="AI215" s="936" cm="1">
        <f t="array" aca="1" ref="AI215" ca="1">INDEX($H$168:$BL$168,,MATCH($E215,$H$143:$BL$143))/Assumed_Asset_Life_in_Years*'CBA Fixed Data'!AC226</f>
        <v>0</v>
      </c>
      <c r="AJ215" s="936" cm="1">
        <f t="array" aca="1" ref="AJ215" ca="1">INDEX($H$168:$BL$168,,MATCH($E215,$H$143:$BL$143))/Assumed_Asset_Life_in_Years*'CBA Fixed Data'!AD226</f>
        <v>0</v>
      </c>
      <c r="AK215" s="936" cm="1">
        <f t="array" aca="1" ref="AK215" ca="1">INDEX($H$168:$BL$168,,MATCH($E215,$H$143:$BL$143))/Assumed_Asset_Life_in_Years*'CBA Fixed Data'!AE226</f>
        <v>0</v>
      </c>
      <c r="AL215" s="936" cm="1">
        <f t="array" aca="1" ref="AL215" ca="1">INDEX($H$168:$BL$168,,MATCH($E215,$H$143:$BL$143))/Assumed_Asset_Life_in_Years*'CBA Fixed Data'!AF226</f>
        <v>0</v>
      </c>
      <c r="AM215" s="936" cm="1">
        <f t="array" aca="1" ref="AM215" ca="1">INDEX($H$168:$BL$168,,MATCH($E215,$H$143:$BL$143))/Assumed_Asset_Life_in_Years*'CBA Fixed Data'!AG226</f>
        <v>0</v>
      </c>
      <c r="AN215" s="936" cm="1">
        <f t="array" aca="1" ref="AN215" ca="1">INDEX($H$168:$BL$168,,MATCH($E215,$H$143:$BL$143))/Assumed_Asset_Life_in_Years*'CBA Fixed Data'!AH226</f>
        <v>0</v>
      </c>
      <c r="AO215" s="936" cm="1">
        <f t="array" aca="1" ref="AO215" ca="1">INDEX($H$168:$BL$168,,MATCH($E215,$H$143:$BL$143))/Assumed_Asset_Life_in_Years*'CBA Fixed Data'!AI226</f>
        <v>0</v>
      </c>
      <c r="AP215" s="936" cm="1">
        <f t="array" aca="1" ref="AP215" ca="1">INDEX($H$168:$BL$168,,MATCH($E215,$H$143:$BL$143))/Assumed_Asset_Life_in_Years*'CBA Fixed Data'!AJ226</f>
        <v>0</v>
      </c>
      <c r="AQ215" s="936" cm="1">
        <f t="array" aca="1" ref="AQ215" ca="1">INDEX($H$168:$BL$168,,MATCH($E215,$H$143:$BL$143))/Assumed_Asset_Life_in_Years*'CBA Fixed Data'!AK226</f>
        <v>0</v>
      </c>
      <c r="AR215" s="936" cm="1">
        <f t="array" aca="1" ref="AR215" ca="1">INDEX($H$168:$BL$168,,MATCH($E215,$H$143:$BL$143))/Assumed_Asset_Life_in_Years*'CBA Fixed Data'!AL226</f>
        <v>0</v>
      </c>
      <c r="AS215" s="936" cm="1">
        <f t="array" aca="1" ref="AS215" ca="1">INDEX($H$168:$BL$168,,MATCH($E215,$H$143:$BL$143))/Assumed_Asset_Life_in_Years*'CBA Fixed Data'!AM226</f>
        <v>0</v>
      </c>
      <c r="AT215" s="936" cm="1">
        <f t="array" aca="1" ref="AT215" ca="1">INDEX($H$168:$BL$168,,MATCH($E215,$H$143:$BL$143))/Assumed_Asset_Life_in_Years*'CBA Fixed Data'!AN226</f>
        <v>0</v>
      </c>
      <c r="AU215" s="936" cm="1">
        <f t="array" aca="1" ref="AU215" ca="1">INDEX($H$168:$BL$168,,MATCH($E215,$H$143:$BL$143))/Assumed_Asset_Life_in_Years*'CBA Fixed Data'!AO226</f>
        <v>0</v>
      </c>
      <c r="AV215" s="936" cm="1">
        <f t="array" aca="1" ref="AV215" ca="1">INDEX($H$168:$BL$168,,MATCH($E215,$H$143:$BL$143))/Assumed_Asset_Life_in_Years*'CBA Fixed Data'!AP226</f>
        <v>0</v>
      </c>
      <c r="AW215" s="936" cm="1">
        <f t="array" aca="1" ref="AW215" ca="1">INDEX($H$168:$BL$168,,MATCH($E215,$H$143:$BL$143))/Assumed_Asset_Life_in_Years*'CBA Fixed Data'!AQ226</f>
        <v>0</v>
      </c>
      <c r="AX215" s="936" cm="1">
        <f t="array" aca="1" ref="AX215" ca="1">INDEX($H$168:$BL$168,,MATCH($E215,$H$143:$BL$143))/Assumed_Asset_Life_in_Years*'CBA Fixed Data'!AR226</f>
        <v>0</v>
      </c>
      <c r="AY215" s="936" cm="1">
        <f t="array" aca="1" ref="AY215" ca="1">INDEX($H$168:$BL$168,,MATCH($E215,$H$143:$BL$143))/Assumed_Asset_Life_in_Years*'CBA Fixed Data'!AS226</f>
        <v>0</v>
      </c>
      <c r="AZ215" s="936" cm="1">
        <f t="array" aca="1" ref="AZ215" ca="1">INDEX($H$168:$BL$168,,MATCH($E215,$H$143:$BL$143))/Assumed_Asset_Life_in_Years*'CBA Fixed Data'!AT226</f>
        <v>0</v>
      </c>
      <c r="BA215" s="936" cm="1">
        <f t="array" aca="1" ref="BA215" ca="1">INDEX($H$168:$BL$168,,MATCH($E215,$H$143:$BL$143))/Assumed_Asset_Life_in_Years*'CBA Fixed Data'!AU226</f>
        <v>0</v>
      </c>
      <c r="BB215" s="936" cm="1">
        <f t="array" aca="1" ref="BB215" ca="1">INDEX($H$168:$BL$168,,MATCH($E215,$H$143:$BL$143))/Assumed_Asset_Life_in_Years*'CBA Fixed Data'!AV226</f>
        <v>0</v>
      </c>
      <c r="BC215" s="936" cm="1">
        <f t="array" aca="1" ref="BC215" ca="1">INDEX($H$168:$BL$168,,MATCH($E215,$H$143:$BL$143))/Assumed_Asset_Life_in_Years*'CBA Fixed Data'!AW226</f>
        <v>0</v>
      </c>
      <c r="BD215" s="936" cm="1">
        <f t="array" aca="1" ref="BD215" ca="1">INDEX($H$168:$BL$168,,MATCH($E215,$H$143:$BL$143))/Assumed_Asset_Life_in_Years*'CBA Fixed Data'!AX226</f>
        <v>0</v>
      </c>
      <c r="BE215" s="936" cm="1">
        <f t="array" aca="1" ref="BE215" ca="1">INDEX($H$168:$BL$168,,MATCH($E215,$H$143:$BL$143))/Assumed_Asset_Life_in_Years*'CBA Fixed Data'!AY226</f>
        <v>0</v>
      </c>
      <c r="BF215" s="936" cm="1">
        <f t="array" aca="1" ref="BF215" ca="1">INDEX($H$168:$BL$168,,MATCH($E215,$H$143:$BL$143))/Assumed_Asset_Life_in_Years*'CBA Fixed Data'!AZ226</f>
        <v>0</v>
      </c>
      <c r="BG215" s="936" cm="1">
        <f t="array" aca="1" ref="BG215" ca="1">INDEX($H$168:$BL$168,,MATCH($E215,$H$143:$BL$143))/Assumed_Asset_Life_in_Years*'CBA Fixed Data'!BA226</f>
        <v>0</v>
      </c>
      <c r="BH215" s="936" cm="1">
        <f t="array" aca="1" ref="BH215" ca="1">INDEX($H$168:$BL$168,,MATCH($E215,$H$143:$BL$143))/Assumed_Asset_Life_in_Years*'CBA Fixed Data'!BB226</f>
        <v>0</v>
      </c>
      <c r="BI215" s="936" cm="1">
        <f t="array" aca="1" ref="BI215" ca="1">INDEX($H$168:$BL$168,,MATCH($E215,$H$143:$BL$143))/Assumed_Asset_Life_in_Years*'CBA Fixed Data'!BC226</f>
        <v>0</v>
      </c>
      <c r="BJ215" s="936" cm="1">
        <f t="array" aca="1" ref="BJ215" ca="1">INDEX($H$168:$BL$168,,MATCH($E215,$H$143:$BL$143))/Assumed_Asset_Life_in_Years*'CBA Fixed Data'!BD226</f>
        <v>0</v>
      </c>
      <c r="BK215" s="936" cm="1">
        <f t="array" aca="1" ref="BK215" ca="1">INDEX($H$168:$BL$168,,MATCH($E215,$H$143:$BL$143))/Assumed_Asset_Life_in_Years*'CBA Fixed Data'!BE226</f>
        <v>0</v>
      </c>
      <c r="BL215" s="936" cm="1">
        <f t="array" aca="1" ref="BL215" ca="1">INDEX($H$168:$BL$168,,MATCH($E215,$H$143:$BL$143))/Assumed_Asset_Life_in_Years*'CBA Fixed Data'!BF226</f>
        <v>0</v>
      </c>
      <c r="BM215" s="184"/>
    </row>
    <row r="216" spans="1:65" ht="14.25">
      <c r="A216" s="1270"/>
      <c r="B216" s="909" t="s">
        <v>729</v>
      </c>
      <c r="C216" s="909"/>
      <c r="D216" s="909" t="s">
        <v>730</v>
      </c>
      <c r="E216" s="910">
        <v>2070</v>
      </c>
      <c r="F216" s="909"/>
      <c r="G216" s="913" t="s">
        <v>514</v>
      </c>
      <c r="H216" s="936" cm="1">
        <f t="array" aca="1" ref="H216" ca="1">INDEX($H$168:$BL$168,,MATCH($E216,$H$143:$BL$143))/Assumed_Asset_Life_in_Years*'CBA Fixed Data'!B227</f>
        <v>0</v>
      </c>
      <c r="I216" s="936" cm="1">
        <f t="array" aca="1" ref="I216" ca="1">INDEX($H$168:$BL$168,,MATCH($E216,$H$143:$BL$143))/Assumed_Asset_Life_in_Years*'CBA Fixed Data'!C227</f>
        <v>0</v>
      </c>
      <c r="J216" s="936" cm="1">
        <f t="array" aca="1" ref="J216" ca="1">INDEX($H$168:$BL$168,,MATCH($E216,$H$143:$BL$143))/Assumed_Asset_Life_in_Years*'CBA Fixed Data'!D227</f>
        <v>0</v>
      </c>
      <c r="K216" s="936" cm="1">
        <f t="array" aca="1" ref="K216" ca="1">INDEX($H$168:$BL$168,,MATCH($E216,$H$143:$BL$143))/Assumed_Asset_Life_in_Years*'CBA Fixed Data'!E227</f>
        <v>0</v>
      </c>
      <c r="L216" s="936" cm="1">
        <f t="array" aca="1" ref="L216" ca="1">INDEX($H$168:$BL$168,,MATCH($E216,$H$143:$BL$143))/Assumed_Asset_Life_in_Years*'CBA Fixed Data'!F227</f>
        <v>0</v>
      </c>
      <c r="M216" s="936" cm="1">
        <f t="array" aca="1" ref="M216" ca="1">INDEX($H$168:$BL$168,,MATCH($E216,$H$143:$BL$143))/Assumed_Asset_Life_in_Years*'CBA Fixed Data'!G227</f>
        <v>0</v>
      </c>
      <c r="N216" s="936" cm="1">
        <f t="array" aca="1" ref="N216" ca="1">INDEX($H$168:$BL$168,,MATCH($E216,$H$143:$BL$143))/Assumed_Asset_Life_in_Years*'CBA Fixed Data'!H227</f>
        <v>0</v>
      </c>
      <c r="O216" s="936" cm="1">
        <f t="array" aca="1" ref="O216" ca="1">INDEX($H$168:$BL$168,,MATCH($E216,$H$143:$BL$143))/Assumed_Asset_Life_in_Years*'CBA Fixed Data'!I227</f>
        <v>0</v>
      </c>
      <c r="P216" s="936" cm="1">
        <f t="array" aca="1" ref="P216" ca="1">INDEX($H$168:$BL$168,,MATCH($E216,$H$143:$BL$143))/Assumed_Asset_Life_in_Years*'CBA Fixed Data'!J227</f>
        <v>0</v>
      </c>
      <c r="Q216" s="936" cm="1">
        <f t="array" aca="1" ref="Q216" ca="1">INDEX($H$168:$BL$168,,MATCH($E216,$H$143:$BL$143))/Assumed_Asset_Life_in_Years*'CBA Fixed Data'!K227</f>
        <v>0</v>
      </c>
      <c r="R216" s="936" cm="1">
        <f t="array" aca="1" ref="R216" ca="1">INDEX($H$168:$BL$168,,MATCH($E216,$H$143:$BL$143))/Assumed_Asset_Life_in_Years*'CBA Fixed Data'!L227</f>
        <v>0</v>
      </c>
      <c r="S216" s="936" cm="1">
        <f t="array" aca="1" ref="S216" ca="1">INDEX($H$168:$BL$168,,MATCH($E216,$H$143:$BL$143))/Assumed_Asset_Life_in_Years*'CBA Fixed Data'!M227</f>
        <v>0</v>
      </c>
      <c r="T216" s="936" cm="1">
        <f t="array" aca="1" ref="T216" ca="1">INDEX($H$168:$BL$168,,MATCH($E216,$H$143:$BL$143))/Assumed_Asset_Life_in_Years*'CBA Fixed Data'!N227</f>
        <v>0</v>
      </c>
      <c r="U216" s="936" cm="1">
        <f t="array" aca="1" ref="U216" ca="1">INDEX($H$168:$BL$168,,MATCH($E216,$H$143:$BL$143))/Assumed_Asset_Life_in_Years*'CBA Fixed Data'!O227</f>
        <v>0</v>
      </c>
      <c r="V216" s="936" cm="1">
        <f t="array" aca="1" ref="V216" ca="1">INDEX($H$168:$BL$168,,MATCH($E216,$H$143:$BL$143))/Assumed_Asset_Life_in_Years*'CBA Fixed Data'!P227</f>
        <v>0</v>
      </c>
      <c r="W216" s="936" cm="1">
        <f t="array" aca="1" ref="W216" ca="1">INDEX($H$168:$BL$168,,MATCH($E216,$H$143:$BL$143))/Assumed_Asset_Life_in_Years*'CBA Fixed Data'!Q227</f>
        <v>0</v>
      </c>
      <c r="X216" s="936" cm="1">
        <f t="array" aca="1" ref="X216" ca="1">INDEX($H$168:$BL$168,,MATCH($E216,$H$143:$BL$143))/Assumed_Asset_Life_in_Years*'CBA Fixed Data'!R227</f>
        <v>0</v>
      </c>
      <c r="Y216" s="936" cm="1">
        <f t="array" aca="1" ref="Y216" ca="1">INDEX($H$168:$BL$168,,MATCH($E216,$H$143:$BL$143))/Assumed_Asset_Life_in_Years*'CBA Fixed Data'!S227</f>
        <v>0</v>
      </c>
      <c r="Z216" s="936" cm="1">
        <f t="array" aca="1" ref="Z216" ca="1">INDEX($H$168:$BL$168,,MATCH($E216,$H$143:$BL$143))/Assumed_Asset_Life_in_Years*'CBA Fixed Data'!T227</f>
        <v>0</v>
      </c>
      <c r="AA216" s="936" cm="1">
        <f t="array" aca="1" ref="AA216" ca="1">INDEX($H$168:$BL$168,,MATCH($E216,$H$143:$BL$143))/Assumed_Asset_Life_in_Years*'CBA Fixed Data'!U227</f>
        <v>0</v>
      </c>
      <c r="AB216" s="936" cm="1">
        <f t="array" aca="1" ref="AB216" ca="1">INDEX($H$168:$BL$168,,MATCH($E216,$H$143:$BL$143))/Assumed_Asset_Life_in_Years*'CBA Fixed Data'!V227</f>
        <v>0</v>
      </c>
      <c r="AC216" s="936" cm="1">
        <f t="array" aca="1" ref="AC216" ca="1">INDEX($H$168:$BL$168,,MATCH($E216,$H$143:$BL$143))/Assumed_Asset_Life_in_Years*'CBA Fixed Data'!W227</f>
        <v>0</v>
      </c>
      <c r="AD216" s="936" cm="1">
        <f t="array" aca="1" ref="AD216" ca="1">INDEX($H$168:$BL$168,,MATCH($E216,$H$143:$BL$143))/Assumed_Asset_Life_in_Years*'CBA Fixed Data'!X227</f>
        <v>0</v>
      </c>
      <c r="AE216" s="936" cm="1">
        <f t="array" aca="1" ref="AE216" ca="1">INDEX($H$168:$BL$168,,MATCH($E216,$H$143:$BL$143))/Assumed_Asset_Life_in_Years*'CBA Fixed Data'!Y227</f>
        <v>0</v>
      </c>
      <c r="AF216" s="936" cm="1">
        <f t="array" aca="1" ref="AF216" ca="1">INDEX($H$168:$BL$168,,MATCH($E216,$H$143:$BL$143))/Assumed_Asset_Life_in_Years*'CBA Fixed Data'!Z227</f>
        <v>0</v>
      </c>
      <c r="AG216" s="936" cm="1">
        <f t="array" aca="1" ref="AG216" ca="1">INDEX($H$168:$BL$168,,MATCH($E216,$H$143:$BL$143))/Assumed_Asset_Life_in_Years*'CBA Fixed Data'!AA227</f>
        <v>0</v>
      </c>
      <c r="AH216" s="936" cm="1">
        <f t="array" aca="1" ref="AH216" ca="1">INDEX($H$168:$BL$168,,MATCH($E216,$H$143:$BL$143))/Assumed_Asset_Life_in_Years*'CBA Fixed Data'!AB227</f>
        <v>0</v>
      </c>
      <c r="AI216" s="936" cm="1">
        <f t="array" aca="1" ref="AI216" ca="1">INDEX($H$168:$BL$168,,MATCH($E216,$H$143:$BL$143))/Assumed_Asset_Life_in_Years*'CBA Fixed Data'!AC227</f>
        <v>0</v>
      </c>
      <c r="AJ216" s="936" cm="1">
        <f t="array" aca="1" ref="AJ216" ca="1">INDEX($H$168:$BL$168,,MATCH($E216,$H$143:$BL$143))/Assumed_Asset_Life_in_Years*'CBA Fixed Data'!AD227</f>
        <v>0</v>
      </c>
      <c r="AK216" s="936" cm="1">
        <f t="array" aca="1" ref="AK216" ca="1">INDEX($H$168:$BL$168,,MATCH($E216,$H$143:$BL$143))/Assumed_Asset_Life_in_Years*'CBA Fixed Data'!AE227</f>
        <v>0</v>
      </c>
      <c r="AL216" s="936" cm="1">
        <f t="array" aca="1" ref="AL216" ca="1">INDEX($H$168:$BL$168,,MATCH($E216,$H$143:$BL$143))/Assumed_Asset_Life_in_Years*'CBA Fixed Data'!AF227</f>
        <v>0</v>
      </c>
      <c r="AM216" s="936" cm="1">
        <f t="array" aca="1" ref="AM216" ca="1">INDEX($H$168:$BL$168,,MATCH($E216,$H$143:$BL$143))/Assumed_Asset_Life_in_Years*'CBA Fixed Data'!AG227</f>
        <v>0</v>
      </c>
      <c r="AN216" s="936" cm="1">
        <f t="array" aca="1" ref="AN216" ca="1">INDEX($H$168:$BL$168,,MATCH($E216,$H$143:$BL$143))/Assumed_Asset_Life_in_Years*'CBA Fixed Data'!AH227</f>
        <v>0</v>
      </c>
      <c r="AO216" s="936" cm="1">
        <f t="array" aca="1" ref="AO216" ca="1">INDEX($H$168:$BL$168,,MATCH($E216,$H$143:$BL$143))/Assumed_Asset_Life_in_Years*'CBA Fixed Data'!AI227</f>
        <v>0</v>
      </c>
      <c r="AP216" s="936" cm="1">
        <f t="array" aca="1" ref="AP216" ca="1">INDEX($H$168:$BL$168,,MATCH($E216,$H$143:$BL$143))/Assumed_Asset_Life_in_Years*'CBA Fixed Data'!AJ227</f>
        <v>0</v>
      </c>
      <c r="AQ216" s="936" cm="1">
        <f t="array" aca="1" ref="AQ216" ca="1">INDEX($H$168:$BL$168,,MATCH($E216,$H$143:$BL$143))/Assumed_Asset_Life_in_Years*'CBA Fixed Data'!AK227</f>
        <v>0</v>
      </c>
      <c r="AR216" s="936" cm="1">
        <f t="array" aca="1" ref="AR216" ca="1">INDEX($H$168:$BL$168,,MATCH($E216,$H$143:$BL$143))/Assumed_Asset_Life_in_Years*'CBA Fixed Data'!AL227</f>
        <v>0</v>
      </c>
      <c r="AS216" s="936" cm="1">
        <f t="array" aca="1" ref="AS216" ca="1">INDEX($H$168:$BL$168,,MATCH($E216,$H$143:$BL$143))/Assumed_Asset_Life_in_Years*'CBA Fixed Data'!AM227</f>
        <v>0</v>
      </c>
      <c r="AT216" s="936" cm="1">
        <f t="array" aca="1" ref="AT216" ca="1">INDEX($H$168:$BL$168,,MATCH($E216,$H$143:$BL$143))/Assumed_Asset_Life_in_Years*'CBA Fixed Data'!AN227</f>
        <v>0</v>
      </c>
      <c r="AU216" s="936" cm="1">
        <f t="array" aca="1" ref="AU216" ca="1">INDEX($H$168:$BL$168,,MATCH($E216,$H$143:$BL$143))/Assumed_Asset_Life_in_Years*'CBA Fixed Data'!AO227</f>
        <v>0</v>
      </c>
      <c r="AV216" s="936" cm="1">
        <f t="array" aca="1" ref="AV216" ca="1">INDEX($H$168:$BL$168,,MATCH($E216,$H$143:$BL$143))/Assumed_Asset_Life_in_Years*'CBA Fixed Data'!AP227</f>
        <v>0</v>
      </c>
      <c r="AW216" s="936" cm="1">
        <f t="array" aca="1" ref="AW216" ca="1">INDEX($H$168:$BL$168,,MATCH($E216,$H$143:$BL$143))/Assumed_Asset_Life_in_Years*'CBA Fixed Data'!AQ227</f>
        <v>0</v>
      </c>
      <c r="AX216" s="936" cm="1">
        <f t="array" aca="1" ref="AX216" ca="1">INDEX($H$168:$BL$168,,MATCH($E216,$H$143:$BL$143))/Assumed_Asset_Life_in_Years*'CBA Fixed Data'!AR227</f>
        <v>0</v>
      </c>
      <c r="AY216" s="936" cm="1">
        <f t="array" aca="1" ref="AY216" ca="1">INDEX($H$168:$BL$168,,MATCH($E216,$H$143:$BL$143))/Assumed_Asset_Life_in_Years*'CBA Fixed Data'!AS227</f>
        <v>0</v>
      </c>
      <c r="AZ216" s="936" cm="1">
        <f t="array" aca="1" ref="AZ216" ca="1">INDEX($H$168:$BL$168,,MATCH($E216,$H$143:$BL$143))/Assumed_Asset_Life_in_Years*'CBA Fixed Data'!AT227</f>
        <v>0</v>
      </c>
      <c r="BA216" s="936" cm="1">
        <f t="array" aca="1" ref="BA216" ca="1">INDEX($H$168:$BL$168,,MATCH($E216,$H$143:$BL$143))/Assumed_Asset_Life_in_Years*'CBA Fixed Data'!AU227</f>
        <v>0</v>
      </c>
      <c r="BB216" s="936" cm="1">
        <f t="array" aca="1" ref="BB216" ca="1">INDEX($H$168:$BL$168,,MATCH($E216,$H$143:$BL$143))/Assumed_Asset_Life_in_Years*'CBA Fixed Data'!AV227</f>
        <v>0</v>
      </c>
      <c r="BC216" s="936" cm="1">
        <f t="array" aca="1" ref="BC216" ca="1">INDEX($H$168:$BL$168,,MATCH($E216,$H$143:$BL$143))/Assumed_Asset_Life_in_Years*'CBA Fixed Data'!AW227</f>
        <v>0</v>
      </c>
      <c r="BD216" s="936" cm="1">
        <f t="array" aca="1" ref="BD216" ca="1">INDEX($H$168:$BL$168,,MATCH($E216,$H$143:$BL$143))/Assumed_Asset_Life_in_Years*'CBA Fixed Data'!AX227</f>
        <v>0</v>
      </c>
      <c r="BE216" s="936" cm="1">
        <f t="array" aca="1" ref="BE216" ca="1">INDEX($H$168:$BL$168,,MATCH($E216,$H$143:$BL$143))/Assumed_Asset_Life_in_Years*'CBA Fixed Data'!AY227</f>
        <v>0</v>
      </c>
      <c r="BF216" s="936" cm="1">
        <f t="array" aca="1" ref="BF216" ca="1">INDEX($H$168:$BL$168,,MATCH($E216,$H$143:$BL$143))/Assumed_Asset_Life_in_Years*'CBA Fixed Data'!AZ227</f>
        <v>0</v>
      </c>
      <c r="BG216" s="936" cm="1">
        <f t="array" aca="1" ref="BG216" ca="1">INDEX($H$168:$BL$168,,MATCH($E216,$H$143:$BL$143))/Assumed_Asset_Life_in_Years*'CBA Fixed Data'!BA227</f>
        <v>0</v>
      </c>
      <c r="BH216" s="936" cm="1">
        <f t="array" aca="1" ref="BH216" ca="1">INDEX($H$168:$BL$168,,MATCH($E216,$H$143:$BL$143))/Assumed_Asset_Life_in_Years*'CBA Fixed Data'!BB227</f>
        <v>0</v>
      </c>
      <c r="BI216" s="936" cm="1">
        <f t="array" aca="1" ref="BI216" ca="1">INDEX($H$168:$BL$168,,MATCH($E216,$H$143:$BL$143))/Assumed_Asset_Life_in_Years*'CBA Fixed Data'!BC227</f>
        <v>0</v>
      </c>
      <c r="BJ216" s="936" cm="1">
        <f t="array" aca="1" ref="BJ216" ca="1">INDEX($H$168:$BL$168,,MATCH($E216,$H$143:$BL$143))/Assumed_Asset_Life_in_Years*'CBA Fixed Data'!BD227</f>
        <v>0</v>
      </c>
      <c r="BK216" s="936" cm="1">
        <f t="array" aca="1" ref="BK216" ca="1">INDEX($H$168:$BL$168,,MATCH($E216,$H$143:$BL$143))/Assumed_Asset_Life_in_Years*'CBA Fixed Data'!BE227</f>
        <v>0</v>
      </c>
      <c r="BL216" s="936" cm="1">
        <f t="array" aca="1" ref="BL216" ca="1">INDEX($H$168:$BL$168,,MATCH($E216,$H$143:$BL$143))/Assumed_Asset_Life_in_Years*'CBA Fixed Data'!BF227</f>
        <v>0</v>
      </c>
      <c r="BM216" s="184"/>
    </row>
    <row r="217" spans="1:65" ht="14.25">
      <c r="A217" s="1270"/>
      <c r="B217" s="909" t="s">
        <v>731</v>
      </c>
      <c r="C217" s="909"/>
      <c r="D217" s="909" t="s">
        <v>732</v>
      </c>
      <c r="E217" s="910">
        <v>2071</v>
      </c>
      <c r="F217" s="909"/>
      <c r="G217" s="913" t="s">
        <v>514</v>
      </c>
      <c r="H217" s="936" cm="1">
        <f t="array" aca="1" ref="H217" ca="1">INDEX($H$168:$BL$168,,MATCH($E217,$H$143:$BL$143))/Assumed_Asset_Life_in_Years*'CBA Fixed Data'!B228</f>
        <v>0</v>
      </c>
      <c r="I217" s="936" cm="1">
        <f t="array" aca="1" ref="I217" ca="1">INDEX($H$168:$BL$168,,MATCH($E217,$H$143:$BL$143))/Assumed_Asset_Life_in_Years*'CBA Fixed Data'!C228</f>
        <v>0</v>
      </c>
      <c r="J217" s="936" cm="1">
        <f t="array" aca="1" ref="J217" ca="1">INDEX($H$168:$BL$168,,MATCH($E217,$H$143:$BL$143))/Assumed_Asset_Life_in_Years*'CBA Fixed Data'!D228</f>
        <v>0</v>
      </c>
      <c r="K217" s="936" cm="1">
        <f t="array" aca="1" ref="K217" ca="1">INDEX($H$168:$BL$168,,MATCH($E217,$H$143:$BL$143))/Assumed_Asset_Life_in_Years*'CBA Fixed Data'!E228</f>
        <v>0</v>
      </c>
      <c r="L217" s="936" cm="1">
        <f t="array" aca="1" ref="L217" ca="1">INDEX($H$168:$BL$168,,MATCH($E217,$H$143:$BL$143))/Assumed_Asset_Life_in_Years*'CBA Fixed Data'!F228</f>
        <v>0</v>
      </c>
      <c r="M217" s="936" cm="1">
        <f t="array" aca="1" ref="M217" ca="1">INDEX($H$168:$BL$168,,MATCH($E217,$H$143:$BL$143))/Assumed_Asset_Life_in_Years*'CBA Fixed Data'!G228</f>
        <v>0</v>
      </c>
      <c r="N217" s="936" cm="1">
        <f t="array" aca="1" ref="N217" ca="1">INDEX($H$168:$BL$168,,MATCH($E217,$H$143:$BL$143))/Assumed_Asset_Life_in_Years*'CBA Fixed Data'!H228</f>
        <v>0</v>
      </c>
      <c r="O217" s="936" cm="1">
        <f t="array" aca="1" ref="O217" ca="1">INDEX($H$168:$BL$168,,MATCH($E217,$H$143:$BL$143))/Assumed_Asset_Life_in_Years*'CBA Fixed Data'!I228</f>
        <v>0</v>
      </c>
      <c r="P217" s="936" cm="1">
        <f t="array" aca="1" ref="P217" ca="1">INDEX($H$168:$BL$168,,MATCH($E217,$H$143:$BL$143))/Assumed_Asset_Life_in_Years*'CBA Fixed Data'!J228</f>
        <v>0</v>
      </c>
      <c r="Q217" s="936" cm="1">
        <f t="array" aca="1" ref="Q217" ca="1">INDEX($H$168:$BL$168,,MATCH($E217,$H$143:$BL$143))/Assumed_Asset_Life_in_Years*'CBA Fixed Data'!K228</f>
        <v>0</v>
      </c>
      <c r="R217" s="936" cm="1">
        <f t="array" aca="1" ref="R217" ca="1">INDEX($H$168:$BL$168,,MATCH($E217,$H$143:$BL$143))/Assumed_Asset_Life_in_Years*'CBA Fixed Data'!L228</f>
        <v>0</v>
      </c>
      <c r="S217" s="936" cm="1">
        <f t="array" aca="1" ref="S217" ca="1">INDEX($H$168:$BL$168,,MATCH($E217,$H$143:$BL$143))/Assumed_Asset_Life_in_Years*'CBA Fixed Data'!M228</f>
        <v>0</v>
      </c>
      <c r="T217" s="936" cm="1">
        <f t="array" aca="1" ref="T217" ca="1">INDEX($H$168:$BL$168,,MATCH($E217,$H$143:$BL$143))/Assumed_Asset_Life_in_Years*'CBA Fixed Data'!N228</f>
        <v>0</v>
      </c>
      <c r="U217" s="936" cm="1">
        <f t="array" aca="1" ref="U217" ca="1">INDEX($H$168:$BL$168,,MATCH($E217,$H$143:$BL$143))/Assumed_Asset_Life_in_Years*'CBA Fixed Data'!O228</f>
        <v>0</v>
      </c>
      <c r="V217" s="936" cm="1">
        <f t="array" aca="1" ref="V217" ca="1">INDEX($H$168:$BL$168,,MATCH($E217,$H$143:$BL$143))/Assumed_Asset_Life_in_Years*'CBA Fixed Data'!P228</f>
        <v>0</v>
      </c>
      <c r="W217" s="936" cm="1">
        <f t="array" aca="1" ref="W217" ca="1">INDEX($H$168:$BL$168,,MATCH($E217,$H$143:$BL$143))/Assumed_Asset_Life_in_Years*'CBA Fixed Data'!Q228</f>
        <v>0</v>
      </c>
      <c r="X217" s="936" cm="1">
        <f t="array" aca="1" ref="X217" ca="1">INDEX($H$168:$BL$168,,MATCH($E217,$H$143:$BL$143))/Assumed_Asset_Life_in_Years*'CBA Fixed Data'!R228</f>
        <v>0</v>
      </c>
      <c r="Y217" s="936" cm="1">
        <f t="array" aca="1" ref="Y217" ca="1">INDEX($H$168:$BL$168,,MATCH($E217,$H$143:$BL$143))/Assumed_Asset_Life_in_Years*'CBA Fixed Data'!S228</f>
        <v>0</v>
      </c>
      <c r="Z217" s="936" cm="1">
        <f t="array" aca="1" ref="Z217" ca="1">INDEX($H$168:$BL$168,,MATCH($E217,$H$143:$BL$143))/Assumed_Asset_Life_in_Years*'CBA Fixed Data'!T228</f>
        <v>0</v>
      </c>
      <c r="AA217" s="936" cm="1">
        <f t="array" aca="1" ref="AA217" ca="1">INDEX($H$168:$BL$168,,MATCH($E217,$H$143:$BL$143))/Assumed_Asset_Life_in_Years*'CBA Fixed Data'!U228</f>
        <v>0</v>
      </c>
      <c r="AB217" s="936" cm="1">
        <f t="array" aca="1" ref="AB217" ca="1">INDEX($H$168:$BL$168,,MATCH($E217,$H$143:$BL$143))/Assumed_Asset_Life_in_Years*'CBA Fixed Data'!V228</f>
        <v>0</v>
      </c>
      <c r="AC217" s="936" cm="1">
        <f t="array" aca="1" ref="AC217" ca="1">INDEX($H$168:$BL$168,,MATCH($E217,$H$143:$BL$143))/Assumed_Asset_Life_in_Years*'CBA Fixed Data'!W228</f>
        <v>0</v>
      </c>
      <c r="AD217" s="936" cm="1">
        <f t="array" aca="1" ref="AD217" ca="1">INDEX($H$168:$BL$168,,MATCH($E217,$H$143:$BL$143))/Assumed_Asset_Life_in_Years*'CBA Fixed Data'!X228</f>
        <v>0</v>
      </c>
      <c r="AE217" s="936" cm="1">
        <f t="array" aca="1" ref="AE217" ca="1">INDEX($H$168:$BL$168,,MATCH($E217,$H$143:$BL$143))/Assumed_Asset_Life_in_Years*'CBA Fixed Data'!Y228</f>
        <v>0</v>
      </c>
      <c r="AF217" s="936" cm="1">
        <f t="array" aca="1" ref="AF217" ca="1">INDEX($H$168:$BL$168,,MATCH($E217,$H$143:$BL$143))/Assumed_Asset_Life_in_Years*'CBA Fixed Data'!Z228</f>
        <v>0</v>
      </c>
      <c r="AG217" s="936" cm="1">
        <f t="array" aca="1" ref="AG217" ca="1">INDEX($H$168:$BL$168,,MATCH($E217,$H$143:$BL$143))/Assumed_Asset_Life_in_Years*'CBA Fixed Data'!AA228</f>
        <v>0</v>
      </c>
      <c r="AH217" s="936" cm="1">
        <f t="array" aca="1" ref="AH217" ca="1">INDEX($H$168:$BL$168,,MATCH($E217,$H$143:$BL$143))/Assumed_Asset_Life_in_Years*'CBA Fixed Data'!AB228</f>
        <v>0</v>
      </c>
      <c r="AI217" s="936" cm="1">
        <f t="array" aca="1" ref="AI217" ca="1">INDEX($H$168:$BL$168,,MATCH($E217,$H$143:$BL$143))/Assumed_Asset_Life_in_Years*'CBA Fixed Data'!AC228</f>
        <v>0</v>
      </c>
      <c r="AJ217" s="936" cm="1">
        <f t="array" aca="1" ref="AJ217" ca="1">INDEX($H$168:$BL$168,,MATCH($E217,$H$143:$BL$143))/Assumed_Asset_Life_in_Years*'CBA Fixed Data'!AD228</f>
        <v>0</v>
      </c>
      <c r="AK217" s="936" cm="1">
        <f t="array" aca="1" ref="AK217" ca="1">INDEX($H$168:$BL$168,,MATCH($E217,$H$143:$BL$143))/Assumed_Asset_Life_in_Years*'CBA Fixed Data'!AE228</f>
        <v>0</v>
      </c>
      <c r="AL217" s="936" cm="1">
        <f t="array" aca="1" ref="AL217" ca="1">INDEX($H$168:$BL$168,,MATCH($E217,$H$143:$BL$143))/Assumed_Asset_Life_in_Years*'CBA Fixed Data'!AF228</f>
        <v>0</v>
      </c>
      <c r="AM217" s="936" cm="1">
        <f t="array" aca="1" ref="AM217" ca="1">INDEX($H$168:$BL$168,,MATCH($E217,$H$143:$BL$143))/Assumed_Asset_Life_in_Years*'CBA Fixed Data'!AG228</f>
        <v>0</v>
      </c>
      <c r="AN217" s="936" cm="1">
        <f t="array" aca="1" ref="AN217" ca="1">INDEX($H$168:$BL$168,,MATCH($E217,$H$143:$BL$143))/Assumed_Asset_Life_in_Years*'CBA Fixed Data'!AH228</f>
        <v>0</v>
      </c>
      <c r="AO217" s="936" cm="1">
        <f t="array" aca="1" ref="AO217" ca="1">INDEX($H$168:$BL$168,,MATCH($E217,$H$143:$BL$143))/Assumed_Asset_Life_in_Years*'CBA Fixed Data'!AI228</f>
        <v>0</v>
      </c>
      <c r="AP217" s="936" cm="1">
        <f t="array" aca="1" ref="AP217" ca="1">INDEX($H$168:$BL$168,,MATCH($E217,$H$143:$BL$143))/Assumed_Asset_Life_in_Years*'CBA Fixed Data'!AJ228</f>
        <v>0</v>
      </c>
      <c r="AQ217" s="936" cm="1">
        <f t="array" aca="1" ref="AQ217" ca="1">INDEX($H$168:$BL$168,,MATCH($E217,$H$143:$BL$143))/Assumed_Asset_Life_in_Years*'CBA Fixed Data'!AK228</f>
        <v>0</v>
      </c>
      <c r="AR217" s="936" cm="1">
        <f t="array" aca="1" ref="AR217" ca="1">INDEX($H$168:$BL$168,,MATCH($E217,$H$143:$BL$143))/Assumed_Asset_Life_in_Years*'CBA Fixed Data'!AL228</f>
        <v>0</v>
      </c>
      <c r="AS217" s="936" cm="1">
        <f t="array" aca="1" ref="AS217" ca="1">INDEX($H$168:$BL$168,,MATCH($E217,$H$143:$BL$143))/Assumed_Asset_Life_in_Years*'CBA Fixed Data'!AM228</f>
        <v>0</v>
      </c>
      <c r="AT217" s="936" cm="1">
        <f t="array" aca="1" ref="AT217" ca="1">INDEX($H$168:$BL$168,,MATCH($E217,$H$143:$BL$143))/Assumed_Asset_Life_in_Years*'CBA Fixed Data'!AN228</f>
        <v>0</v>
      </c>
      <c r="AU217" s="936" cm="1">
        <f t="array" aca="1" ref="AU217" ca="1">INDEX($H$168:$BL$168,,MATCH($E217,$H$143:$BL$143))/Assumed_Asset_Life_in_Years*'CBA Fixed Data'!AO228</f>
        <v>0</v>
      </c>
      <c r="AV217" s="936" cm="1">
        <f t="array" aca="1" ref="AV217" ca="1">INDEX($H$168:$BL$168,,MATCH($E217,$H$143:$BL$143))/Assumed_Asset_Life_in_Years*'CBA Fixed Data'!AP228</f>
        <v>0</v>
      </c>
      <c r="AW217" s="936" cm="1">
        <f t="array" aca="1" ref="AW217" ca="1">INDEX($H$168:$BL$168,,MATCH($E217,$H$143:$BL$143))/Assumed_Asset_Life_in_Years*'CBA Fixed Data'!AQ228</f>
        <v>0</v>
      </c>
      <c r="AX217" s="936" cm="1">
        <f t="array" aca="1" ref="AX217" ca="1">INDEX($H$168:$BL$168,,MATCH($E217,$H$143:$BL$143))/Assumed_Asset_Life_in_Years*'CBA Fixed Data'!AR228</f>
        <v>0</v>
      </c>
      <c r="AY217" s="936" cm="1">
        <f t="array" aca="1" ref="AY217" ca="1">INDEX($H$168:$BL$168,,MATCH($E217,$H$143:$BL$143))/Assumed_Asset_Life_in_Years*'CBA Fixed Data'!AS228</f>
        <v>0</v>
      </c>
      <c r="AZ217" s="936" cm="1">
        <f t="array" aca="1" ref="AZ217" ca="1">INDEX($H$168:$BL$168,,MATCH($E217,$H$143:$BL$143))/Assumed_Asset_Life_in_Years*'CBA Fixed Data'!AT228</f>
        <v>0</v>
      </c>
      <c r="BA217" s="936" cm="1">
        <f t="array" aca="1" ref="BA217" ca="1">INDEX($H$168:$BL$168,,MATCH($E217,$H$143:$BL$143))/Assumed_Asset_Life_in_Years*'CBA Fixed Data'!AU228</f>
        <v>0</v>
      </c>
      <c r="BB217" s="936" cm="1">
        <f t="array" aca="1" ref="BB217" ca="1">INDEX($H$168:$BL$168,,MATCH($E217,$H$143:$BL$143))/Assumed_Asset_Life_in_Years*'CBA Fixed Data'!AV228</f>
        <v>0</v>
      </c>
      <c r="BC217" s="936" cm="1">
        <f t="array" aca="1" ref="BC217" ca="1">INDEX($H$168:$BL$168,,MATCH($E217,$H$143:$BL$143))/Assumed_Asset_Life_in_Years*'CBA Fixed Data'!AW228</f>
        <v>0</v>
      </c>
      <c r="BD217" s="936" cm="1">
        <f t="array" aca="1" ref="BD217" ca="1">INDEX($H$168:$BL$168,,MATCH($E217,$H$143:$BL$143))/Assumed_Asset_Life_in_Years*'CBA Fixed Data'!AX228</f>
        <v>0</v>
      </c>
      <c r="BE217" s="936" cm="1">
        <f t="array" aca="1" ref="BE217" ca="1">INDEX($H$168:$BL$168,,MATCH($E217,$H$143:$BL$143))/Assumed_Asset_Life_in_Years*'CBA Fixed Data'!AY228</f>
        <v>0</v>
      </c>
      <c r="BF217" s="936" cm="1">
        <f t="array" aca="1" ref="BF217" ca="1">INDEX($H$168:$BL$168,,MATCH($E217,$H$143:$BL$143))/Assumed_Asset_Life_in_Years*'CBA Fixed Data'!AZ228</f>
        <v>0</v>
      </c>
      <c r="BG217" s="936" cm="1">
        <f t="array" aca="1" ref="BG217" ca="1">INDEX($H$168:$BL$168,,MATCH($E217,$H$143:$BL$143))/Assumed_Asset_Life_in_Years*'CBA Fixed Data'!BA228</f>
        <v>0</v>
      </c>
      <c r="BH217" s="936" cm="1">
        <f t="array" aca="1" ref="BH217" ca="1">INDEX($H$168:$BL$168,,MATCH($E217,$H$143:$BL$143))/Assumed_Asset_Life_in_Years*'CBA Fixed Data'!BB228</f>
        <v>0</v>
      </c>
      <c r="BI217" s="936" cm="1">
        <f t="array" aca="1" ref="BI217" ca="1">INDEX($H$168:$BL$168,,MATCH($E217,$H$143:$BL$143))/Assumed_Asset_Life_in_Years*'CBA Fixed Data'!BC228</f>
        <v>0</v>
      </c>
      <c r="BJ217" s="936" cm="1">
        <f t="array" aca="1" ref="BJ217" ca="1">INDEX($H$168:$BL$168,,MATCH($E217,$H$143:$BL$143))/Assumed_Asset_Life_in_Years*'CBA Fixed Data'!BD228</f>
        <v>0</v>
      </c>
      <c r="BK217" s="936" cm="1">
        <f t="array" aca="1" ref="BK217" ca="1">INDEX($H$168:$BL$168,,MATCH($E217,$H$143:$BL$143))/Assumed_Asset_Life_in_Years*'CBA Fixed Data'!BE228</f>
        <v>0</v>
      </c>
      <c r="BL217" s="936" cm="1">
        <f t="array" aca="1" ref="BL217" ca="1">INDEX($H$168:$BL$168,,MATCH($E217,$H$143:$BL$143))/Assumed_Asset_Life_in_Years*'CBA Fixed Data'!BF228</f>
        <v>0</v>
      </c>
      <c r="BM217" s="184"/>
    </row>
    <row r="218" spans="1:65" ht="14.25">
      <c r="A218" s="1270"/>
      <c r="B218" s="909" t="s">
        <v>733</v>
      </c>
      <c r="C218" s="909"/>
      <c r="D218" s="909" t="s">
        <v>734</v>
      </c>
      <c r="E218" s="910">
        <v>2072</v>
      </c>
      <c r="F218" s="909"/>
      <c r="G218" s="913" t="s">
        <v>514</v>
      </c>
      <c r="H218" s="936" cm="1">
        <f t="array" aca="1" ref="H218" ca="1">INDEX($H$168:$BL$168,,MATCH($E218,$H$143:$BL$143))/Assumed_Asset_Life_in_Years*'CBA Fixed Data'!B229</f>
        <v>0</v>
      </c>
      <c r="I218" s="936" cm="1">
        <f t="array" aca="1" ref="I218" ca="1">INDEX($H$168:$BL$168,,MATCH($E218,$H$143:$BL$143))/Assumed_Asset_Life_in_Years*'CBA Fixed Data'!C229</f>
        <v>0</v>
      </c>
      <c r="J218" s="936" cm="1">
        <f t="array" aca="1" ref="J218" ca="1">INDEX($H$168:$BL$168,,MATCH($E218,$H$143:$BL$143))/Assumed_Asset_Life_in_Years*'CBA Fixed Data'!D229</f>
        <v>0</v>
      </c>
      <c r="K218" s="936" cm="1">
        <f t="array" aca="1" ref="K218" ca="1">INDEX($H$168:$BL$168,,MATCH($E218,$H$143:$BL$143))/Assumed_Asset_Life_in_Years*'CBA Fixed Data'!E229</f>
        <v>0</v>
      </c>
      <c r="L218" s="936" cm="1">
        <f t="array" aca="1" ref="L218" ca="1">INDEX($H$168:$BL$168,,MATCH($E218,$H$143:$BL$143))/Assumed_Asset_Life_in_Years*'CBA Fixed Data'!F229</f>
        <v>0</v>
      </c>
      <c r="M218" s="936" cm="1">
        <f t="array" aca="1" ref="M218" ca="1">INDEX($H$168:$BL$168,,MATCH($E218,$H$143:$BL$143))/Assumed_Asset_Life_in_Years*'CBA Fixed Data'!G229</f>
        <v>0</v>
      </c>
      <c r="N218" s="936" cm="1">
        <f t="array" aca="1" ref="N218" ca="1">INDEX($H$168:$BL$168,,MATCH($E218,$H$143:$BL$143))/Assumed_Asset_Life_in_Years*'CBA Fixed Data'!H229</f>
        <v>0</v>
      </c>
      <c r="O218" s="936" cm="1">
        <f t="array" aca="1" ref="O218" ca="1">INDEX($H$168:$BL$168,,MATCH($E218,$H$143:$BL$143))/Assumed_Asset_Life_in_Years*'CBA Fixed Data'!I229</f>
        <v>0</v>
      </c>
      <c r="P218" s="936" cm="1">
        <f t="array" aca="1" ref="P218" ca="1">INDEX($H$168:$BL$168,,MATCH($E218,$H$143:$BL$143))/Assumed_Asset_Life_in_Years*'CBA Fixed Data'!J229</f>
        <v>0</v>
      </c>
      <c r="Q218" s="936" cm="1">
        <f t="array" aca="1" ref="Q218" ca="1">INDEX($H$168:$BL$168,,MATCH($E218,$H$143:$BL$143))/Assumed_Asset_Life_in_Years*'CBA Fixed Data'!K229</f>
        <v>0</v>
      </c>
      <c r="R218" s="936" cm="1">
        <f t="array" aca="1" ref="R218" ca="1">INDEX($H$168:$BL$168,,MATCH($E218,$H$143:$BL$143))/Assumed_Asset_Life_in_Years*'CBA Fixed Data'!L229</f>
        <v>0</v>
      </c>
      <c r="S218" s="936" cm="1">
        <f t="array" aca="1" ref="S218" ca="1">INDEX($H$168:$BL$168,,MATCH($E218,$H$143:$BL$143))/Assumed_Asset_Life_in_Years*'CBA Fixed Data'!M229</f>
        <v>0</v>
      </c>
      <c r="T218" s="936" cm="1">
        <f t="array" aca="1" ref="T218" ca="1">INDEX($H$168:$BL$168,,MATCH($E218,$H$143:$BL$143))/Assumed_Asset_Life_in_Years*'CBA Fixed Data'!N229</f>
        <v>0</v>
      </c>
      <c r="U218" s="936" cm="1">
        <f t="array" aca="1" ref="U218" ca="1">INDEX($H$168:$BL$168,,MATCH($E218,$H$143:$BL$143))/Assumed_Asset_Life_in_Years*'CBA Fixed Data'!O229</f>
        <v>0</v>
      </c>
      <c r="V218" s="936" cm="1">
        <f t="array" aca="1" ref="V218" ca="1">INDEX($H$168:$BL$168,,MATCH($E218,$H$143:$BL$143))/Assumed_Asset_Life_in_Years*'CBA Fixed Data'!P229</f>
        <v>0</v>
      </c>
      <c r="W218" s="936" cm="1">
        <f t="array" aca="1" ref="W218" ca="1">INDEX($H$168:$BL$168,,MATCH($E218,$H$143:$BL$143))/Assumed_Asset_Life_in_Years*'CBA Fixed Data'!Q229</f>
        <v>0</v>
      </c>
      <c r="X218" s="936" cm="1">
        <f t="array" aca="1" ref="X218" ca="1">INDEX($H$168:$BL$168,,MATCH($E218,$H$143:$BL$143))/Assumed_Asset_Life_in_Years*'CBA Fixed Data'!R229</f>
        <v>0</v>
      </c>
      <c r="Y218" s="936" cm="1">
        <f t="array" aca="1" ref="Y218" ca="1">INDEX($H$168:$BL$168,,MATCH($E218,$H$143:$BL$143))/Assumed_Asset_Life_in_Years*'CBA Fixed Data'!S229</f>
        <v>0</v>
      </c>
      <c r="Z218" s="936" cm="1">
        <f t="array" aca="1" ref="Z218" ca="1">INDEX($H$168:$BL$168,,MATCH($E218,$H$143:$BL$143))/Assumed_Asset_Life_in_Years*'CBA Fixed Data'!T229</f>
        <v>0</v>
      </c>
      <c r="AA218" s="936" cm="1">
        <f t="array" aca="1" ref="AA218" ca="1">INDEX($H$168:$BL$168,,MATCH($E218,$H$143:$BL$143))/Assumed_Asset_Life_in_Years*'CBA Fixed Data'!U229</f>
        <v>0</v>
      </c>
      <c r="AB218" s="936" cm="1">
        <f t="array" aca="1" ref="AB218" ca="1">INDEX($H$168:$BL$168,,MATCH($E218,$H$143:$BL$143))/Assumed_Asset_Life_in_Years*'CBA Fixed Data'!V229</f>
        <v>0</v>
      </c>
      <c r="AC218" s="936" cm="1">
        <f t="array" aca="1" ref="AC218" ca="1">INDEX($H$168:$BL$168,,MATCH($E218,$H$143:$BL$143))/Assumed_Asset_Life_in_Years*'CBA Fixed Data'!W229</f>
        <v>0</v>
      </c>
      <c r="AD218" s="936" cm="1">
        <f t="array" aca="1" ref="AD218" ca="1">INDEX($H$168:$BL$168,,MATCH($E218,$H$143:$BL$143))/Assumed_Asset_Life_in_Years*'CBA Fixed Data'!X229</f>
        <v>0</v>
      </c>
      <c r="AE218" s="936" cm="1">
        <f t="array" aca="1" ref="AE218" ca="1">INDEX($H$168:$BL$168,,MATCH($E218,$H$143:$BL$143))/Assumed_Asset_Life_in_Years*'CBA Fixed Data'!Y229</f>
        <v>0</v>
      </c>
      <c r="AF218" s="936" cm="1">
        <f t="array" aca="1" ref="AF218" ca="1">INDEX($H$168:$BL$168,,MATCH($E218,$H$143:$BL$143))/Assumed_Asset_Life_in_Years*'CBA Fixed Data'!Z229</f>
        <v>0</v>
      </c>
      <c r="AG218" s="936" cm="1">
        <f t="array" aca="1" ref="AG218" ca="1">INDEX($H$168:$BL$168,,MATCH($E218,$H$143:$BL$143))/Assumed_Asset_Life_in_Years*'CBA Fixed Data'!AA229</f>
        <v>0</v>
      </c>
      <c r="AH218" s="936" cm="1">
        <f t="array" aca="1" ref="AH218" ca="1">INDEX($H$168:$BL$168,,MATCH($E218,$H$143:$BL$143))/Assumed_Asset_Life_in_Years*'CBA Fixed Data'!AB229</f>
        <v>0</v>
      </c>
      <c r="AI218" s="936" cm="1">
        <f t="array" aca="1" ref="AI218" ca="1">INDEX($H$168:$BL$168,,MATCH($E218,$H$143:$BL$143))/Assumed_Asset_Life_in_Years*'CBA Fixed Data'!AC229</f>
        <v>0</v>
      </c>
      <c r="AJ218" s="936" cm="1">
        <f t="array" aca="1" ref="AJ218" ca="1">INDEX($H$168:$BL$168,,MATCH($E218,$H$143:$BL$143))/Assumed_Asset_Life_in_Years*'CBA Fixed Data'!AD229</f>
        <v>0</v>
      </c>
      <c r="AK218" s="936" cm="1">
        <f t="array" aca="1" ref="AK218" ca="1">INDEX($H$168:$BL$168,,MATCH($E218,$H$143:$BL$143))/Assumed_Asset_Life_in_Years*'CBA Fixed Data'!AE229</f>
        <v>0</v>
      </c>
      <c r="AL218" s="936" cm="1">
        <f t="array" aca="1" ref="AL218" ca="1">INDEX($H$168:$BL$168,,MATCH($E218,$H$143:$BL$143))/Assumed_Asset_Life_in_Years*'CBA Fixed Data'!AF229</f>
        <v>0</v>
      </c>
      <c r="AM218" s="936" cm="1">
        <f t="array" aca="1" ref="AM218" ca="1">INDEX($H$168:$BL$168,,MATCH($E218,$H$143:$BL$143))/Assumed_Asset_Life_in_Years*'CBA Fixed Data'!AG229</f>
        <v>0</v>
      </c>
      <c r="AN218" s="936" cm="1">
        <f t="array" aca="1" ref="AN218" ca="1">INDEX($H$168:$BL$168,,MATCH($E218,$H$143:$BL$143))/Assumed_Asset_Life_in_Years*'CBA Fixed Data'!AH229</f>
        <v>0</v>
      </c>
      <c r="AO218" s="936" cm="1">
        <f t="array" aca="1" ref="AO218" ca="1">INDEX($H$168:$BL$168,,MATCH($E218,$H$143:$BL$143))/Assumed_Asset_Life_in_Years*'CBA Fixed Data'!AI229</f>
        <v>0</v>
      </c>
      <c r="AP218" s="936" cm="1">
        <f t="array" aca="1" ref="AP218" ca="1">INDEX($H$168:$BL$168,,MATCH($E218,$H$143:$BL$143))/Assumed_Asset_Life_in_Years*'CBA Fixed Data'!AJ229</f>
        <v>0</v>
      </c>
      <c r="AQ218" s="936" cm="1">
        <f t="array" aca="1" ref="AQ218" ca="1">INDEX($H$168:$BL$168,,MATCH($E218,$H$143:$BL$143))/Assumed_Asset_Life_in_Years*'CBA Fixed Data'!AK229</f>
        <v>0</v>
      </c>
      <c r="AR218" s="936" cm="1">
        <f t="array" aca="1" ref="AR218" ca="1">INDEX($H$168:$BL$168,,MATCH($E218,$H$143:$BL$143))/Assumed_Asset_Life_in_Years*'CBA Fixed Data'!AL229</f>
        <v>0</v>
      </c>
      <c r="AS218" s="936" cm="1">
        <f t="array" aca="1" ref="AS218" ca="1">INDEX($H$168:$BL$168,,MATCH($E218,$H$143:$BL$143))/Assumed_Asset_Life_in_Years*'CBA Fixed Data'!AM229</f>
        <v>0</v>
      </c>
      <c r="AT218" s="936" cm="1">
        <f t="array" aca="1" ref="AT218" ca="1">INDEX($H$168:$BL$168,,MATCH($E218,$H$143:$BL$143))/Assumed_Asset_Life_in_Years*'CBA Fixed Data'!AN229</f>
        <v>0</v>
      </c>
      <c r="AU218" s="936" cm="1">
        <f t="array" aca="1" ref="AU218" ca="1">INDEX($H$168:$BL$168,,MATCH($E218,$H$143:$BL$143))/Assumed_Asset_Life_in_Years*'CBA Fixed Data'!AO229</f>
        <v>0</v>
      </c>
      <c r="AV218" s="936" cm="1">
        <f t="array" aca="1" ref="AV218" ca="1">INDEX($H$168:$BL$168,,MATCH($E218,$H$143:$BL$143))/Assumed_Asset_Life_in_Years*'CBA Fixed Data'!AP229</f>
        <v>0</v>
      </c>
      <c r="AW218" s="936" cm="1">
        <f t="array" aca="1" ref="AW218" ca="1">INDEX($H$168:$BL$168,,MATCH($E218,$H$143:$BL$143))/Assumed_Asset_Life_in_Years*'CBA Fixed Data'!AQ229</f>
        <v>0</v>
      </c>
      <c r="AX218" s="936" cm="1">
        <f t="array" aca="1" ref="AX218" ca="1">INDEX($H$168:$BL$168,,MATCH($E218,$H$143:$BL$143))/Assumed_Asset_Life_in_Years*'CBA Fixed Data'!AR229</f>
        <v>0</v>
      </c>
      <c r="AY218" s="936" cm="1">
        <f t="array" aca="1" ref="AY218" ca="1">INDEX($H$168:$BL$168,,MATCH($E218,$H$143:$BL$143))/Assumed_Asset_Life_in_Years*'CBA Fixed Data'!AS229</f>
        <v>0</v>
      </c>
      <c r="AZ218" s="936" cm="1">
        <f t="array" aca="1" ref="AZ218" ca="1">INDEX($H$168:$BL$168,,MATCH($E218,$H$143:$BL$143))/Assumed_Asset_Life_in_Years*'CBA Fixed Data'!AT229</f>
        <v>0</v>
      </c>
      <c r="BA218" s="936" cm="1">
        <f t="array" aca="1" ref="BA218" ca="1">INDEX($H$168:$BL$168,,MATCH($E218,$H$143:$BL$143))/Assumed_Asset_Life_in_Years*'CBA Fixed Data'!AU229</f>
        <v>0</v>
      </c>
      <c r="BB218" s="936" cm="1">
        <f t="array" aca="1" ref="BB218" ca="1">INDEX($H$168:$BL$168,,MATCH($E218,$H$143:$BL$143))/Assumed_Asset_Life_in_Years*'CBA Fixed Data'!AV229</f>
        <v>0</v>
      </c>
      <c r="BC218" s="936" cm="1">
        <f t="array" aca="1" ref="BC218" ca="1">INDEX($H$168:$BL$168,,MATCH($E218,$H$143:$BL$143))/Assumed_Asset_Life_in_Years*'CBA Fixed Data'!AW229</f>
        <v>0</v>
      </c>
      <c r="BD218" s="936" cm="1">
        <f t="array" aca="1" ref="BD218" ca="1">INDEX($H$168:$BL$168,,MATCH($E218,$H$143:$BL$143))/Assumed_Asset_Life_in_Years*'CBA Fixed Data'!AX229</f>
        <v>0</v>
      </c>
      <c r="BE218" s="936" cm="1">
        <f t="array" aca="1" ref="BE218" ca="1">INDEX($H$168:$BL$168,,MATCH($E218,$H$143:$BL$143))/Assumed_Asset_Life_in_Years*'CBA Fixed Data'!AY229</f>
        <v>0</v>
      </c>
      <c r="BF218" s="936" cm="1">
        <f t="array" aca="1" ref="BF218" ca="1">INDEX($H$168:$BL$168,,MATCH($E218,$H$143:$BL$143))/Assumed_Asset_Life_in_Years*'CBA Fixed Data'!AZ229</f>
        <v>0</v>
      </c>
      <c r="BG218" s="936" cm="1">
        <f t="array" aca="1" ref="BG218" ca="1">INDEX($H$168:$BL$168,,MATCH($E218,$H$143:$BL$143))/Assumed_Asset_Life_in_Years*'CBA Fixed Data'!BA229</f>
        <v>0</v>
      </c>
      <c r="BH218" s="936" cm="1">
        <f t="array" aca="1" ref="BH218" ca="1">INDEX($H$168:$BL$168,,MATCH($E218,$H$143:$BL$143))/Assumed_Asset_Life_in_Years*'CBA Fixed Data'!BB229</f>
        <v>0</v>
      </c>
      <c r="BI218" s="936" cm="1">
        <f t="array" aca="1" ref="BI218" ca="1">INDEX($H$168:$BL$168,,MATCH($E218,$H$143:$BL$143))/Assumed_Asset_Life_in_Years*'CBA Fixed Data'!BC229</f>
        <v>0</v>
      </c>
      <c r="BJ218" s="936" cm="1">
        <f t="array" aca="1" ref="BJ218" ca="1">INDEX($H$168:$BL$168,,MATCH($E218,$H$143:$BL$143))/Assumed_Asset_Life_in_Years*'CBA Fixed Data'!BD229</f>
        <v>0</v>
      </c>
      <c r="BK218" s="936" cm="1">
        <f t="array" aca="1" ref="BK218" ca="1">INDEX($H$168:$BL$168,,MATCH($E218,$H$143:$BL$143))/Assumed_Asset_Life_in_Years*'CBA Fixed Data'!BE229</f>
        <v>0</v>
      </c>
      <c r="BL218" s="936" cm="1">
        <f t="array" aca="1" ref="BL218" ca="1">INDEX($H$168:$BL$168,,MATCH($E218,$H$143:$BL$143))/Assumed_Asset_Life_in_Years*'CBA Fixed Data'!BF229</f>
        <v>0</v>
      </c>
      <c r="BM218" s="184"/>
    </row>
    <row r="219" spans="1:65" ht="14.25">
      <c r="A219" s="1270"/>
      <c r="B219" s="909" t="s">
        <v>735</v>
      </c>
      <c r="C219" s="909"/>
      <c r="D219" s="909" t="s">
        <v>736</v>
      </c>
      <c r="E219" s="910">
        <v>2073</v>
      </c>
      <c r="F219" s="909"/>
      <c r="G219" s="913" t="s">
        <v>514</v>
      </c>
      <c r="H219" s="936" cm="1">
        <f t="array" aca="1" ref="H219" ca="1">INDEX($H$168:$BL$168,,MATCH($E219,$H$143:$BL$143))/Assumed_Asset_Life_in_Years*'CBA Fixed Data'!B230</f>
        <v>0</v>
      </c>
      <c r="I219" s="936" cm="1">
        <f t="array" aca="1" ref="I219" ca="1">INDEX($H$168:$BL$168,,MATCH($E219,$H$143:$BL$143))/Assumed_Asset_Life_in_Years*'CBA Fixed Data'!C230</f>
        <v>0</v>
      </c>
      <c r="J219" s="936" cm="1">
        <f t="array" aca="1" ref="J219" ca="1">INDEX($H$168:$BL$168,,MATCH($E219,$H$143:$BL$143))/Assumed_Asset_Life_in_Years*'CBA Fixed Data'!D230</f>
        <v>0</v>
      </c>
      <c r="K219" s="936" cm="1">
        <f t="array" aca="1" ref="K219" ca="1">INDEX($H$168:$BL$168,,MATCH($E219,$H$143:$BL$143))/Assumed_Asset_Life_in_Years*'CBA Fixed Data'!E230</f>
        <v>0</v>
      </c>
      <c r="L219" s="936" cm="1">
        <f t="array" aca="1" ref="L219" ca="1">INDEX($H$168:$BL$168,,MATCH($E219,$H$143:$BL$143))/Assumed_Asset_Life_in_Years*'CBA Fixed Data'!F230</f>
        <v>0</v>
      </c>
      <c r="M219" s="936" cm="1">
        <f t="array" aca="1" ref="M219" ca="1">INDEX($H$168:$BL$168,,MATCH($E219,$H$143:$BL$143))/Assumed_Asset_Life_in_Years*'CBA Fixed Data'!G230</f>
        <v>0</v>
      </c>
      <c r="N219" s="936" cm="1">
        <f t="array" aca="1" ref="N219" ca="1">INDEX($H$168:$BL$168,,MATCH($E219,$H$143:$BL$143))/Assumed_Asset_Life_in_Years*'CBA Fixed Data'!H230</f>
        <v>0</v>
      </c>
      <c r="O219" s="936" cm="1">
        <f t="array" aca="1" ref="O219" ca="1">INDEX($H$168:$BL$168,,MATCH($E219,$H$143:$BL$143))/Assumed_Asset_Life_in_Years*'CBA Fixed Data'!I230</f>
        <v>0</v>
      </c>
      <c r="P219" s="936" cm="1">
        <f t="array" aca="1" ref="P219" ca="1">INDEX($H$168:$BL$168,,MATCH($E219,$H$143:$BL$143))/Assumed_Asset_Life_in_Years*'CBA Fixed Data'!J230</f>
        <v>0</v>
      </c>
      <c r="Q219" s="936" cm="1">
        <f t="array" aca="1" ref="Q219" ca="1">INDEX($H$168:$BL$168,,MATCH($E219,$H$143:$BL$143))/Assumed_Asset_Life_in_Years*'CBA Fixed Data'!K230</f>
        <v>0</v>
      </c>
      <c r="R219" s="936" cm="1">
        <f t="array" aca="1" ref="R219" ca="1">INDEX($H$168:$BL$168,,MATCH($E219,$H$143:$BL$143))/Assumed_Asset_Life_in_Years*'CBA Fixed Data'!L230</f>
        <v>0</v>
      </c>
      <c r="S219" s="936" cm="1">
        <f t="array" aca="1" ref="S219" ca="1">INDEX($H$168:$BL$168,,MATCH($E219,$H$143:$BL$143))/Assumed_Asset_Life_in_Years*'CBA Fixed Data'!M230</f>
        <v>0</v>
      </c>
      <c r="T219" s="936" cm="1">
        <f t="array" aca="1" ref="T219" ca="1">INDEX($H$168:$BL$168,,MATCH($E219,$H$143:$BL$143))/Assumed_Asset_Life_in_Years*'CBA Fixed Data'!N230</f>
        <v>0</v>
      </c>
      <c r="U219" s="936" cm="1">
        <f t="array" aca="1" ref="U219" ca="1">INDEX($H$168:$BL$168,,MATCH($E219,$H$143:$BL$143))/Assumed_Asset_Life_in_Years*'CBA Fixed Data'!O230</f>
        <v>0</v>
      </c>
      <c r="V219" s="936" cm="1">
        <f t="array" aca="1" ref="V219" ca="1">INDEX($H$168:$BL$168,,MATCH($E219,$H$143:$BL$143))/Assumed_Asset_Life_in_Years*'CBA Fixed Data'!P230</f>
        <v>0</v>
      </c>
      <c r="W219" s="936" cm="1">
        <f t="array" aca="1" ref="W219" ca="1">INDEX($H$168:$BL$168,,MATCH($E219,$H$143:$BL$143))/Assumed_Asset_Life_in_Years*'CBA Fixed Data'!Q230</f>
        <v>0</v>
      </c>
      <c r="X219" s="936" cm="1">
        <f t="array" aca="1" ref="X219" ca="1">INDEX($H$168:$BL$168,,MATCH($E219,$H$143:$BL$143))/Assumed_Asset_Life_in_Years*'CBA Fixed Data'!R230</f>
        <v>0</v>
      </c>
      <c r="Y219" s="936" cm="1">
        <f t="array" aca="1" ref="Y219" ca="1">INDEX($H$168:$BL$168,,MATCH($E219,$H$143:$BL$143))/Assumed_Asset_Life_in_Years*'CBA Fixed Data'!S230</f>
        <v>0</v>
      </c>
      <c r="Z219" s="936" cm="1">
        <f t="array" aca="1" ref="Z219" ca="1">INDEX($H$168:$BL$168,,MATCH($E219,$H$143:$BL$143))/Assumed_Asset_Life_in_Years*'CBA Fixed Data'!T230</f>
        <v>0</v>
      </c>
      <c r="AA219" s="936" cm="1">
        <f t="array" aca="1" ref="AA219" ca="1">INDEX($H$168:$BL$168,,MATCH($E219,$H$143:$BL$143))/Assumed_Asset_Life_in_Years*'CBA Fixed Data'!U230</f>
        <v>0</v>
      </c>
      <c r="AB219" s="936" cm="1">
        <f t="array" aca="1" ref="AB219" ca="1">INDEX($H$168:$BL$168,,MATCH($E219,$H$143:$BL$143))/Assumed_Asset_Life_in_Years*'CBA Fixed Data'!V230</f>
        <v>0</v>
      </c>
      <c r="AC219" s="936" cm="1">
        <f t="array" aca="1" ref="AC219" ca="1">INDEX($H$168:$BL$168,,MATCH($E219,$H$143:$BL$143))/Assumed_Asset_Life_in_Years*'CBA Fixed Data'!W230</f>
        <v>0</v>
      </c>
      <c r="AD219" s="936" cm="1">
        <f t="array" aca="1" ref="AD219" ca="1">INDEX($H$168:$BL$168,,MATCH($E219,$H$143:$BL$143))/Assumed_Asset_Life_in_Years*'CBA Fixed Data'!X230</f>
        <v>0</v>
      </c>
      <c r="AE219" s="936" cm="1">
        <f t="array" aca="1" ref="AE219" ca="1">INDEX($H$168:$BL$168,,MATCH($E219,$H$143:$BL$143))/Assumed_Asset_Life_in_Years*'CBA Fixed Data'!Y230</f>
        <v>0</v>
      </c>
      <c r="AF219" s="936" cm="1">
        <f t="array" aca="1" ref="AF219" ca="1">INDEX($H$168:$BL$168,,MATCH($E219,$H$143:$BL$143))/Assumed_Asset_Life_in_Years*'CBA Fixed Data'!Z230</f>
        <v>0</v>
      </c>
      <c r="AG219" s="936" cm="1">
        <f t="array" aca="1" ref="AG219" ca="1">INDEX($H$168:$BL$168,,MATCH($E219,$H$143:$BL$143))/Assumed_Asset_Life_in_Years*'CBA Fixed Data'!AA230</f>
        <v>0</v>
      </c>
      <c r="AH219" s="936" cm="1">
        <f t="array" aca="1" ref="AH219" ca="1">INDEX($H$168:$BL$168,,MATCH($E219,$H$143:$BL$143))/Assumed_Asset_Life_in_Years*'CBA Fixed Data'!AB230</f>
        <v>0</v>
      </c>
      <c r="AI219" s="936" cm="1">
        <f t="array" aca="1" ref="AI219" ca="1">INDEX($H$168:$BL$168,,MATCH($E219,$H$143:$BL$143))/Assumed_Asset_Life_in_Years*'CBA Fixed Data'!AC230</f>
        <v>0</v>
      </c>
      <c r="AJ219" s="936" cm="1">
        <f t="array" aca="1" ref="AJ219" ca="1">INDEX($H$168:$BL$168,,MATCH($E219,$H$143:$BL$143))/Assumed_Asset_Life_in_Years*'CBA Fixed Data'!AD230</f>
        <v>0</v>
      </c>
      <c r="AK219" s="936" cm="1">
        <f t="array" aca="1" ref="AK219" ca="1">INDEX($H$168:$BL$168,,MATCH($E219,$H$143:$BL$143))/Assumed_Asset_Life_in_Years*'CBA Fixed Data'!AE230</f>
        <v>0</v>
      </c>
      <c r="AL219" s="936" cm="1">
        <f t="array" aca="1" ref="AL219" ca="1">INDEX($H$168:$BL$168,,MATCH($E219,$H$143:$BL$143))/Assumed_Asset_Life_in_Years*'CBA Fixed Data'!AF230</f>
        <v>0</v>
      </c>
      <c r="AM219" s="936" cm="1">
        <f t="array" aca="1" ref="AM219" ca="1">INDEX($H$168:$BL$168,,MATCH($E219,$H$143:$BL$143))/Assumed_Asset_Life_in_Years*'CBA Fixed Data'!AG230</f>
        <v>0</v>
      </c>
      <c r="AN219" s="936" cm="1">
        <f t="array" aca="1" ref="AN219" ca="1">INDEX($H$168:$BL$168,,MATCH($E219,$H$143:$BL$143))/Assumed_Asset_Life_in_Years*'CBA Fixed Data'!AH230</f>
        <v>0</v>
      </c>
      <c r="AO219" s="936" cm="1">
        <f t="array" aca="1" ref="AO219" ca="1">INDEX($H$168:$BL$168,,MATCH($E219,$H$143:$BL$143))/Assumed_Asset_Life_in_Years*'CBA Fixed Data'!AI230</f>
        <v>0</v>
      </c>
      <c r="AP219" s="936" cm="1">
        <f t="array" aca="1" ref="AP219" ca="1">INDEX($H$168:$BL$168,,MATCH($E219,$H$143:$BL$143))/Assumed_Asset_Life_in_Years*'CBA Fixed Data'!AJ230</f>
        <v>0</v>
      </c>
      <c r="AQ219" s="936" cm="1">
        <f t="array" aca="1" ref="AQ219" ca="1">INDEX($H$168:$BL$168,,MATCH($E219,$H$143:$BL$143))/Assumed_Asset_Life_in_Years*'CBA Fixed Data'!AK230</f>
        <v>0</v>
      </c>
      <c r="AR219" s="936" cm="1">
        <f t="array" aca="1" ref="AR219" ca="1">INDEX($H$168:$BL$168,,MATCH($E219,$H$143:$BL$143))/Assumed_Asset_Life_in_Years*'CBA Fixed Data'!AL230</f>
        <v>0</v>
      </c>
      <c r="AS219" s="936" cm="1">
        <f t="array" aca="1" ref="AS219" ca="1">INDEX($H$168:$BL$168,,MATCH($E219,$H$143:$BL$143))/Assumed_Asset_Life_in_Years*'CBA Fixed Data'!AM230</f>
        <v>0</v>
      </c>
      <c r="AT219" s="936" cm="1">
        <f t="array" aca="1" ref="AT219" ca="1">INDEX($H$168:$BL$168,,MATCH($E219,$H$143:$BL$143))/Assumed_Asset_Life_in_Years*'CBA Fixed Data'!AN230</f>
        <v>0</v>
      </c>
      <c r="AU219" s="936" cm="1">
        <f t="array" aca="1" ref="AU219" ca="1">INDEX($H$168:$BL$168,,MATCH($E219,$H$143:$BL$143))/Assumed_Asset_Life_in_Years*'CBA Fixed Data'!AO230</f>
        <v>0</v>
      </c>
      <c r="AV219" s="936" cm="1">
        <f t="array" aca="1" ref="AV219" ca="1">INDEX($H$168:$BL$168,,MATCH($E219,$H$143:$BL$143))/Assumed_Asset_Life_in_Years*'CBA Fixed Data'!AP230</f>
        <v>0</v>
      </c>
      <c r="AW219" s="936" cm="1">
        <f t="array" aca="1" ref="AW219" ca="1">INDEX($H$168:$BL$168,,MATCH($E219,$H$143:$BL$143))/Assumed_Asset_Life_in_Years*'CBA Fixed Data'!AQ230</f>
        <v>0</v>
      </c>
      <c r="AX219" s="936" cm="1">
        <f t="array" aca="1" ref="AX219" ca="1">INDEX($H$168:$BL$168,,MATCH($E219,$H$143:$BL$143))/Assumed_Asset_Life_in_Years*'CBA Fixed Data'!AR230</f>
        <v>0</v>
      </c>
      <c r="AY219" s="936" cm="1">
        <f t="array" aca="1" ref="AY219" ca="1">INDEX($H$168:$BL$168,,MATCH($E219,$H$143:$BL$143))/Assumed_Asset_Life_in_Years*'CBA Fixed Data'!AS230</f>
        <v>0</v>
      </c>
      <c r="AZ219" s="936" cm="1">
        <f t="array" aca="1" ref="AZ219" ca="1">INDEX($H$168:$BL$168,,MATCH($E219,$H$143:$BL$143))/Assumed_Asset_Life_in_Years*'CBA Fixed Data'!AT230</f>
        <v>0</v>
      </c>
      <c r="BA219" s="936" cm="1">
        <f t="array" aca="1" ref="BA219" ca="1">INDEX($H$168:$BL$168,,MATCH($E219,$H$143:$BL$143))/Assumed_Asset_Life_in_Years*'CBA Fixed Data'!AU230</f>
        <v>0</v>
      </c>
      <c r="BB219" s="936" cm="1">
        <f t="array" aca="1" ref="BB219" ca="1">INDEX($H$168:$BL$168,,MATCH($E219,$H$143:$BL$143))/Assumed_Asset_Life_in_Years*'CBA Fixed Data'!AV230</f>
        <v>0</v>
      </c>
      <c r="BC219" s="936" cm="1">
        <f t="array" aca="1" ref="BC219" ca="1">INDEX($H$168:$BL$168,,MATCH($E219,$H$143:$BL$143))/Assumed_Asset_Life_in_Years*'CBA Fixed Data'!AW230</f>
        <v>0</v>
      </c>
      <c r="BD219" s="936" cm="1">
        <f t="array" aca="1" ref="BD219" ca="1">INDEX($H$168:$BL$168,,MATCH($E219,$H$143:$BL$143))/Assumed_Asset_Life_in_Years*'CBA Fixed Data'!AX230</f>
        <v>0</v>
      </c>
      <c r="BE219" s="936" cm="1">
        <f t="array" aca="1" ref="BE219" ca="1">INDEX($H$168:$BL$168,,MATCH($E219,$H$143:$BL$143))/Assumed_Asset_Life_in_Years*'CBA Fixed Data'!AY230</f>
        <v>0</v>
      </c>
      <c r="BF219" s="936" cm="1">
        <f t="array" aca="1" ref="BF219" ca="1">INDEX($H$168:$BL$168,,MATCH($E219,$H$143:$BL$143))/Assumed_Asset_Life_in_Years*'CBA Fixed Data'!AZ230</f>
        <v>0</v>
      </c>
      <c r="BG219" s="936" cm="1">
        <f t="array" aca="1" ref="BG219" ca="1">INDEX($H$168:$BL$168,,MATCH($E219,$H$143:$BL$143))/Assumed_Asset_Life_in_Years*'CBA Fixed Data'!BA230</f>
        <v>0</v>
      </c>
      <c r="BH219" s="936" cm="1">
        <f t="array" aca="1" ref="BH219" ca="1">INDEX($H$168:$BL$168,,MATCH($E219,$H$143:$BL$143))/Assumed_Asset_Life_in_Years*'CBA Fixed Data'!BB230</f>
        <v>0</v>
      </c>
      <c r="BI219" s="936" cm="1">
        <f t="array" aca="1" ref="BI219" ca="1">INDEX($H$168:$BL$168,,MATCH($E219,$H$143:$BL$143))/Assumed_Asset_Life_in_Years*'CBA Fixed Data'!BC230</f>
        <v>0</v>
      </c>
      <c r="BJ219" s="936" cm="1">
        <f t="array" aca="1" ref="BJ219" ca="1">INDEX($H$168:$BL$168,,MATCH($E219,$H$143:$BL$143))/Assumed_Asset_Life_in_Years*'CBA Fixed Data'!BD230</f>
        <v>0</v>
      </c>
      <c r="BK219" s="936" cm="1">
        <f t="array" aca="1" ref="BK219" ca="1">INDEX($H$168:$BL$168,,MATCH($E219,$H$143:$BL$143))/Assumed_Asset_Life_in_Years*'CBA Fixed Data'!BE230</f>
        <v>0</v>
      </c>
      <c r="BL219" s="936" cm="1">
        <f t="array" aca="1" ref="BL219" ca="1">INDEX($H$168:$BL$168,,MATCH($E219,$H$143:$BL$143))/Assumed_Asset_Life_in_Years*'CBA Fixed Data'!BF230</f>
        <v>0</v>
      </c>
      <c r="BM219" s="184"/>
    </row>
    <row r="220" spans="1:65" ht="14.25">
      <c r="A220" s="1270"/>
      <c r="B220" s="909" t="s">
        <v>737</v>
      </c>
      <c r="C220" s="909"/>
      <c r="D220" s="909" t="s">
        <v>738</v>
      </c>
      <c r="E220" s="910">
        <v>2074</v>
      </c>
      <c r="F220" s="909"/>
      <c r="G220" s="913" t="s">
        <v>514</v>
      </c>
      <c r="H220" s="936" cm="1">
        <f t="array" aca="1" ref="H220" ca="1">INDEX($H$168:$BL$168,,MATCH($E220,$H$143:$BL$143))/Assumed_Asset_Life_in_Years*'CBA Fixed Data'!B231</f>
        <v>0</v>
      </c>
      <c r="I220" s="936" cm="1">
        <f t="array" aca="1" ref="I220" ca="1">INDEX($H$168:$BL$168,,MATCH($E220,$H$143:$BL$143))/Assumed_Asset_Life_in_Years*'CBA Fixed Data'!C231</f>
        <v>0</v>
      </c>
      <c r="J220" s="936" cm="1">
        <f t="array" aca="1" ref="J220" ca="1">INDEX($H$168:$BL$168,,MATCH($E220,$H$143:$BL$143))/Assumed_Asset_Life_in_Years*'CBA Fixed Data'!D231</f>
        <v>0</v>
      </c>
      <c r="K220" s="936" cm="1">
        <f t="array" aca="1" ref="K220" ca="1">INDEX($H$168:$BL$168,,MATCH($E220,$H$143:$BL$143))/Assumed_Asset_Life_in_Years*'CBA Fixed Data'!E231</f>
        <v>0</v>
      </c>
      <c r="L220" s="936" cm="1">
        <f t="array" aca="1" ref="L220" ca="1">INDEX($H$168:$BL$168,,MATCH($E220,$H$143:$BL$143))/Assumed_Asset_Life_in_Years*'CBA Fixed Data'!F231</f>
        <v>0</v>
      </c>
      <c r="M220" s="936" cm="1">
        <f t="array" aca="1" ref="M220" ca="1">INDEX($H$168:$BL$168,,MATCH($E220,$H$143:$BL$143))/Assumed_Asset_Life_in_Years*'CBA Fixed Data'!G231</f>
        <v>0</v>
      </c>
      <c r="N220" s="936" cm="1">
        <f t="array" aca="1" ref="N220" ca="1">INDEX($H$168:$BL$168,,MATCH($E220,$H$143:$BL$143))/Assumed_Asset_Life_in_Years*'CBA Fixed Data'!H231</f>
        <v>0</v>
      </c>
      <c r="O220" s="936" cm="1">
        <f t="array" aca="1" ref="O220" ca="1">INDEX($H$168:$BL$168,,MATCH($E220,$H$143:$BL$143))/Assumed_Asset_Life_in_Years*'CBA Fixed Data'!I231</f>
        <v>0</v>
      </c>
      <c r="P220" s="936" cm="1">
        <f t="array" aca="1" ref="P220" ca="1">INDEX($H$168:$BL$168,,MATCH($E220,$H$143:$BL$143))/Assumed_Asset_Life_in_Years*'CBA Fixed Data'!J231</f>
        <v>0</v>
      </c>
      <c r="Q220" s="936" cm="1">
        <f t="array" aca="1" ref="Q220" ca="1">INDEX($H$168:$BL$168,,MATCH($E220,$H$143:$BL$143))/Assumed_Asset_Life_in_Years*'CBA Fixed Data'!K231</f>
        <v>0</v>
      </c>
      <c r="R220" s="936" cm="1">
        <f t="array" aca="1" ref="R220" ca="1">INDEX($H$168:$BL$168,,MATCH($E220,$H$143:$BL$143))/Assumed_Asset_Life_in_Years*'CBA Fixed Data'!L231</f>
        <v>0</v>
      </c>
      <c r="S220" s="936" cm="1">
        <f t="array" aca="1" ref="S220" ca="1">INDEX($H$168:$BL$168,,MATCH($E220,$H$143:$BL$143))/Assumed_Asset_Life_in_Years*'CBA Fixed Data'!M231</f>
        <v>0</v>
      </c>
      <c r="T220" s="936" cm="1">
        <f t="array" aca="1" ref="T220" ca="1">INDEX($H$168:$BL$168,,MATCH($E220,$H$143:$BL$143))/Assumed_Asset_Life_in_Years*'CBA Fixed Data'!N231</f>
        <v>0</v>
      </c>
      <c r="U220" s="936" cm="1">
        <f t="array" aca="1" ref="U220" ca="1">INDEX($H$168:$BL$168,,MATCH($E220,$H$143:$BL$143))/Assumed_Asset_Life_in_Years*'CBA Fixed Data'!O231</f>
        <v>0</v>
      </c>
      <c r="V220" s="936" cm="1">
        <f t="array" aca="1" ref="V220" ca="1">INDEX($H$168:$BL$168,,MATCH($E220,$H$143:$BL$143))/Assumed_Asset_Life_in_Years*'CBA Fixed Data'!P231</f>
        <v>0</v>
      </c>
      <c r="W220" s="936" cm="1">
        <f t="array" aca="1" ref="W220" ca="1">INDEX($H$168:$BL$168,,MATCH($E220,$H$143:$BL$143))/Assumed_Asset_Life_in_Years*'CBA Fixed Data'!Q231</f>
        <v>0</v>
      </c>
      <c r="X220" s="936" cm="1">
        <f t="array" aca="1" ref="X220" ca="1">INDEX($H$168:$BL$168,,MATCH($E220,$H$143:$BL$143))/Assumed_Asset_Life_in_Years*'CBA Fixed Data'!R231</f>
        <v>0</v>
      </c>
      <c r="Y220" s="936" cm="1">
        <f t="array" aca="1" ref="Y220" ca="1">INDEX($H$168:$BL$168,,MATCH($E220,$H$143:$BL$143))/Assumed_Asset_Life_in_Years*'CBA Fixed Data'!S231</f>
        <v>0</v>
      </c>
      <c r="Z220" s="936" cm="1">
        <f t="array" aca="1" ref="Z220" ca="1">INDEX($H$168:$BL$168,,MATCH($E220,$H$143:$BL$143))/Assumed_Asset_Life_in_Years*'CBA Fixed Data'!T231</f>
        <v>0</v>
      </c>
      <c r="AA220" s="936" cm="1">
        <f t="array" aca="1" ref="AA220" ca="1">INDEX($H$168:$BL$168,,MATCH($E220,$H$143:$BL$143))/Assumed_Asset_Life_in_Years*'CBA Fixed Data'!U231</f>
        <v>0</v>
      </c>
      <c r="AB220" s="936" cm="1">
        <f t="array" aca="1" ref="AB220" ca="1">INDEX($H$168:$BL$168,,MATCH($E220,$H$143:$BL$143))/Assumed_Asset_Life_in_Years*'CBA Fixed Data'!V231</f>
        <v>0</v>
      </c>
      <c r="AC220" s="936" cm="1">
        <f t="array" aca="1" ref="AC220" ca="1">INDEX($H$168:$BL$168,,MATCH($E220,$H$143:$BL$143))/Assumed_Asset_Life_in_Years*'CBA Fixed Data'!W231</f>
        <v>0</v>
      </c>
      <c r="AD220" s="936" cm="1">
        <f t="array" aca="1" ref="AD220" ca="1">INDEX($H$168:$BL$168,,MATCH($E220,$H$143:$BL$143))/Assumed_Asset_Life_in_Years*'CBA Fixed Data'!X231</f>
        <v>0</v>
      </c>
      <c r="AE220" s="936" cm="1">
        <f t="array" aca="1" ref="AE220" ca="1">INDEX($H$168:$BL$168,,MATCH($E220,$H$143:$BL$143))/Assumed_Asset_Life_in_Years*'CBA Fixed Data'!Y231</f>
        <v>0</v>
      </c>
      <c r="AF220" s="936" cm="1">
        <f t="array" aca="1" ref="AF220" ca="1">INDEX($H$168:$BL$168,,MATCH($E220,$H$143:$BL$143))/Assumed_Asset_Life_in_Years*'CBA Fixed Data'!Z231</f>
        <v>0</v>
      </c>
      <c r="AG220" s="936" cm="1">
        <f t="array" aca="1" ref="AG220" ca="1">INDEX($H$168:$BL$168,,MATCH($E220,$H$143:$BL$143))/Assumed_Asset_Life_in_Years*'CBA Fixed Data'!AA231</f>
        <v>0</v>
      </c>
      <c r="AH220" s="936" cm="1">
        <f t="array" aca="1" ref="AH220" ca="1">INDEX($H$168:$BL$168,,MATCH($E220,$H$143:$BL$143))/Assumed_Asset_Life_in_Years*'CBA Fixed Data'!AB231</f>
        <v>0</v>
      </c>
      <c r="AI220" s="936" cm="1">
        <f t="array" aca="1" ref="AI220" ca="1">INDEX($H$168:$BL$168,,MATCH($E220,$H$143:$BL$143))/Assumed_Asset_Life_in_Years*'CBA Fixed Data'!AC231</f>
        <v>0</v>
      </c>
      <c r="AJ220" s="936" cm="1">
        <f t="array" aca="1" ref="AJ220" ca="1">INDEX($H$168:$BL$168,,MATCH($E220,$H$143:$BL$143))/Assumed_Asset_Life_in_Years*'CBA Fixed Data'!AD231</f>
        <v>0</v>
      </c>
      <c r="AK220" s="936" cm="1">
        <f t="array" aca="1" ref="AK220" ca="1">INDEX($H$168:$BL$168,,MATCH($E220,$H$143:$BL$143))/Assumed_Asset_Life_in_Years*'CBA Fixed Data'!AE231</f>
        <v>0</v>
      </c>
      <c r="AL220" s="936" cm="1">
        <f t="array" aca="1" ref="AL220" ca="1">INDEX($H$168:$BL$168,,MATCH($E220,$H$143:$BL$143))/Assumed_Asset_Life_in_Years*'CBA Fixed Data'!AF231</f>
        <v>0</v>
      </c>
      <c r="AM220" s="936" cm="1">
        <f t="array" aca="1" ref="AM220" ca="1">INDEX($H$168:$BL$168,,MATCH($E220,$H$143:$BL$143))/Assumed_Asset_Life_in_Years*'CBA Fixed Data'!AG231</f>
        <v>0</v>
      </c>
      <c r="AN220" s="936" cm="1">
        <f t="array" aca="1" ref="AN220" ca="1">INDEX($H$168:$BL$168,,MATCH($E220,$H$143:$BL$143))/Assumed_Asset_Life_in_Years*'CBA Fixed Data'!AH231</f>
        <v>0</v>
      </c>
      <c r="AO220" s="936" cm="1">
        <f t="array" aca="1" ref="AO220" ca="1">INDEX($H$168:$BL$168,,MATCH($E220,$H$143:$BL$143))/Assumed_Asset_Life_in_Years*'CBA Fixed Data'!AI231</f>
        <v>0</v>
      </c>
      <c r="AP220" s="936" cm="1">
        <f t="array" aca="1" ref="AP220" ca="1">INDEX($H$168:$BL$168,,MATCH($E220,$H$143:$BL$143))/Assumed_Asset_Life_in_Years*'CBA Fixed Data'!AJ231</f>
        <v>0</v>
      </c>
      <c r="AQ220" s="936" cm="1">
        <f t="array" aca="1" ref="AQ220" ca="1">INDEX($H$168:$BL$168,,MATCH($E220,$H$143:$BL$143))/Assumed_Asset_Life_in_Years*'CBA Fixed Data'!AK231</f>
        <v>0</v>
      </c>
      <c r="AR220" s="936" cm="1">
        <f t="array" aca="1" ref="AR220" ca="1">INDEX($H$168:$BL$168,,MATCH($E220,$H$143:$BL$143))/Assumed_Asset_Life_in_Years*'CBA Fixed Data'!AL231</f>
        <v>0</v>
      </c>
      <c r="AS220" s="936" cm="1">
        <f t="array" aca="1" ref="AS220" ca="1">INDEX($H$168:$BL$168,,MATCH($E220,$H$143:$BL$143))/Assumed_Asset_Life_in_Years*'CBA Fixed Data'!AM231</f>
        <v>0</v>
      </c>
      <c r="AT220" s="936" cm="1">
        <f t="array" aca="1" ref="AT220" ca="1">INDEX($H$168:$BL$168,,MATCH($E220,$H$143:$BL$143))/Assumed_Asset_Life_in_Years*'CBA Fixed Data'!AN231</f>
        <v>0</v>
      </c>
      <c r="AU220" s="936" cm="1">
        <f t="array" aca="1" ref="AU220" ca="1">INDEX($H$168:$BL$168,,MATCH($E220,$H$143:$BL$143))/Assumed_Asset_Life_in_Years*'CBA Fixed Data'!AO231</f>
        <v>0</v>
      </c>
      <c r="AV220" s="936" cm="1">
        <f t="array" aca="1" ref="AV220" ca="1">INDEX($H$168:$BL$168,,MATCH($E220,$H$143:$BL$143))/Assumed_Asset_Life_in_Years*'CBA Fixed Data'!AP231</f>
        <v>0</v>
      </c>
      <c r="AW220" s="936" cm="1">
        <f t="array" aca="1" ref="AW220" ca="1">INDEX($H$168:$BL$168,,MATCH($E220,$H$143:$BL$143))/Assumed_Asset_Life_in_Years*'CBA Fixed Data'!AQ231</f>
        <v>0</v>
      </c>
      <c r="AX220" s="936" cm="1">
        <f t="array" aca="1" ref="AX220" ca="1">INDEX($H$168:$BL$168,,MATCH($E220,$H$143:$BL$143))/Assumed_Asset_Life_in_Years*'CBA Fixed Data'!AR231</f>
        <v>0</v>
      </c>
      <c r="AY220" s="936" cm="1">
        <f t="array" aca="1" ref="AY220" ca="1">INDEX($H$168:$BL$168,,MATCH($E220,$H$143:$BL$143))/Assumed_Asset_Life_in_Years*'CBA Fixed Data'!AS231</f>
        <v>0</v>
      </c>
      <c r="AZ220" s="936" cm="1">
        <f t="array" aca="1" ref="AZ220" ca="1">INDEX($H$168:$BL$168,,MATCH($E220,$H$143:$BL$143))/Assumed_Asset_Life_in_Years*'CBA Fixed Data'!AT231</f>
        <v>0</v>
      </c>
      <c r="BA220" s="936" cm="1">
        <f t="array" aca="1" ref="BA220" ca="1">INDEX($H$168:$BL$168,,MATCH($E220,$H$143:$BL$143))/Assumed_Asset_Life_in_Years*'CBA Fixed Data'!AU231</f>
        <v>0</v>
      </c>
      <c r="BB220" s="936" cm="1">
        <f t="array" aca="1" ref="BB220" ca="1">INDEX($H$168:$BL$168,,MATCH($E220,$H$143:$BL$143))/Assumed_Asset_Life_in_Years*'CBA Fixed Data'!AV231</f>
        <v>0</v>
      </c>
      <c r="BC220" s="936" cm="1">
        <f t="array" aca="1" ref="BC220" ca="1">INDEX($H$168:$BL$168,,MATCH($E220,$H$143:$BL$143))/Assumed_Asset_Life_in_Years*'CBA Fixed Data'!AW231</f>
        <v>0</v>
      </c>
      <c r="BD220" s="936" cm="1">
        <f t="array" aca="1" ref="BD220" ca="1">INDEX($H$168:$BL$168,,MATCH($E220,$H$143:$BL$143))/Assumed_Asset_Life_in_Years*'CBA Fixed Data'!AX231</f>
        <v>0</v>
      </c>
      <c r="BE220" s="936" cm="1">
        <f t="array" aca="1" ref="BE220" ca="1">INDEX($H$168:$BL$168,,MATCH($E220,$H$143:$BL$143))/Assumed_Asset_Life_in_Years*'CBA Fixed Data'!AY231</f>
        <v>0</v>
      </c>
      <c r="BF220" s="936" cm="1">
        <f t="array" aca="1" ref="BF220" ca="1">INDEX($H$168:$BL$168,,MATCH($E220,$H$143:$BL$143))/Assumed_Asset_Life_in_Years*'CBA Fixed Data'!AZ231</f>
        <v>0</v>
      </c>
      <c r="BG220" s="936" cm="1">
        <f t="array" aca="1" ref="BG220" ca="1">INDEX($H$168:$BL$168,,MATCH($E220,$H$143:$BL$143))/Assumed_Asset_Life_in_Years*'CBA Fixed Data'!BA231</f>
        <v>0</v>
      </c>
      <c r="BH220" s="936" cm="1">
        <f t="array" aca="1" ref="BH220" ca="1">INDEX($H$168:$BL$168,,MATCH($E220,$H$143:$BL$143))/Assumed_Asset_Life_in_Years*'CBA Fixed Data'!BB231</f>
        <v>0</v>
      </c>
      <c r="BI220" s="936" cm="1">
        <f t="array" aca="1" ref="BI220" ca="1">INDEX($H$168:$BL$168,,MATCH($E220,$H$143:$BL$143))/Assumed_Asset_Life_in_Years*'CBA Fixed Data'!BC231</f>
        <v>0</v>
      </c>
      <c r="BJ220" s="936" cm="1">
        <f t="array" aca="1" ref="BJ220" ca="1">INDEX($H$168:$BL$168,,MATCH($E220,$H$143:$BL$143))/Assumed_Asset_Life_in_Years*'CBA Fixed Data'!BD231</f>
        <v>0</v>
      </c>
      <c r="BK220" s="936" cm="1">
        <f t="array" aca="1" ref="BK220" ca="1">INDEX($H$168:$BL$168,,MATCH($E220,$H$143:$BL$143))/Assumed_Asset_Life_in_Years*'CBA Fixed Data'!BE231</f>
        <v>0</v>
      </c>
      <c r="BL220" s="936" cm="1">
        <f t="array" aca="1" ref="BL220" ca="1">INDEX($H$168:$BL$168,,MATCH($E220,$H$143:$BL$143))/Assumed_Asset_Life_in_Years*'CBA Fixed Data'!BF231</f>
        <v>0</v>
      </c>
      <c r="BM220" s="184"/>
    </row>
    <row r="221" spans="1:65" ht="14.25">
      <c r="A221" s="1270"/>
      <c r="B221" s="909" t="s">
        <v>739</v>
      </c>
      <c r="C221" s="909"/>
      <c r="D221" s="909" t="s">
        <v>740</v>
      </c>
      <c r="E221" s="910">
        <v>2075</v>
      </c>
      <c r="F221" s="909"/>
      <c r="G221" s="913" t="s">
        <v>514</v>
      </c>
      <c r="H221" s="936" cm="1">
        <f t="array" aca="1" ref="H221" ca="1">INDEX($H$168:$BL$168,,MATCH($E221,$H$143:$BL$143))/Assumed_Asset_Life_in_Years*'CBA Fixed Data'!B232</f>
        <v>0</v>
      </c>
      <c r="I221" s="936" cm="1">
        <f t="array" aca="1" ref="I221" ca="1">INDEX($H$168:$BL$168,,MATCH($E221,$H$143:$BL$143))/Assumed_Asset_Life_in_Years*'CBA Fixed Data'!C232</f>
        <v>0</v>
      </c>
      <c r="J221" s="936" cm="1">
        <f t="array" aca="1" ref="J221" ca="1">INDEX($H$168:$BL$168,,MATCH($E221,$H$143:$BL$143))/Assumed_Asset_Life_in_Years*'CBA Fixed Data'!D232</f>
        <v>0</v>
      </c>
      <c r="K221" s="936" cm="1">
        <f t="array" aca="1" ref="K221" ca="1">INDEX($H$168:$BL$168,,MATCH($E221,$H$143:$BL$143))/Assumed_Asset_Life_in_Years*'CBA Fixed Data'!E232</f>
        <v>0</v>
      </c>
      <c r="L221" s="936" cm="1">
        <f t="array" aca="1" ref="L221" ca="1">INDEX($H$168:$BL$168,,MATCH($E221,$H$143:$BL$143))/Assumed_Asset_Life_in_Years*'CBA Fixed Data'!F232</f>
        <v>0</v>
      </c>
      <c r="M221" s="936" cm="1">
        <f t="array" aca="1" ref="M221" ca="1">INDEX($H$168:$BL$168,,MATCH($E221,$H$143:$BL$143))/Assumed_Asset_Life_in_Years*'CBA Fixed Data'!G232</f>
        <v>0</v>
      </c>
      <c r="N221" s="936" cm="1">
        <f t="array" aca="1" ref="N221" ca="1">INDEX($H$168:$BL$168,,MATCH($E221,$H$143:$BL$143))/Assumed_Asset_Life_in_Years*'CBA Fixed Data'!H232</f>
        <v>0</v>
      </c>
      <c r="O221" s="936" cm="1">
        <f t="array" aca="1" ref="O221" ca="1">INDEX($H$168:$BL$168,,MATCH($E221,$H$143:$BL$143))/Assumed_Asset_Life_in_Years*'CBA Fixed Data'!I232</f>
        <v>0</v>
      </c>
      <c r="P221" s="936" cm="1">
        <f t="array" aca="1" ref="P221" ca="1">INDEX($H$168:$BL$168,,MATCH($E221,$H$143:$BL$143))/Assumed_Asset_Life_in_Years*'CBA Fixed Data'!J232</f>
        <v>0</v>
      </c>
      <c r="Q221" s="936" cm="1">
        <f t="array" aca="1" ref="Q221" ca="1">INDEX($H$168:$BL$168,,MATCH($E221,$H$143:$BL$143))/Assumed_Asset_Life_in_Years*'CBA Fixed Data'!K232</f>
        <v>0</v>
      </c>
      <c r="R221" s="936" cm="1">
        <f t="array" aca="1" ref="R221" ca="1">INDEX($H$168:$BL$168,,MATCH($E221,$H$143:$BL$143))/Assumed_Asset_Life_in_Years*'CBA Fixed Data'!L232</f>
        <v>0</v>
      </c>
      <c r="S221" s="936" cm="1">
        <f t="array" aca="1" ref="S221" ca="1">INDEX($H$168:$BL$168,,MATCH($E221,$H$143:$BL$143))/Assumed_Asset_Life_in_Years*'CBA Fixed Data'!M232</f>
        <v>0</v>
      </c>
      <c r="T221" s="936" cm="1">
        <f t="array" aca="1" ref="T221" ca="1">INDEX($H$168:$BL$168,,MATCH($E221,$H$143:$BL$143))/Assumed_Asset_Life_in_Years*'CBA Fixed Data'!N232</f>
        <v>0</v>
      </c>
      <c r="U221" s="936" cm="1">
        <f t="array" aca="1" ref="U221" ca="1">INDEX($H$168:$BL$168,,MATCH($E221,$H$143:$BL$143))/Assumed_Asset_Life_in_Years*'CBA Fixed Data'!O232</f>
        <v>0</v>
      </c>
      <c r="V221" s="936" cm="1">
        <f t="array" aca="1" ref="V221" ca="1">INDEX($H$168:$BL$168,,MATCH($E221,$H$143:$BL$143))/Assumed_Asset_Life_in_Years*'CBA Fixed Data'!P232</f>
        <v>0</v>
      </c>
      <c r="W221" s="936" cm="1">
        <f t="array" aca="1" ref="W221" ca="1">INDEX($H$168:$BL$168,,MATCH($E221,$H$143:$BL$143))/Assumed_Asset_Life_in_Years*'CBA Fixed Data'!Q232</f>
        <v>0</v>
      </c>
      <c r="X221" s="936" cm="1">
        <f t="array" aca="1" ref="X221" ca="1">INDEX($H$168:$BL$168,,MATCH($E221,$H$143:$BL$143))/Assumed_Asset_Life_in_Years*'CBA Fixed Data'!R232</f>
        <v>0</v>
      </c>
      <c r="Y221" s="936" cm="1">
        <f t="array" aca="1" ref="Y221" ca="1">INDEX($H$168:$BL$168,,MATCH($E221,$H$143:$BL$143))/Assumed_Asset_Life_in_Years*'CBA Fixed Data'!S232</f>
        <v>0</v>
      </c>
      <c r="Z221" s="936" cm="1">
        <f t="array" aca="1" ref="Z221" ca="1">INDEX($H$168:$BL$168,,MATCH($E221,$H$143:$BL$143))/Assumed_Asset_Life_in_Years*'CBA Fixed Data'!T232</f>
        <v>0</v>
      </c>
      <c r="AA221" s="936" cm="1">
        <f t="array" aca="1" ref="AA221" ca="1">INDEX($H$168:$BL$168,,MATCH($E221,$H$143:$BL$143))/Assumed_Asset_Life_in_Years*'CBA Fixed Data'!U232</f>
        <v>0</v>
      </c>
      <c r="AB221" s="936" cm="1">
        <f t="array" aca="1" ref="AB221" ca="1">INDEX($H$168:$BL$168,,MATCH($E221,$H$143:$BL$143))/Assumed_Asset_Life_in_Years*'CBA Fixed Data'!V232</f>
        <v>0</v>
      </c>
      <c r="AC221" s="936" cm="1">
        <f t="array" aca="1" ref="AC221" ca="1">INDEX($H$168:$BL$168,,MATCH($E221,$H$143:$BL$143))/Assumed_Asset_Life_in_Years*'CBA Fixed Data'!W232</f>
        <v>0</v>
      </c>
      <c r="AD221" s="936" cm="1">
        <f t="array" aca="1" ref="AD221" ca="1">INDEX($H$168:$BL$168,,MATCH($E221,$H$143:$BL$143))/Assumed_Asset_Life_in_Years*'CBA Fixed Data'!X232</f>
        <v>0</v>
      </c>
      <c r="AE221" s="936" cm="1">
        <f t="array" aca="1" ref="AE221" ca="1">INDEX($H$168:$BL$168,,MATCH($E221,$H$143:$BL$143))/Assumed_Asset_Life_in_Years*'CBA Fixed Data'!Y232</f>
        <v>0</v>
      </c>
      <c r="AF221" s="936" cm="1">
        <f t="array" aca="1" ref="AF221" ca="1">INDEX($H$168:$BL$168,,MATCH($E221,$H$143:$BL$143))/Assumed_Asset_Life_in_Years*'CBA Fixed Data'!Z232</f>
        <v>0</v>
      </c>
      <c r="AG221" s="936" cm="1">
        <f t="array" aca="1" ref="AG221" ca="1">INDEX($H$168:$BL$168,,MATCH($E221,$H$143:$BL$143))/Assumed_Asset_Life_in_Years*'CBA Fixed Data'!AA232</f>
        <v>0</v>
      </c>
      <c r="AH221" s="936" cm="1">
        <f t="array" aca="1" ref="AH221" ca="1">INDEX($H$168:$BL$168,,MATCH($E221,$H$143:$BL$143))/Assumed_Asset_Life_in_Years*'CBA Fixed Data'!AB232</f>
        <v>0</v>
      </c>
      <c r="AI221" s="936" cm="1">
        <f t="array" aca="1" ref="AI221" ca="1">INDEX($H$168:$BL$168,,MATCH($E221,$H$143:$BL$143))/Assumed_Asset_Life_in_Years*'CBA Fixed Data'!AC232</f>
        <v>0</v>
      </c>
      <c r="AJ221" s="936" cm="1">
        <f t="array" aca="1" ref="AJ221" ca="1">INDEX($H$168:$BL$168,,MATCH($E221,$H$143:$BL$143))/Assumed_Asset_Life_in_Years*'CBA Fixed Data'!AD232</f>
        <v>0</v>
      </c>
      <c r="AK221" s="936" cm="1">
        <f t="array" aca="1" ref="AK221" ca="1">INDEX($H$168:$BL$168,,MATCH($E221,$H$143:$BL$143))/Assumed_Asset_Life_in_Years*'CBA Fixed Data'!AE232</f>
        <v>0</v>
      </c>
      <c r="AL221" s="936" cm="1">
        <f t="array" aca="1" ref="AL221" ca="1">INDEX($H$168:$BL$168,,MATCH($E221,$H$143:$BL$143))/Assumed_Asset_Life_in_Years*'CBA Fixed Data'!AF232</f>
        <v>0</v>
      </c>
      <c r="AM221" s="936" cm="1">
        <f t="array" aca="1" ref="AM221" ca="1">INDEX($H$168:$BL$168,,MATCH($E221,$H$143:$BL$143))/Assumed_Asset_Life_in_Years*'CBA Fixed Data'!AG232</f>
        <v>0</v>
      </c>
      <c r="AN221" s="936" cm="1">
        <f t="array" aca="1" ref="AN221" ca="1">INDEX($H$168:$BL$168,,MATCH($E221,$H$143:$BL$143))/Assumed_Asset_Life_in_Years*'CBA Fixed Data'!AH232</f>
        <v>0</v>
      </c>
      <c r="AO221" s="936" cm="1">
        <f t="array" aca="1" ref="AO221" ca="1">INDEX($H$168:$BL$168,,MATCH($E221,$H$143:$BL$143))/Assumed_Asset_Life_in_Years*'CBA Fixed Data'!AI232</f>
        <v>0</v>
      </c>
      <c r="AP221" s="936" cm="1">
        <f t="array" aca="1" ref="AP221" ca="1">INDEX($H$168:$BL$168,,MATCH($E221,$H$143:$BL$143))/Assumed_Asset_Life_in_Years*'CBA Fixed Data'!AJ232</f>
        <v>0</v>
      </c>
      <c r="AQ221" s="936" cm="1">
        <f t="array" aca="1" ref="AQ221" ca="1">INDEX($H$168:$BL$168,,MATCH($E221,$H$143:$BL$143))/Assumed_Asset_Life_in_Years*'CBA Fixed Data'!AK232</f>
        <v>0</v>
      </c>
      <c r="AR221" s="936" cm="1">
        <f t="array" aca="1" ref="AR221" ca="1">INDEX($H$168:$BL$168,,MATCH($E221,$H$143:$BL$143))/Assumed_Asset_Life_in_Years*'CBA Fixed Data'!AL232</f>
        <v>0</v>
      </c>
      <c r="AS221" s="936" cm="1">
        <f t="array" aca="1" ref="AS221" ca="1">INDEX($H$168:$BL$168,,MATCH($E221,$H$143:$BL$143))/Assumed_Asset_Life_in_Years*'CBA Fixed Data'!AM232</f>
        <v>0</v>
      </c>
      <c r="AT221" s="936" cm="1">
        <f t="array" aca="1" ref="AT221" ca="1">INDEX($H$168:$BL$168,,MATCH($E221,$H$143:$BL$143))/Assumed_Asset_Life_in_Years*'CBA Fixed Data'!AN232</f>
        <v>0</v>
      </c>
      <c r="AU221" s="936" cm="1">
        <f t="array" aca="1" ref="AU221" ca="1">INDEX($H$168:$BL$168,,MATCH($E221,$H$143:$BL$143))/Assumed_Asset_Life_in_Years*'CBA Fixed Data'!AO232</f>
        <v>0</v>
      </c>
      <c r="AV221" s="936" cm="1">
        <f t="array" aca="1" ref="AV221" ca="1">INDEX($H$168:$BL$168,,MATCH($E221,$H$143:$BL$143))/Assumed_Asset_Life_in_Years*'CBA Fixed Data'!AP232</f>
        <v>0</v>
      </c>
      <c r="AW221" s="936" cm="1">
        <f t="array" aca="1" ref="AW221" ca="1">INDEX($H$168:$BL$168,,MATCH($E221,$H$143:$BL$143))/Assumed_Asset_Life_in_Years*'CBA Fixed Data'!AQ232</f>
        <v>0</v>
      </c>
      <c r="AX221" s="936" cm="1">
        <f t="array" aca="1" ref="AX221" ca="1">INDEX($H$168:$BL$168,,MATCH($E221,$H$143:$BL$143))/Assumed_Asset_Life_in_Years*'CBA Fixed Data'!AR232</f>
        <v>0</v>
      </c>
      <c r="AY221" s="936" cm="1">
        <f t="array" aca="1" ref="AY221" ca="1">INDEX($H$168:$BL$168,,MATCH($E221,$H$143:$BL$143))/Assumed_Asset_Life_in_Years*'CBA Fixed Data'!AS232</f>
        <v>0</v>
      </c>
      <c r="AZ221" s="936" cm="1">
        <f t="array" aca="1" ref="AZ221" ca="1">INDEX($H$168:$BL$168,,MATCH($E221,$H$143:$BL$143))/Assumed_Asset_Life_in_Years*'CBA Fixed Data'!AT232</f>
        <v>0</v>
      </c>
      <c r="BA221" s="936" cm="1">
        <f t="array" aca="1" ref="BA221" ca="1">INDEX($H$168:$BL$168,,MATCH($E221,$H$143:$BL$143))/Assumed_Asset_Life_in_Years*'CBA Fixed Data'!AU232</f>
        <v>0</v>
      </c>
      <c r="BB221" s="936" cm="1">
        <f t="array" aca="1" ref="BB221" ca="1">INDEX($H$168:$BL$168,,MATCH($E221,$H$143:$BL$143))/Assumed_Asset_Life_in_Years*'CBA Fixed Data'!AV232</f>
        <v>0</v>
      </c>
      <c r="BC221" s="936" cm="1">
        <f t="array" aca="1" ref="BC221" ca="1">INDEX($H$168:$BL$168,,MATCH($E221,$H$143:$BL$143))/Assumed_Asset_Life_in_Years*'CBA Fixed Data'!AW232</f>
        <v>0</v>
      </c>
      <c r="BD221" s="936" cm="1">
        <f t="array" aca="1" ref="BD221" ca="1">INDEX($H$168:$BL$168,,MATCH($E221,$H$143:$BL$143))/Assumed_Asset_Life_in_Years*'CBA Fixed Data'!AX232</f>
        <v>0</v>
      </c>
      <c r="BE221" s="936" cm="1">
        <f t="array" aca="1" ref="BE221" ca="1">INDEX($H$168:$BL$168,,MATCH($E221,$H$143:$BL$143))/Assumed_Asset_Life_in_Years*'CBA Fixed Data'!AY232</f>
        <v>0</v>
      </c>
      <c r="BF221" s="936" cm="1">
        <f t="array" aca="1" ref="BF221" ca="1">INDEX($H$168:$BL$168,,MATCH($E221,$H$143:$BL$143))/Assumed_Asset_Life_in_Years*'CBA Fixed Data'!AZ232</f>
        <v>0</v>
      </c>
      <c r="BG221" s="936" cm="1">
        <f t="array" aca="1" ref="BG221" ca="1">INDEX($H$168:$BL$168,,MATCH($E221,$H$143:$BL$143))/Assumed_Asset_Life_in_Years*'CBA Fixed Data'!BA232</f>
        <v>0</v>
      </c>
      <c r="BH221" s="936" cm="1">
        <f t="array" aca="1" ref="BH221" ca="1">INDEX($H$168:$BL$168,,MATCH($E221,$H$143:$BL$143))/Assumed_Asset_Life_in_Years*'CBA Fixed Data'!BB232</f>
        <v>0</v>
      </c>
      <c r="BI221" s="936" cm="1">
        <f t="array" aca="1" ref="BI221" ca="1">INDEX($H$168:$BL$168,,MATCH($E221,$H$143:$BL$143))/Assumed_Asset_Life_in_Years*'CBA Fixed Data'!BC232</f>
        <v>0</v>
      </c>
      <c r="BJ221" s="936" cm="1">
        <f t="array" aca="1" ref="BJ221" ca="1">INDEX($H$168:$BL$168,,MATCH($E221,$H$143:$BL$143))/Assumed_Asset_Life_in_Years*'CBA Fixed Data'!BD232</f>
        <v>0</v>
      </c>
      <c r="BK221" s="936" cm="1">
        <f t="array" aca="1" ref="BK221" ca="1">INDEX($H$168:$BL$168,,MATCH($E221,$H$143:$BL$143))/Assumed_Asset_Life_in_Years*'CBA Fixed Data'!BE232</f>
        <v>0</v>
      </c>
      <c r="BL221" s="936" cm="1">
        <f t="array" aca="1" ref="BL221" ca="1">INDEX($H$168:$BL$168,,MATCH($E221,$H$143:$BL$143))/Assumed_Asset_Life_in_Years*'CBA Fixed Data'!BF232</f>
        <v>0</v>
      </c>
      <c r="BM221" s="184"/>
    </row>
    <row r="222" spans="1:65" ht="14.25">
      <c r="A222" s="1270"/>
      <c r="B222" s="909" t="s">
        <v>741</v>
      </c>
      <c r="C222" s="909"/>
      <c r="D222" s="909" t="s">
        <v>742</v>
      </c>
      <c r="E222" s="910">
        <v>2076</v>
      </c>
      <c r="F222" s="909"/>
      <c r="G222" s="913" t="s">
        <v>514</v>
      </c>
      <c r="H222" s="936" cm="1">
        <f t="array" aca="1" ref="H222" ca="1">INDEX($H$168:$BL$168,,MATCH($E222,$H$143:$BL$143))/Assumed_Asset_Life_in_Years*'CBA Fixed Data'!B233</f>
        <v>0</v>
      </c>
      <c r="I222" s="936" cm="1">
        <f t="array" aca="1" ref="I222" ca="1">INDEX($H$168:$BL$168,,MATCH($E222,$H$143:$BL$143))/Assumed_Asset_Life_in_Years*'CBA Fixed Data'!C233</f>
        <v>0</v>
      </c>
      <c r="J222" s="936" cm="1">
        <f t="array" aca="1" ref="J222" ca="1">INDEX($H$168:$BL$168,,MATCH($E222,$H$143:$BL$143))/Assumed_Asset_Life_in_Years*'CBA Fixed Data'!D233</f>
        <v>0</v>
      </c>
      <c r="K222" s="936" cm="1">
        <f t="array" aca="1" ref="K222" ca="1">INDEX($H$168:$BL$168,,MATCH($E222,$H$143:$BL$143))/Assumed_Asset_Life_in_Years*'CBA Fixed Data'!E233</f>
        <v>0</v>
      </c>
      <c r="L222" s="936" cm="1">
        <f t="array" aca="1" ref="L222" ca="1">INDEX($H$168:$BL$168,,MATCH($E222,$H$143:$BL$143))/Assumed_Asset_Life_in_Years*'CBA Fixed Data'!F233</f>
        <v>0</v>
      </c>
      <c r="M222" s="936" cm="1">
        <f t="array" aca="1" ref="M222" ca="1">INDEX($H$168:$BL$168,,MATCH($E222,$H$143:$BL$143))/Assumed_Asset_Life_in_Years*'CBA Fixed Data'!G233</f>
        <v>0</v>
      </c>
      <c r="N222" s="936" cm="1">
        <f t="array" aca="1" ref="N222" ca="1">INDEX($H$168:$BL$168,,MATCH($E222,$H$143:$BL$143))/Assumed_Asset_Life_in_Years*'CBA Fixed Data'!H233</f>
        <v>0</v>
      </c>
      <c r="O222" s="936" cm="1">
        <f t="array" aca="1" ref="O222" ca="1">INDEX($H$168:$BL$168,,MATCH($E222,$H$143:$BL$143))/Assumed_Asset_Life_in_Years*'CBA Fixed Data'!I233</f>
        <v>0</v>
      </c>
      <c r="P222" s="936" cm="1">
        <f t="array" aca="1" ref="P222" ca="1">INDEX($H$168:$BL$168,,MATCH($E222,$H$143:$BL$143))/Assumed_Asset_Life_in_Years*'CBA Fixed Data'!J233</f>
        <v>0</v>
      </c>
      <c r="Q222" s="936" cm="1">
        <f t="array" aca="1" ref="Q222" ca="1">INDEX($H$168:$BL$168,,MATCH($E222,$H$143:$BL$143))/Assumed_Asset_Life_in_Years*'CBA Fixed Data'!K233</f>
        <v>0</v>
      </c>
      <c r="R222" s="936" cm="1">
        <f t="array" aca="1" ref="R222" ca="1">INDEX($H$168:$BL$168,,MATCH($E222,$H$143:$BL$143))/Assumed_Asset_Life_in_Years*'CBA Fixed Data'!L233</f>
        <v>0</v>
      </c>
      <c r="S222" s="936" cm="1">
        <f t="array" aca="1" ref="S222" ca="1">INDEX($H$168:$BL$168,,MATCH($E222,$H$143:$BL$143))/Assumed_Asset_Life_in_Years*'CBA Fixed Data'!M233</f>
        <v>0</v>
      </c>
      <c r="T222" s="936" cm="1">
        <f t="array" aca="1" ref="T222" ca="1">INDEX($H$168:$BL$168,,MATCH($E222,$H$143:$BL$143))/Assumed_Asset_Life_in_Years*'CBA Fixed Data'!N233</f>
        <v>0</v>
      </c>
      <c r="U222" s="936" cm="1">
        <f t="array" aca="1" ref="U222" ca="1">INDEX($H$168:$BL$168,,MATCH($E222,$H$143:$BL$143))/Assumed_Asset_Life_in_Years*'CBA Fixed Data'!O233</f>
        <v>0</v>
      </c>
      <c r="V222" s="936" cm="1">
        <f t="array" aca="1" ref="V222" ca="1">INDEX($H$168:$BL$168,,MATCH($E222,$H$143:$BL$143))/Assumed_Asset_Life_in_Years*'CBA Fixed Data'!P233</f>
        <v>0</v>
      </c>
      <c r="W222" s="936" cm="1">
        <f t="array" aca="1" ref="W222" ca="1">INDEX($H$168:$BL$168,,MATCH($E222,$H$143:$BL$143))/Assumed_Asset_Life_in_Years*'CBA Fixed Data'!Q233</f>
        <v>0</v>
      </c>
      <c r="X222" s="936" cm="1">
        <f t="array" aca="1" ref="X222" ca="1">INDEX($H$168:$BL$168,,MATCH($E222,$H$143:$BL$143))/Assumed_Asset_Life_in_Years*'CBA Fixed Data'!R233</f>
        <v>0</v>
      </c>
      <c r="Y222" s="936" cm="1">
        <f t="array" aca="1" ref="Y222" ca="1">INDEX($H$168:$BL$168,,MATCH($E222,$H$143:$BL$143))/Assumed_Asset_Life_in_Years*'CBA Fixed Data'!S233</f>
        <v>0</v>
      </c>
      <c r="Z222" s="936" cm="1">
        <f t="array" aca="1" ref="Z222" ca="1">INDEX($H$168:$BL$168,,MATCH($E222,$H$143:$BL$143))/Assumed_Asset_Life_in_Years*'CBA Fixed Data'!T233</f>
        <v>0</v>
      </c>
      <c r="AA222" s="936" cm="1">
        <f t="array" aca="1" ref="AA222" ca="1">INDEX($H$168:$BL$168,,MATCH($E222,$H$143:$BL$143))/Assumed_Asset_Life_in_Years*'CBA Fixed Data'!U233</f>
        <v>0</v>
      </c>
      <c r="AB222" s="936" cm="1">
        <f t="array" aca="1" ref="AB222" ca="1">INDEX($H$168:$BL$168,,MATCH($E222,$H$143:$BL$143))/Assumed_Asset_Life_in_Years*'CBA Fixed Data'!V233</f>
        <v>0</v>
      </c>
      <c r="AC222" s="936" cm="1">
        <f t="array" aca="1" ref="AC222" ca="1">INDEX($H$168:$BL$168,,MATCH($E222,$H$143:$BL$143))/Assumed_Asset_Life_in_Years*'CBA Fixed Data'!W233</f>
        <v>0</v>
      </c>
      <c r="AD222" s="936" cm="1">
        <f t="array" aca="1" ref="AD222" ca="1">INDEX($H$168:$BL$168,,MATCH($E222,$H$143:$BL$143))/Assumed_Asset_Life_in_Years*'CBA Fixed Data'!X233</f>
        <v>0</v>
      </c>
      <c r="AE222" s="936" cm="1">
        <f t="array" aca="1" ref="AE222" ca="1">INDEX($H$168:$BL$168,,MATCH($E222,$H$143:$BL$143))/Assumed_Asset_Life_in_Years*'CBA Fixed Data'!Y233</f>
        <v>0</v>
      </c>
      <c r="AF222" s="936" cm="1">
        <f t="array" aca="1" ref="AF222" ca="1">INDEX($H$168:$BL$168,,MATCH($E222,$H$143:$BL$143))/Assumed_Asset_Life_in_Years*'CBA Fixed Data'!Z233</f>
        <v>0</v>
      </c>
      <c r="AG222" s="936" cm="1">
        <f t="array" aca="1" ref="AG222" ca="1">INDEX($H$168:$BL$168,,MATCH($E222,$H$143:$BL$143))/Assumed_Asset_Life_in_Years*'CBA Fixed Data'!AA233</f>
        <v>0</v>
      </c>
      <c r="AH222" s="936" cm="1">
        <f t="array" aca="1" ref="AH222" ca="1">INDEX($H$168:$BL$168,,MATCH($E222,$H$143:$BL$143))/Assumed_Asset_Life_in_Years*'CBA Fixed Data'!AB233</f>
        <v>0</v>
      </c>
      <c r="AI222" s="936" cm="1">
        <f t="array" aca="1" ref="AI222" ca="1">INDEX($H$168:$BL$168,,MATCH($E222,$H$143:$BL$143))/Assumed_Asset_Life_in_Years*'CBA Fixed Data'!AC233</f>
        <v>0</v>
      </c>
      <c r="AJ222" s="936" cm="1">
        <f t="array" aca="1" ref="AJ222" ca="1">INDEX($H$168:$BL$168,,MATCH($E222,$H$143:$BL$143))/Assumed_Asset_Life_in_Years*'CBA Fixed Data'!AD233</f>
        <v>0</v>
      </c>
      <c r="AK222" s="936" cm="1">
        <f t="array" aca="1" ref="AK222" ca="1">INDEX($H$168:$BL$168,,MATCH($E222,$H$143:$BL$143))/Assumed_Asset_Life_in_Years*'CBA Fixed Data'!AE233</f>
        <v>0</v>
      </c>
      <c r="AL222" s="936" cm="1">
        <f t="array" aca="1" ref="AL222" ca="1">INDEX($H$168:$BL$168,,MATCH($E222,$H$143:$BL$143))/Assumed_Asset_Life_in_Years*'CBA Fixed Data'!AF233</f>
        <v>0</v>
      </c>
      <c r="AM222" s="936" cm="1">
        <f t="array" aca="1" ref="AM222" ca="1">INDEX($H$168:$BL$168,,MATCH($E222,$H$143:$BL$143))/Assumed_Asset_Life_in_Years*'CBA Fixed Data'!AG233</f>
        <v>0</v>
      </c>
      <c r="AN222" s="936" cm="1">
        <f t="array" aca="1" ref="AN222" ca="1">INDEX($H$168:$BL$168,,MATCH($E222,$H$143:$BL$143))/Assumed_Asset_Life_in_Years*'CBA Fixed Data'!AH233</f>
        <v>0</v>
      </c>
      <c r="AO222" s="936" cm="1">
        <f t="array" aca="1" ref="AO222" ca="1">INDEX($H$168:$BL$168,,MATCH($E222,$H$143:$BL$143))/Assumed_Asset_Life_in_Years*'CBA Fixed Data'!AI233</f>
        <v>0</v>
      </c>
      <c r="AP222" s="936" cm="1">
        <f t="array" aca="1" ref="AP222" ca="1">INDEX($H$168:$BL$168,,MATCH($E222,$H$143:$BL$143))/Assumed_Asset_Life_in_Years*'CBA Fixed Data'!AJ233</f>
        <v>0</v>
      </c>
      <c r="AQ222" s="936" cm="1">
        <f t="array" aca="1" ref="AQ222" ca="1">INDEX($H$168:$BL$168,,MATCH($E222,$H$143:$BL$143))/Assumed_Asset_Life_in_Years*'CBA Fixed Data'!AK233</f>
        <v>0</v>
      </c>
      <c r="AR222" s="936" cm="1">
        <f t="array" aca="1" ref="AR222" ca="1">INDEX($H$168:$BL$168,,MATCH($E222,$H$143:$BL$143))/Assumed_Asset_Life_in_Years*'CBA Fixed Data'!AL233</f>
        <v>0</v>
      </c>
      <c r="AS222" s="936" cm="1">
        <f t="array" aca="1" ref="AS222" ca="1">INDEX($H$168:$BL$168,,MATCH($E222,$H$143:$BL$143))/Assumed_Asset_Life_in_Years*'CBA Fixed Data'!AM233</f>
        <v>0</v>
      </c>
      <c r="AT222" s="936" cm="1">
        <f t="array" aca="1" ref="AT222" ca="1">INDEX($H$168:$BL$168,,MATCH($E222,$H$143:$BL$143))/Assumed_Asset_Life_in_Years*'CBA Fixed Data'!AN233</f>
        <v>0</v>
      </c>
      <c r="AU222" s="936" cm="1">
        <f t="array" aca="1" ref="AU222" ca="1">INDEX($H$168:$BL$168,,MATCH($E222,$H$143:$BL$143))/Assumed_Asset_Life_in_Years*'CBA Fixed Data'!AO233</f>
        <v>0</v>
      </c>
      <c r="AV222" s="936" cm="1">
        <f t="array" aca="1" ref="AV222" ca="1">INDEX($H$168:$BL$168,,MATCH($E222,$H$143:$BL$143))/Assumed_Asset_Life_in_Years*'CBA Fixed Data'!AP233</f>
        <v>0</v>
      </c>
      <c r="AW222" s="936" cm="1">
        <f t="array" aca="1" ref="AW222" ca="1">INDEX($H$168:$BL$168,,MATCH($E222,$H$143:$BL$143))/Assumed_Asset_Life_in_Years*'CBA Fixed Data'!AQ233</f>
        <v>0</v>
      </c>
      <c r="AX222" s="936" cm="1">
        <f t="array" aca="1" ref="AX222" ca="1">INDEX($H$168:$BL$168,,MATCH($E222,$H$143:$BL$143))/Assumed_Asset_Life_in_Years*'CBA Fixed Data'!AR233</f>
        <v>0</v>
      </c>
      <c r="AY222" s="936" cm="1">
        <f t="array" aca="1" ref="AY222" ca="1">INDEX($H$168:$BL$168,,MATCH($E222,$H$143:$BL$143))/Assumed_Asset_Life_in_Years*'CBA Fixed Data'!AS233</f>
        <v>0</v>
      </c>
      <c r="AZ222" s="936" cm="1">
        <f t="array" aca="1" ref="AZ222" ca="1">INDEX($H$168:$BL$168,,MATCH($E222,$H$143:$BL$143))/Assumed_Asset_Life_in_Years*'CBA Fixed Data'!AT233</f>
        <v>0</v>
      </c>
      <c r="BA222" s="936" cm="1">
        <f t="array" aca="1" ref="BA222" ca="1">INDEX($H$168:$BL$168,,MATCH($E222,$H$143:$BL$143))/Assumed_Asset_Life_in_Years*'CBA Fixed Data'!AU233</f>
        <v>0</v>
      </c>
      <c r="BB222" s="936" cm="1">
        <f t="array" aca="1" ref="BB222" ca="1">INDEX($H$168:$BL$168,,MATCH($E222,$H$143:$BL$143))/Assumed_Asset_Life_in_Years*'CBA Fixed Data'!AV233</f>
        <v>0</v>
      </c>
      <c r="BC222" s="936" cm="1">
        <f t="array" aca="1" ref="BC222" ca="1">INDEX($H$168:$BL$168,,MATCH($E222,$H$143:$BL$143))/Assumed_Asset_Life_in_Years*'CBA Fixed Data'!AW233</f>
        <v>0</v>
      </c>
      <c r="BD222" s="936" cm="1">
        <f t="array" aca="1" ref="BD222" ca="1">INDEX($H$168:$BL$168,,MATCH($E222,$H$143:$BL$143))/Assumed_Asset_Life_in_Years*'CBA Fixed Data'!AX233</f>
        <v>0</v>
      </c>
      <c r="BE222" s="936" cm="1">
        <f t="array" aca="1" ref="BE222" ca="1">INDEX($H$168:$BL$168,,MATCH($E222,$H$143:$BL$143))/Assumed_Asset_Life_in_Years*'CBA Fixed Data'!AY233</f>
        <v>0</v>
      </c>
      <c r="BF222" s="936" cm="1">
        <f t="array" aca="1" ref="BF222" ca="1">INDEX($H$168:$BL$168,,MATCH($E222,$H$143:$BL$143))/Assumed_Asset_Life_in_Years*'CBA Fixed Data'!AZ233</f>
        <v>0</v>
      </c>
      <c r="BG222" s="936" cm="1">
        <f t="array" aca="1" ref="BG222" ca="1">INDEX($H$168:$BL$168,,MATCH($E222,$H$143:$BL$143))/Assumed_Asset_Life_in_Years*'CBA Fixed Data'!BA233</f>
        <v>0</v>
      </c>
      <c r="BH222" s="936" cm="1">
        <f t="array" aca="1" ref="BH222" ca="1">INDEX($H$168:$BL$168,,MATCH($E222,$H$143:$BL$143))/Assumed_Asset_Life_in_Years*'CBA Fixed Data'!BB233</f>
        <v>0</v>
      </c>
      <c r="BI222" s="936" cm="1">
        <f t="array" aca="1" ref="BI222" ca="1">INDEX($H$168:$BL$168,,MATCH($E222,$H$143:$BL$143))/Assumed_Asset_Life_in_Years*'CBA Fixed Data'!BC233</f>
        <v>0</v>
      </c>
      <c r="BJ222" s="936" cm="1">
        <f t="array" aca="1" ref="BJ222" ca="1">INDEX($H$168:$BL$168,,MATCH($E222,$H$143:$BL$143))/Assumed_Asset_Life_in_Years*'CBA Fixed Data'!BD233</f>
        <v>0</v>
      </c>
      <c r="BK222" s="936" cm="1">
        <f t="array" aca="1" ref="BK222" ca="1">INDEX($H$168:$BL$168,,MATCH($E222,$H$143:$BL$143))/Assumed_Asset_Life_in_Years*'CBA Fixed Data'!BE233</f>
        <v>0</v>
      </c>
      <c r="BL222" s="936" cm="1">
        <f t="array" aca="1" ref="BL222" ca="1">INDEX($H$168:$BL$168,,MATCH($E222,$H$143:$BL$143))/Assumed_Asset_Life_in_Years*'CBA Fixed Data'!BF233</f>
        <v>0</v>
      </c>
      <c r="BM222" s="184"/>
    </row>
    <row r="223" spans="1:65" ht="14.25">
      <c r="A223" s="1270"/>
      <c r="B223" s="909" t="s">
        <v>743</v>
      </c>
      <c r="C223" s="909"/>
      <c r="D223" s="909" t="s">
        <v>744</v>
      </c>
      <c r="E223" s="910">
        <v>2077</v>
      </c>
      <c r="F223" s="909"/>
      <c r="G223" s="913" t="s">
        <v>514</v>
      </c>
      <c r="H223" s="936" cm="1">
        <f t="array" aca="1" ref="H223" ca="1">INDEX($H$168:$BL$168,,MATCH($E223,$H$143:$BL$143))/Assumed_Asset_Life_in_Years*'CBA Fixed Data'!B234</f>
        <v>0</v>
      </c>
      <c r="I223" s="936" cm="1">
        <f t="array" aca="1" ref="I223" ca="1">INDEX($H$168:$BL$168,,MATCH($E223,$H$143:$BL$143))/Assumed_Asset_Life_in_Years*'CBA Fixed Data'!C234</f>
        <v>0</v>
      </c>
      <c r="J223" s="936" cm="1">
        <f t="array" aca="1" ref="J223" ca="1">INDEX($H$168:$BL$168,,MATCH($E223,$H$143:$BL$143))/Assumed_Asset_Life_in_Years*'CBA Fixed Data'!D234</f>
        <v>0</v>
      </c>
      <c r="K223" s="936" cm="1">
        <f t="array" aca="1" ref="K223" ca="1">INDEX($H$168:$BL$168,,MATCH($E223,$H$143:$BL$143))/Assumed_Asset_Life_in_Years*'CBA Fixed Data'!E234</f>
        <v>0</v>
      </c>
      <c r="L223" s="936" cm="1">
        <f t="array" aca="1" ref="L223" ca="1">INDEX($H$168:$BL$168,,MATCH($E223,$H$143:$BL$143))/Assumed_Asset_Life_in_Years*'CBA Fixed Data'!F234</f>
        <v>0</v>
      </c>
      <c r="M223" s="936" cm="1">
        <f t="array" aca="1" ref="M223" ca="1">INDEX($H$168:$BL$168,,MATCH($E223,$H$143:$BL$143))/Assumed_Asset_Life_in_Years*'CBA Fixed Data'!G234</f>
        <v>0</v>
      </c>
      <c r="N223" s="936" cm="1">
        <f t="array" aca="1" ref="N223" ca="1">INDEX($H$168:$BL$168,,MATCH($E223,$H$143:$BL$143))/Assumed_Asset_Life_in_Years*'CBA Fixed Data'!H234</f>
        <v>0</v>
      </c>
      <c r="O223" s="936" cm="1">
        <f t="array" aca="1" ref="O223" ca="1">INDEX($H$168:$BL$168,,MATCH($E223,$H$143:$BL$143))/Assumed_Asset_Life_in_Years*'CBA Fixed Data'!I234</f>
        <v>0</v>
      </c>
      <c r="P223" s="936" cm="1">
        <f t="array" aca="1" ref="P223" ca="1">INDEX($H$168:$BL$168,,MATCH($E223,$H$143:$BL$143))/Assumed_Asset_Life_in_Years*'CBA Fixed Data'!J234</f>
        <v>0</v>
      </c>
      <c r="Q223" s="936" cm="1">
        <f t="array" aca="1" ref="Q223" ca="1">INDEX($H$168:$BL$168,,MATCH($E223,$H$143:$BL$143))/Assumed_Asset_Life_in_Years*'CBA Fixed Data'!K234</f>
        <v>0</v>
      </c>
      <c r="R223" s="936" cm="1">
        <f t="array" aca="1" ref="R223" ca="1">INDEX($H$168:$BL$168,,MATCH($E223,$H$143:$BL$143))/Assumed_Asset_Life_in_Years*'CBA Fixed Data'!L234</f>
        <v>0</v>
      </c>
      <c r="S223" s="936" cm="1">
        <f t="array" aca="1" ref="S223" ca="1">INDEX($H$168:$BL$168,,MATCH($E223,$H$143:$BL$143))/Assumed_Asset_Life_in_Years*'CBA Fixed Data'!M234</f>
        <v>0</v>
      </c>
      <c r="T223" s="936" cm="1">
        <f t="array" aca="1" ref="T223" ca="1">INDEX($H$168:$BL$168,,MATCH($E223,$H$143:$BL$143))/Assumed_Asset_Life_in_Years*'CBA Fixed Data'!N234</f>
        <v>0</v>
      </c>
      <c r="U223" s="936" cm="1">
        <f t="array" aca="1" ref="U223" ca="1">INDEX($H$168:$BL$168,,MATCH($E223,$H$143:$BL$143))/Assumed_Asset_Life_in_Years*'CBA Fixed Data'!O234</f>
        <v>0</v>
      </c>
      <c r="V223" s="936" cm="1">
        <f t="array" aca="1" ref="V223" ca="1">INDEX($H$168:$BL$168,,MATCH($E223,$H$143:$BL$143))/Assumed_Asset_Life_in_Years*'CBA Fixed Data'!P234</f>
        <v>0</v>
      </c>
      <c r="W223" s="936" cm="1">
        <f t="array" aca="1" ref="W223" ca="1">INDEX($H$168:$BL$168,,MATCH($E223,$H$143:$BL$143))/Assumed_Asset_Life_in_Years*'CBA Fixed Data'!Q234</f>
        <v>0</v>
      </c>
      <c r="X223" s="936" cm="1">
        <f t="array" aca="1" ref="X223" ca="1">INDEX($H$168:$BL$168,,MATCH($E223,$H$143:$BL$143))/Assumed_Asset_Life_in_Years*'CBA Fixed Data'!R234</f>
        <v>0</v>
      </c>
      <c r="Y223" s="936" cm="1">
        <f t="array" aca="1" ref="Y223" ca="1">INDEX($H$168:$BL$168,,MATCH($E223,$H$143:$BL$143))/Assumed_Asset_Life_in_Years*'CBA Fixed Data'!S234</f>
        <v>0</v>
      </c>
      <c r="Z223" s="936" cm="1">
        <f t="array" aca="1" ref="Z223" ca="1">INDEX($H$168:$BL$168,,MATCH($E223,$H$143:$BL$143))/Assumed_Asset_Life_in_Years*'CBA Fixed Data'!T234</f>
        <v>0</v>
      </c>
      <c r="AA223" s="936" cm="1">
        <f t="array" aca="1" ref="AA223" ca="1">INDEX($H$168:$BL$168,,MATCH($E223,$H$143:$BL$143))/Assumed_Asset_Life_in_Years*'CBA Fixed Data'!U234</f>
        <v>0</v>
      </c>
      <c r="AB223" s="936" cm="1">
        <f t="array" aca="1" ref="AB223" ca="1">INDEX($H$168:$BL$168,,MATCH($E223,$H$143:$BL$143))/Assumed_Asset_Life_in_Years*'CBA Fixed Data'!V234</f>
        <v>0</v>
      </c>
      <c r="AC223" s="936" cm="1">
        <f t="array" aca="1" ref="AC223" ca="1">INDEX($H$168:$BL$168,,MATCH($E223,$H$143:$BL$143))/Assumed_Asset_Life_in_Years*'CBA Fixed Data'!W234</f>
        <v>0</v>
      </c>
      <c r="AD223" s="936" cm="1">
        <f t="array" aca="1" ref="AD223" ca="1">INDEX($H$168:$BL$168,,MATCH($E223,$H$143:$BL$143))/Assumed_Asset_Life_in_Years*'CBA Fixed Data'!X234</f>
        <v>0</v>
      </c>
      <c r="AE223" s="936" cm="1">
        <f t="array" aca="1" ref="AE223" ca="1">INDEX($H$168:$BL$168,,MATCH($E223,$H$143:$BL$143))/Assumed_Asset_Life_in_Years*'CBA Fixed Data'!Y234</f>
        <v>0</v>
      </c>
      <c r="AF223" s="936" cm="1">
        <f t="array" aca="1" ref="AF223" ca="1">INDEX($H$168:$BL$168,,MATCH($E223,$H$143:$BL$143))/Assumed_Asset_Life_in_Years*'CBA Fixed Data'!Z234</f>
        <v>0</v>
      </c>
      <c r="AG223" s="936" cm="1">
        <f t="array" aca="1" ref="AG223" ca="1">INDEX($H$168:$BL$168,,MATCH($E223,$H$143:$BL$143))/Assumed_Asset_Life_in_Years*'CBA Fixed Data'!AA234</f>
        <v>0</v>
      </c>
      <c r="AH223" s="936" cm="1">
        <f t="array" aca="1" ref="AH223" ca="1">INDEX($H$168:$BL$168,,MATCH($E223,$H$143:$BL$143))/Assumed_Asset_Life_in_Years*'CBA Fixed Data'!AB234</f>
        <v>0</v>
      </c>
      <c r="AI223" s="936" cm="1">
        <f t="array" aca="1" ref="AI223" ca="1">INDEX($H$168:$BL$168,,MATCH($E223,$H$143:$BL$143))/Assumed_Asset_Life_in_Years*'CBA Fixed Data'!AC234</f>
        <v>0</v>
      </c>
      <c r="AJ223" s="936" cm="1">
        <f t="array" aca="1" ref="AJ223" ca="1">INDEX($H$168:$BL$168,,MATCH($E223,$H$143:$BL$143))/Assumed_Asset_Life_in_Years*'CBA Fixed Data'!AD234</f>
        <v>0</v>
      </c>
      <c r="AK223" s="936" cm="1">
        <f t="array" aca="1" ref="AK223" ca="1">INDEX($H$168:$BL$168,,MATCH($E223,$H$143:$BL$143))/Assumed_Asset_Life_in_Years*'CBA Fixed Data'!AE234</f>
        <v>0</v>
      </c>
      <c r="AL223" s="936" cm="1">
        <f t="array" aca="1" ref="AL223" ca="1">INDEX($H$168:$BL$168,,MATCH($E223,$H$143:$BL$143))/Assumed_Asset_Life_in_Years*'CBA Fixed Data'!AF234</f>
        <v>0</v>
      </c>
      <c r="AM223" s="936" cm="1">
        <f t="array" aca="1" ref="AM223" ca="1">INDEX($H$168:$BL$168,,MATCH($E223,$H$143:$BL$143))/Assumed_Asset_Life_in_Years*'CBA Fixed Data'!AG234</f>
        <v>0</v>
      </c>
      <c r="AN223" s="936" cm="1">
        <f t="array" aca="1" ref="AN223" ca="1">INDEX($H$168:$BL$168,,MATCH($E223,$H$143:$BL$143))/Assumed_Asset_Life_in_Years*'CBA Fixed Data'!AH234</f>
        <v>0</v>
      </c>
      <c r="AO223" s="936" cm="1">
        <f t="array" aca="1" ref="AO223" ca="1">INDEX($H$168:$BL$168,,MATCH($E223,$H$143:$BL$143))/Assumed_Asset_Life_in_Years*'CBA Fixed Data'!AI234</f>
        <v>0</v>
      </c>
      <c r="AP223" s="936" cm="1">
        <f t="array" aca="1" ref="AP223" ca="1">INDEX($H$168:$BL$168,,MATCH($E223,$H$143:$BL$143))/Assumed_Asset_Life_in_Years*'CBA Fixed Data'!AJ234</f>
        <v>0</v>
      </c>
      <c r="AQ223" s="936" cm="1">
        <f t="array" aca="1" ref="AQ223" ca="1">INDEX($H$168:$BL$168,,MATCH($E223,$H$143:$BL$143))/Assumed_Asset_Life_in_Years*'CBA Fixed Data'!AK234</f>
        <v>0</v>
      </c>
      <c r="AR223" s="936" cm="1">
        <f t="array" aca="1" ref="AR223" ca="1">INDEX($H$168:$BL$168,,MATCH($E223,$H$143:$BL$143))/Assumed_Asset_Life_in_Years*'CBA Fixed Data'!AL234</f>
        <v>0</v>
      </c>
      <c r="AS223" s="936" cm="1">
        <f t="array" aca="1" ref="AS223" ca="1">INDEX($H$168:$BL$168,,MATCH($E223,$H$143:$BL$143))/Assumed_Asset_Life_in_Years*'CBA Fixed Data'!AM234</f>
        <v>0</v>
      </c>
      <c r="AT223" s="936" cm="1">
        <f t="array" aca="1" ref="AT223" ca="1">INDEX($H$168:$BL$168,,MATCH($E223,$H$143:$BL$143))/Assumed_Asset_Life_in_Years*'CBA Fixed Data'!AN234</f>
        <v>0</v>
      </c>
      <c r="AU223" s="936" cm="1">
        <f t="array" aca="1" ref="AU223" ca="1">INDEX($H$168:$BL$168,,MATCH($E223,$H$143:$BL$143))/Assumed_Asset_Life_in_Years*'CBA Fixed Data'!AO234</f>
        <v>0</v>
      </c>
      <c r="AV223" s="936" cm="1">
        <f t="array" aca="1" ref="AV223" ca="1">INDEX($H$168:$BL$168,,MATCH($E223,$H$143:$BL$143))/Assumed_Asset_Life_in_Years*'CBA Fixed Data'!AP234</f>
        <v>0</v>
      </c>
      <c r="AW223" s="936" cm="1">
        <f t="array" aca="1" ref="AW223" ca="1">INDEX($H$168:$BL$168,,MATCH($E223,$H$143:$BL$143))/Assumed_Asset_Life_in_Years*'CBA Fixed Data'!AQ234</f>
        <v>0</v>
      </c>
      <c r="AX223" s="936" cm="1">
        <f t="array" aca="1" ref="AX223" ca="1">INDEX($H$168:$BL$168,,MATCH($E223,$H$143:$BL$143))/Assumed_Asset_Life_in_Years*'CBA Fixed Data'!AR234</f>
        <v>0</v>
      </c>
      <c r="AY223" s="936" cm="1">
        <f t="array" aca="1" ref="AY223" ca="1">INDEX($H$168:$BL$168,,MATCH($E223,$H$143:$BL$143))/Assumed_Asset_Life_in_Years*'CBA Fixed Data'!AS234</f>
        <v>0</v>
      </c>
      <c r="AZ223" s="936" cm="1">
        <f t="array" aca="1" ref="AZ223" ca="1">INDEX($H$168:$BL$168,,MATCH($E223,$H$143:$BL$143))/Assumed_Asset_Life_in_Years*'CBA Fixed Data'!AT234</f>
        <v>0</v>
      </c>
      <c r="BA223" s="936" cm="1">
        <f t="array" aca="1" ref="BA223" ca="1">INDEX($H$168:$BL$168,,MATCH($E223,$H$143:$BL$143))/Assumed_Asset_Life_in_Years*'CBA Fixed Data'!AU234</f>
        <v>0</v>
      </c>
      <c r="BB223" s="936" cm="1">
        <f t="array" aca="1" ref="BB223" ca="1">INDEX($H$168:$BL$168,,MATCH($E223,$H$143:$BL$143))/Assumed_Asset_Life_in_Years*'CBA Fixed Data'!AV234</f>
        <v>0</v>
      </c>
      <c r="BC223" s="936" cm="1">
        <f t="array" aca="1" ref="BC223" ca="1">INDEX($H$168:$BL$168,,MATCH($E223,$H$143:$BL$143))/Assumed_Asset_Life_in_Years*'CBA Fixed Data'!AW234</f>
        <v>0</v>
      </c>
      <c r="BD223" s="936" cm="1">
        <f t="array" aca="1" ref="BD223" ca="1">INDEX($H$168:$BL$168,,MATCH($E223,$H$143:$BL$143))/Assumed_Asset_Life_in_Years*'CBA Fixed Data'!AX234</f>
        <v>0</v>
      </c>
      <c r="BE223" s="936" cm="1">
        <f t="array" aca="1" ref="BE223" ca="1">INDEX($H$168:$BL$168,,MATCH($E223,$H$143:$BL$143))/Assumed_Asset_Life_in_Years*'CBA Fixed Data'!AY234</f>
        <v>0</v>
      </c>
      <c r="BF223" s="936" cm="1">
        <f t="array" aca="1" ref="BF223" ca="1">INDEX($H$168:$BL$168,,MATCH($E223,$H$143:$BL$143))/Assumed_Asset_Life_in_Years*'CBA Fixed Data'!AZ234</f>
        <v>0</v>
      </c>
      <c r="BG223" s="936" cm="1">
        <f t="array" aca="1" ref="BG223" ca="1">INDEX($H$168:$BL$168,,MATCH($E223,$H$143:$BL$143))/Assumed_Asset_Life_in_Years*'CBA Fixed Data'!BA234</f>
        <v>0</v>
      </c>
      <c r="BH223" s="936" cm="1">
        <f t="array" aca="1" ref="BH223" ca="1">INDEX($H$168:$BL$168,,MATCH($E223,$H$143:$BL$143))/Assumed_Asset_Life_in_Years*'CBA Fixed Data'!BB234</f>
        <v>0</v>
      </c>
      <c r="BI223" s="936" cm="1">
        <f t="array" aca="1" ref="BI223" ca="1">INDEX($H$168:$BL$168,,MATCH($E223,$H$143:$BL$143))/Assumed_Asset_Life_in_Years*'CBA Fixed Data'!BC234</f>
        <v>0</v>
      </c>
      <c r="BJ223" s="936" cm="1">
        <f t="array" aca="1" ref="BJ223" ca="1">INDEX($H$168:$BL$168,,MATCH($E223,$H$143:$BL$143))/Assumed_Asset_Life_in_Years*'CBA Fixed Data'!BD234</f>
        <v>0</v>
      </c>
      <c r="BK223" s="936" cm="1">
        <f t="array" aca="1" ref="BK223" ca="1">INDEX($H$168:$BL$168,,MATCH($E223,$H$143:$BL$143))/Assumed_Asset_Life_in_Years*'CBA Fixed Data'!BE234</f>
        <v>0</v>
      </c>
      <c r="BL223" s="936" cm="1">
        <f t="array" aca="1" ref="BL223" ca="1">INDEX($H$168:$BL$168,,MATCH($E223,$H$143:$BL$143))/Assumed_Asset_Life_in_Years*'CBA Fixed Data'!BF234</f>
        <v>0</v>
      </c>
      <c r="BM223" s="184"/>
    </row>
    <row r="224" spans="1:65" ht="14.25">
      <c r="A224" s="1270"/>
      <c r="B224" s="909" t="s">
        <v>745</v>
      </c>
      <c r="C224" s="909"/>
      <c r="D224" s="909" t="s">
        <v>746</v>
      </c>
      <c r="E224" s="910">
        <v>2078</v>
      </c>
      <c r="F224" s="909"/>
      <c r="G224" s="913" t="s">
        <v>514</v>
      </c>
      <c r="H224" s="936" cm="1">
        <f t="array" aca="1" ref="H224" ca="1">INDEX($H$168:$BL$168,,MATCH($E224,$H$143:$BL$143))/Assumed_Asset_Life_in_Years*'CBA Fixed Data'!B235</f>
        <v>0</v>
      </c>
      <c r="I224" s="936" cm="1">
        <f t="array" aca="1" ref="I224" ca="1">INDEX($H$168:$BL$168,,MATCH($E224,$H$143:$BL$143))/Assumed_Asset_Life_in_Years*'CBA Fixed Data'!C235</f>
        <v>0</v>
      </c>
      <c r="J224" s="936" cm="1">
        <f t="array" aca="1" ref="J224" ca="1">INDEX($H$168:$BL$168,,MATCH($E224,$H$143:$BL$143))/Assumed_Asset_Life_in_Years*'CBA Fixed Data'!D235</f>
        <v>0</v>
      </c>
      <c r="K224" s="936" cm="1">
        <f t="array" aca="1" ref="K224" ca="1">INDEX($H$168:$BL$168,,MATCH($E224,$H$143:$BL$143))/Assumed_Asset_Life_in_Years*'CBA Fixed Data'!E235</f>
        <v>0</v>
      </c>
      <c r="L224" s="936" cm="1">
        <f t="array" aca="1" ref="L224" ca="1">INDEX($H$168:$BL$168,,MATCH($E224,$H$143:$BL$143))/Assumed_Asset_Life_in_Years*'CBA Fixed Data'!F235</f>
        <v>0</v>
      </c>
      <c r="M224" s="936" cm="1">
        <f t="array" aca="1" ref="M224" ca="1">INDEX($H$168:$BL$168,,MATCH($E224,$H$143:$BL$143))/Assumed_Asset_Life_in_Years*'CBA Fixed Data'!G235</f>
        <v>0</v>
      </c>
      <c r="N224" s="936" cm="1">
        <f t="array" aca="1" ref="N224" ca="1">INDEX($H$168:$BL$168,,MATCH($E224,$H$143:$BL$143))/Assumed_Asset_Life_in_Years*'CBA Fixed Data'!H235</f>
        <v>0</v>
      </c>
      <c r="O224" s="936" cm="1">
        <f t="array" aca="1" ref="O224" ca="1">INDEX($H$168:$BL$168,,MATCH($E224,$H$143:$BL$143))/Assumed_Asset_Life_in_Years*'CBA Fixed Data'!I235</f>
        <v>0</v>
      </c>
      <c r="P224" s="936" cm="1">
        <f t="array" aca="1" ref="P224" ca="1">INDEX($H$168:$BL$168,,MATCH($E224,$H$143:$BL$143))/Assumed_Asset_Life_in_Years*'CBA Fixed Data'!J235</f>
        <v>0</v>
      </c>
      <c r="Q224" s="936" cm="1">
        <f t="array" aca="1" ref="Q224" ca="1">INDEX($H$168:$BL$168,,MATCH($E224,$H$143:$BL$143))/Assumed_Asset_Life_in_Years*'CBA Fixed Data'!K235</f>
        <v>0</v>
      </c>
      <c r="R224" s="936" cm="1">
        <f t="array" aca="1" ref="R224" ca="1">INDEX($H$168:$BL$168,,MATCH($E224,$H$143:$BL$143))/Assumed_Asset_Life_in_Years*'CBA Fixed Data'!L235</f>
        <v>0</v>
      </c>
      <c r="S224" s="936" cm="1">
        <f t="array" aca="1" ref="S224" ca="1">INDEX($H$168:$BL$168,,MATCH($E224,$H$143:$BL$143))/Assumed_Asset_Life_in_Years*'CBA Fixed Data'!M235</f>
        <v>0</v>
      </c>
      <c r="T224" s="936" cm="1">
        <f t="array" aca="1" ref="T224" ca="1">INDEX($H$168:$BL$168,,MATCH($E224,$H$143:$BL$143))/Assumed_Asset_Life_in_Years*'CBA Fixed Data'!N235</f>
        <v>0</v>
      </c>
      <c r="U224" s="936" cm="1">
        <f t="array" aca="1" ref="U224" ca="1">INDEX($H$168:$BL$168,,MATCH($E224,$H$143:$BL$143))/Assumed_Asset_Life_in_Years*'CBA Fixed Data'!O235</f>
        <v>0</v>
      </c>
      <c r="V224" s="936" cm="1">
        <f t="array" aca="1" ref="V224" ca="1">INDEX($H$168:$BL$168,,MATCH($E224,$H$143:$BL$143))/Assumed_Asset_Life_in_Years*'CBA Fixed Data'!P235</f>
        <v>0</v>
      </c>
      <c r="W224" s="936" cm="1">
        <f t="array" aca="1" ref="W224" ca="1">INDEX($H$168:$BL$168,,MATCH($E224,$H$143:$BL$143))/Assumed_Asset_Life_in_Years*'CBA Fixed Data'!Q235</f>
        <v>0</v>
      </c>
      <c r="X224" s="936" cm="1">
        <f t="array" aca="1" ref="X224" ca="1">INDEX($H$168:$BL$168,,MATCH($E224,$H$143:$BL$143))/Assumed_Asset_Life_in_Years*'CBA Fixed Data'!R235</f>
        <v>0</v>
      </c>
      <c r="Y224" s="936" cm="1">
        <f t="array" aca="1" ref="Y224" ca="1">INDEX($H$168:$BL$168,,MATCH($E224,$H$143:$BL$143))/Assumed_Asset_Life_in_Years*'CBA Fixed Data'!S235</f>
        <v>0</v>
      </c>
      <c r="Z224" s="936" cm="1">
        <f t="array" aca="1" ref="Z224" ca="1">INDEX($H$168:$BL$168,,MATCH($E224,$H$143:$BL$143))/Assumed_Asset_Life_in_Years*'CBA Fixed Data'!T235</f>
        <v>0</v>
      </c>
      <c r="AA224" s="936" cm="1">
        <f t="array" aca="1" ref="AA224" ca="1">INDEX($H$168:$BL$168,,MATCH($E224,$H$143:$BL$143))/Assumed_Asset_Life_in_Years*'CBA Fixed Data'!U235</f>
        <v>0</v>
      </c>
      <c r="AB224" s="936" cm="1">
        <f t="array" aca="1" ref="AB224" ca="1">INDEX($H$168:$BL$168,,MATCH($E224,$H$143:$BL$143))/Assumed_Asset_Life_in_Years*'CBA Fixed Data'!V235</f>
        <v>0</v>
      </c>
      <c r="AC224" s="936" cm="1">
        <f t="array" aca="1" ref="AC224" ca="1">INDEX($H$168:$BL$168,,MATCH($E224,$H$143:$BL$143))/Assumed_Asset_Life_in_Years*'CBA Fixed Data'!W235</f>
        <v>0</v>
      </c>
      <c r="AD224" s="936" cm="1">
        <f t="array" aca="1" ref="AD224" ca="1">INDEX($H$168:$BL$168,,MATCH($E224,$H$143:$BL$143))/Assumed_Asset_Life_in_Years*'CBA Fixed Data'!X235</f>
        <v>0</v>
      </c>
      <c r="AE224" s="936" cm="1">
        <f t="array" aca="1" ref="AE224" ca="1">INDEX($H$168:$BL$168,,MATCH($E224,$H$143:$BL$143))/Assumed_Asset_Life_in_Years*'CBA Fixed Data'!Y235</f>
        <v>0</v>
      </c>
      <c r="AF224" s="936" cm="1">
        <f t="array" aca="1" ref="AF224" ca="1">INDEX($H$168:$BL$168,,MATCH($E224,$H$143:$BL$143))/Assumed_Asset_Life_in_Years*'CBA Fixed Data'!Z235</f>
        <v>0</v>
      </c>
      <c r="AG224" s="936" cm="1">
        <f t="array" aca="1" ref="AG224" ca="1">INDEX($H$168:$BL$168,,MATCH($E224,$H$143:$BL$143))/Assumed_Asset_Life_in_Years*'CBA Fixed Data'!AA235</f>
        <v>0</v>
      </c>
      <c r="AH224" s="936" cm="1">
        <f t="array" aca="1" ref="AH224" ca="1">INDEX($H$168:$BL$168,,MATCH($E224,$H$143:$BL$143))/Assumed_Asset_Life_in_Years*'CBA Fixed Data'!AB235</f>
        <v>0</v>
      </c>
      <c r="AI224" s="936" cm="1">
        <f t="array" aca="1" ref="AI224" ca="1">INDEX($H$168:$BL$168,,MATCH($E224,$H$143:$BL$143))/Assumed_Asset_Life_in_Years*'CBA Fixed Data'!AC235</f>
        <v>0</v>
      </c>
      <c r="AJ224" s="936" cm="1">
        <f t="array" aca="1" ref="AJ224" ca="1">INDEX($H$168:$BL$168,,MATCH($E224,$H$143:$BL$143))/Assumed_Asset_Life_in_Years*'CBA Fixed Data'!AD235</f>
        <v>0</v>
      </c>
      <c r="AK224" s="936" cm="1">
        <f t="array" aca="1" ref="AK224" ca="1">INDEX($H$168:$BL$168,,MATCH($E224,$H$143:$BL$143))/Assumed_Asset_Life_in_Years*'CBA Fixed Data'!AE235</f>
        <v>0</v>
      </c>
      <c r="AL224" s="936" cm="1">
        <f t="array" aca="1" ref="AL224" ca="1">INDEX($H$168:$BL$168,,MATCH($E224,$H$143:$BL$143))/Assumed_Asset_Life_in_Years*'CBA Fixed Data'!AF235</f>
        <v>0</v>
      </c>
      <c r="AM224" s="936" cm="1">
        <f t="array" aca="1" ref="AM224" ca="1">INDEX($H$168:$BL$168,,MATCH($E224,$H$143:$BL$143))/Assumed_Asset_Life_in_Years*'CBA Fixed Data'!AG235</f>
        <v>0</v>
      </c>
      <c r="AN224" s="936" cm="1">
        <f t="array" aca="1" ref="AN224" ca="1">INDEX($H$168:$BL$168,,MATCH($E224,$H$143:$BL$143))/Assumed_Asset_Life_in_Years*'CBA Fixed Data'!AH235</f>
        <v>0</v>
      </c>
      <c r="AO224" s="936" cm="1">
        <f t="array" aca="1" ref="AO224" ca="1">INDEX($H$168:$BL$168,,MATCH($E224,$H$143:$BL$143))/Assumed_Asset_Life_in_Years*'CBA Fixed Data'!AI235</f>
        <v>0</v>
      </c>
      <c r="AP224" s="936" cm="1">
        <f t="array" aca="1" ref="AP224" ca="1">INDEX($H$168:$BL$168,,MATCH($E224,$H$143:$BL$143))/Assumed_Asset_Life_in_Years*'CBA Fixed Data'!AJ235</f>
        <v>0</v>
      </c>
      <c r="AQ224" s="936" cm="1">
        <f t="array" aca="1" ref="AQ224" ca="1">INDEX($H$168:$BL$168,,MATCH($E224,$H$143:$BL$143))/Assumed_Asset_Life_in_Years*'CBA Fixed Data'!AK235</f>
        <v>0</v>
      </c>
      <c r="AR224" s="936" cm="1">
        <f t="array" aca="1" ref="AR224" ca="1">INDEX($H$168:$BL$168,,MATCH($E224,$H$143:$BL$143))/Assumed_Asset_Life_in_Years*'CBA Fixed Data'!AL235</f>
        <v>0</v>
      </c>
      <c r="AS224" s="936" cm="1">
        <f t="array" aca="1" ref="AS224" ca="1">INDEX($H$168:$BL$168,,MATCH($E224,$H$143:$BL$143))/Assumed_Asset_Life_in_Years*'CBA Fixed Data'!AM235</f>
        <v>0</v>
      </c>
      <c r="AT224" s="936" cm="1">
        <f t="array" aca="1" ref="AT224" ca="1">INDEX($H$168:$BL$168,,MATCH($E224,$H$143:$BL$143))/Assumed_Asset_Life_in_Years*'CBA Fixed Data'!AN235</f>
        <v>0</v>
      </c>
      <c r="AU224" s="936" cm="1">
        <f t="array" aca="1" ref="AU224" ca="1">INDEX($H$168:$BL$168,,MATCH($E224,$H$143:$BL$143))/Assumed_Asset_Life_in_Years*'CBA Fixed Data'!AO235</f>
        <v>0</v>
      </c>
      <c r="AV224" s="936" cm="1">
        <f t="array" aca="1" ref="AV224" ca="1">INDEX($H$168:$BL$168,,MATCH($E224,$H$143:$BL$143))/Assumed_Asset_Life_in_Years*'CBA Fixed Data'!AP235</f>
        <v>0</v>
      </c>
      <c r="AW224" s="936" cm="1">
        <f t="array" aca="1" ref="AW224" ca="1">INDEX($H$168:$BL$168,,MATCH($E224,$H$143:$BL$143))/Assumed_Asset_Life_in_Years*'CBA Fixed Data'!AQ235</f>
        <v>0</v>
      </c>
      <c r="AX224" s="936" cm="1">
        <f t="array" aca="1" ref="AX224" ca="1">INDEX($H$168:$BL$168,,MATCH($E224,$H$143:$BL$143))/Assumed_Asset_Life_in_Years*'CBA Fixed Data'!AR235</f>
        <v>0</v>
      </c>
      <c r="AY224" s="936" cm="1">
        <f t="array" aca="1" ref="AY224" ca="1">INDEX($H$168:$BL$168,,MATCH($E224,$H$143:$BL$143))/Assumed_Asset_Life_in_Years*'CBA Fixed Data'!AS235</f>
        <v>0</v>
      </c>
      <c r="AZ224" s="936" cm="1">
        <f t="array" aca="1" ref="AZ224" ca="1">INDEX($H$168:$BL$168,,MATCH($E224,$H$143:$BL$143))/Assumed_Asset_Life_in_Years*'CBA Fixed Data'!AT235</f>
        <v>0</v>
      </c>
      <c r="BA224" s="936" cm="1">
        <f t="array" aca="1" ref="BA224" ca="1">INDEX($H$168:$BL$168,,MATCH($E224,$H$143:$BL$143))/Assumed_Asset_Life_in_Years*'CBA Fixed Data'!AU235</f>
        <v>0</v>
      </c>
      <c r="BB224" s="936" cm="1">
        <f t="array" aca="1" ref="BB224" ca="1">INDEX($H$168:$BL$168,,MATCH($E224,$H$143:$BL$143))/Assumed_Asset_Life_in_Years*'CBA Fixed Data'!AV235</f>
        <v>0</v>
      </c>
      <c r="BC224" s="936" cm="1">
        <f t="array" aca="1" ref="BC224" ca="1">INDEX($H$168:$BL$168,,MATCH($E224,$H$143:$BL$143))/Assumed_Asset_Life_in_Years*'CBA Fixed Data'!AW235</f>
        <v>0</v>
      </c>
      <c r="BD224" s="936" cm="1">
        <f t="array" aca="1" ref="BD224" ca="1">INDEX($H$168:$BL$168,,MATCH($E224,$H$143:$BL$143))/Assumed_Asset_Life_in_Years*'CBA Fixed Data'!AX235</f>
        <v>0</v>
      </c>
      <c r="BE224" s="936" cm="1">
        <f t="array" aca="1" ref="BE224" ca="1">INDEX($H$168:$BL$168,,MATCH($E224,$H$143:$BL$143))/Assumed_Asset_Life_in_Years*'CBA Fixed Data'!AY235</f>
        <v>0</v>
      </c>
      <c r="BF224" s="936" cm="1">
        <f t="array" aca="1" ref="BF224" ca="1">INDEX($H$168:$BL$168,,MATCH($E224,$H$143:$BL$143))/Assumed_Asset_Life_in_Years*'CBA Fixed Data'!AZ235</f>
        <v>0</v>
      </c>
      <c r="BG224" s="936" cm="1">
        <f t="array" aca="1" ref="BG224" ca="1">INDEX($H$168:$BL$168,,MATCH($E224,$H$143:$BL$143))/Assumed_Asset_Life_in_Years*'CBA Fixed Data'!BA235</f>
        <v>0</v>
      </c>
      <c r="BH224" s="936" cm="1">
        <f t="array" aca="1" ref="BH224" ca="1">INDEX($H$168:$BL$168,,MATCH($E224,$H$143:$BL$143))/Assumed_Asset_Life_in_Years*'CBA Fixed Data'!BB235</f>
        <v>0</v>
      </c>
      <c r="BI224" s="936" cm="1">
        <f t="array" aca="1" ref="BI224" ca="1">INDEX($H$168:$BL$168,,MATCH($E224,$H$143:$BL$143))/Assumed_Asset_Life_in_Years*'CBA Fixed Data'!BC235</f>
        <v>0</v>
      </c>
      <c r="BJ224" s="936" cm="1">
        <f t="array" aca="1" ref="BJ224" ca="1">INDEX($H$168:$BL$168,,MATCH($E224,$H$143:$BL$143))/Assumed_Asset_Life_in_Years*'CBA Fixed Data'!BD235</f>
        <v>0</v>
      </c>
      <c r="BK224" s="936" cm="1">
        <f t="array" aca="1" ref="BK224" ca="1">INDEX($H$168:$BL$168,,MATCH($E224,$H$143:$BL$143))/Assumed_Asset_Life_in_Years*'CBA Fixed Data'!BE235</f>
        <v>0</v>
      </c>
      <c r="BL224" s="936" cm="1">
        <f t="array" aca="1" ref="BL224" ca="1">INDEX($H$168:$BL$168,,MATCH($E224,$H$143:$BL$143))/Assumed_Asset_Life_in_Years*'CBA Fixed Data'!BF235</f>
        <v>0</v>
      </c>
      <c r="BM224" s="184"/>
    </row>
    <row r="225" spans="1:65" ht="14.25">
      <c r="A225" s="1271"/>
      <c r="B225" s="914" t="s">
        <v>747</v>
      </c>
      <c r="C225" s="915"/>
      <c r="D225" s="915" t="s">
        <v>748</v>
      </c>
      <c r="E225" s="916">
        <v>2079</v>
      </c>
      <c r="F225" s="915"/>
      <c r="G225" s="917" t="s">
        <v>514</v>
      </c>
      <c r="H225" s="937" cm="1">
        <f t="array" aca="1" ref="H225" ca="1">INDEX($H$168:$BL$168,,MATCH($E225,$H$143:$BL$143))/Assumed_Asset_Life_in_Years*'CBA Fixed Data'!B236</f>
        <v>0</v>
      </c>
      <c r="I225" s="937" cm="1">
        <f t="array" aca="1" ref="I225" ca="1">INDEX($H$168:$BL$168,,MATCH($E225,$H$143:$BL$143))/Assumed_Asset_Life_in_Years*'CBA Fixed Data'!C236</f>
        <v>0</v>
      </c>
      <c r="J225" s="937" cm="1">
        <f t="array" aca="1" ref="J225" ca="1">INDEX($H$168:$BL$168,,MATCH($E225,$H$143:$BL$143))/Assumed_Asset_Life_in_Years*'CBA Fixed Data'!D236</f>
        <v>0</v>
      </c>
      <c r="K225" s="937" cm="1">
        <f t="array" aca="1" ref="K225" ca="1">INDEX($H$168:$BL$168,,MATCH($E225,$H$143:$BL$143))/Assumed_Asset_Life_in_Years*'CBA Fixed Data'!E236</f>
        <v>0</v>
      </c>
      <c r="L225" s="937" cm="1">
        <f t="array" aca="1" ref="L225" ca="1">INDEX($H$168:$BL$168,,MATCH($E225,$H$143:$BL$143))/Assumed_Asset_Life_in_Years*'CBA Fixed Data'!F236</f>
        <v>0</v>
      </c>
      <c r="M225" s="937" cm="1">
        <f t="array" aca="1" ref="M225" ca="1">INDEX($H$168:$BL$168,,MATCH($E225,$H$143:$BL$143))/Assumed_Asset_Life_in_Years*'CBA Fixed Data'!G236</f>
        <v>0</v>
      </c>
      <c r="N225" s="937" cm="1">
        <f t="array" aca="1" ref="N225" ca="1">INDEX($H$168:$BL$168,,MATCH($E225,$H$143:$BL$143))/Assumed_Asset_Life_in_Years*'CBA Fixed Data'!H236</f>
        <v>0</v>
      </c>
      <c r="O225" s="937" cm="1">
        <f t="array" aca="1" ref="O225" ca="1">INDEX($H$168:$BL$168,,MATCH($E225,$H$143:$BL$143))/Assumed_Asset_Life_in_Years*'CBA Fixed Data'!I236</f>
        <v>0</v>
      </c>
      <c r="P225" s="937" cm="1">
        <f t="array" aca="1" ref="P225" ca="1">INDEX($H$168:$BL$168,,MATCH($E225,$H$143:$BL$143))/Assumed_Asset_Life_in_Years*'CBA Fixed Data'!J236</f>
        <v>0</v>
      </c>
      <c r="Q225" s="937" cm="1">
        <f t="array" aca="1" ref="Q225" ca="1">INDEX($H$168:$BL$168,,MATCH($E225,$H$143:$BL$143))/Assumed_Asset_Life_in_Years*'CBA Fixed Data'!K236</f>
        <v>0</v>
      </c>
      <c r="R225" s="937" cm="1">
        <f t="array" aca="1" ref="R225" ca="1">INDEX($H$168:$BL$168,,MATCH($E225,$H$143:$BL$143))/Assumed_Asset_Life_in_Years*'CBA Fixed Data'!L236</f>
        <v>0</v>
      </c>
      <c r="S225" s="937" cm="1">
        <f t="array" aca="1" ref="S225" ca="1">INDEX($H$168:$BL$168,,MATCH($E225,$H$143:$BL$143))/Assumed_Asset_Life_in_Years*'CBA Fixed Data'!M236</f>
        <v>0</v>
      </c>
      <c r="T225" s="937" cm="1">
        <f t="array" aca="1" ref="T225" ca="1">INDEX($H$168:$BL$168,,MATCH($E225,$H$143:$BL$143))/Assumed_Asset_Life_in_Years*'CBA Fixed Data'!N236</f>
        <v>0</v>
      </c>
      <c r="U225" s="937" cm="1">
        <f t="array" aca="1" ref="U225" ca="1">INDEX($H$168:$BL$168,,MATCH($E225,$H$143:$BL$143))/Assumed_Asset_Life_in_Years*'CBA Fixed Data'!O236</f>
        <v>0</v>
      </c>
      <c r="V225" s="937" cm="1">
        <f t="array" aca="1" ref="V225" ca="1">INDEX($H$168:$BL$168,,MATCH($E225,$H$143:$BL$143))/Assumed_Asset_Life_in_Years*'CBA Fixed Data'!P236</f>
        <v>0</v>
      </c>
      <c r="W225" s="937" cm="1">
        <f t="array" aca="1" ref="W225" ca="1">INDEX($H$168:$BL$168,,MATCH($E225,$H$143:$BL$143))/Assumed_Asset_Life_in_Years*'CBA Fixed Data'!Q236</f>
        <v>0</v>
      </c>
      <c r="X225" s="937" cm="1">
        <f t="array" aca="1" ref="X225" ca="1">INDEX($H$168:$BL$168,,MATCH($E225,$H$143:$BL$143))/Assumed_Asset_Life_in_Years*'CBA Fixed Data'!R236</f>
        <v>0</v>
      </c>
      <c r="Y225" s="937" cm="1">
        <f t="array" aca="1" ref="Y225" ca="1">INDEX($H$168:$BL$168,,MATCH($E225,$H$143:$BL$143))/Assumed_Asset_Life_in_Years*'CBA Fixed Data'!S236</f>
        <v>0</v>
      </c>
      <c r="Z225" s="937" cm="1">
        <f t="array" aca="1" ref="Z225" ca="1">INDEX($H$168:$BL$168,,MATCH($E225,$H$143:$BL$143))/Assumed_Asset_Life_in_Years*'CBA Fixed Data'!T236</f>
        <v>0</v>
      </c>
      <c r="AA225" s="937" cm="1">
        <f t="array" aca="1" ref="AA225" ca="1">INDEX($H$168:$BL$168,,MATCH($E225,$H$143:$BL$143))/Assumed_Asset_Life_in_Years*'CBA Fixed Data'!U236</f>
        <v>0</v>
      </c>
      <c r="AB225" s="937" cm="1">
        <f t="array" aca="1" ref="AB225" ca="1">INDEX($H$168:$BL$168,,MATCH($E225,$H$143:$BL$143))/Assumed_Asset_Life_in_Years*'CBA Fixed Data'!V236</f>
        <v>0</v>
      </c>
      <c r="AC225" s="937" cm="1">
        <f t="array" aca="1" ref="AC225" ca="1">INDEX($H$168:$BL$168,,MATCH($E225,$H$143:$BL$143))/Assumed_Asset_Life_in_Years*'CBA Fixed Data'!W236</f>
        <v>0</v>
      </c>
      <c r="AD225" s="937" cm="1">
        <f t="array" aca="1" ref="AD225" ca="1">INDEX($H$168:$BL$168,,MATCH($E225,$H$143:$BL$143))/Assumed_Asset_Life_in_Years*'CBA Fixed Data'!X236</f>
        <v>0</v>
      </c>
      <c r="AE225" s="937" cm="1">
        <f t="array" aca="1" ref="AE225" ca="1">INDEX($H$168:$BL$168,,MATCH($E225,$H$143:$BL$143))/Assumed_Asset_Life_in_Years*'CBA Fixed Data'!Y236</f>
        <v>0</v>
      </c>
      <c r="AF225" s="937" cm="1">
        <f t="array" aca="1" ref="AF225" ca="1">INDEX($H$168:$BL$168,,MATCH($E225,$H$143:$BL$143))/Assumed_Asset_Life_in_Years*'CBA Fixed Data'!Z236</f>
        <v>0</v>
      </c>
      <c r="AG225" s="937" cm="1">
        <f t="array" aca="1" ref="AG225" ca="1">INDEX($H$168:$BL$168,,MATCH($E225,$H$143:$BL$143))/Assumed_Asset_Life_in_Years*'CBA Fixed Data'!AA236</f>
        <v>0</v>
      </c>
      <c r="AH225" s="937" cm="1">
        <f t="array" aca="1" ref="AH225" ca="1">INDEX($H$168:$BL$168,,MATCH($E225,$H$143:$BL$143))/Assumed_Asset_Life_in_Years*'CBA Fixed Data'!AB236</f>
        <v>0</v>
      </c>
      <c r="AI225" s="937" cm="1">
        <f t="array" aca="1" ref="AI225" ca="1">INDEX($H$168:$BL$168,,MATCH($E225,$H$143:$BL$143))/Assumed_Asset_Life_in_Years*'CBA Fixed Data'!AC236</f>
        <v>0</v>
      </c>
      <c r="AJ225" s="937" cm="1">
        <f t="array" aca="1" ref="AJ225" ca="1">INDEX($H$168:$BL$168,,MATCH($E225,$H$143:$BL$143))/Assumed_Asset_Life_in_Years*'CBA Fixed Data'!AD236</f>
        <v>0</v>
      </c>
      <c r="AK225" s="937" cm="1">
        <f t="array" aca="1" ref="AK225" ca="1">INDEX($H$168:$BL$168,,MATCH($E225,$H$143:$BL$143))/Assumed_Asset_Life_in_Years*'CBA Fixed Data'!AE236</f>
        <v>0</v>
      </c>
      <c r="AL225" s="937" cm="1">
        <f t="array" aca="1" ref="AL225" ca="1">INDEX($H$168:$BL$168,,MATCH($E225,$H$143:$BL$143))/Assumed_Asset_Life_in_Years*'CBA Fixed Data'!AF236</f>
        <v>0</v>
      </c>
      <c r="AM225" s="937" cm="1">
        <f t="array" aca="1" ref="AM225" ca="1">INDEX($H$168:$BL$168,,MATCH($E225,$H$143:$BL$143))/Assumed_Asset_Life_in_Years*'CBA Fixed Data'!AG236</f>
        <v>0</v>
      </c>
      <c r="AN225" s="937" cm="1">
        <f t="array" aca="1" ref="AN225" ca="1">INDEX($H$168:$BL$168,,MATCH($E225,$H$143:$BL$143))/Assumed_Asset_Life_in_Years*'CBA Fixed Data'!AH236</f>
        <v>0</v>
      </c>
      <c r="AO225" s="937" cm="1">
        <f t="array" aca="1" ref="AO225" ca="1">INDEX($H$168:$BL$168,,MATCH($E225,$H$143:$BL$143))/Assumed_Asset_Life_in_Years*'CBA Fixed Data'!AI236</f>
        <v>0</v>
      </c>
      <c r="AP225" s="937" cm="1">
        <f t="array" aca="1" ref="AP225" ca="1">INDEX($H$168:$BL$168,,MATCH($E225,$H$143:$BL$143))/Assumed_Asset_Life_in_Years*'CBA Fixed Data'!AJ236</f>
        <v>0</v>
      </c>
      <c r="AQ225" s="937" cm="1">
        <f t="array" aca="1" ref="AQ225" ca="1">INDEX($H$168:$BL$168,,MATCH($E225,$H$143:$BL$143))/Assumed_Asset_Life_in_Years*'CBA Fixed Data'!AK236</f>
        <v>0</v>
      </c>
      <c r="AR225" s="937" cm="1">
        <f t="array" aca="1" ref="AR225" ca="1">INDEX($H$168:$BL$168,,MATCH($E225,$H$143:$BL$143))/Assumed_Asset_Life_in_Years*'CBA Fixed Data'!AL236</f>
        <v>0</v>
      </c>
      <c r="AS225" s="937" cm="1">
        <f t="array" aca="1" ref="AS225" ca="1">INDEX($H$168:$BL$168,,MATCH($E225,$H$143:$BL$143))/Assumed_Asset_Life_in_Years*'CBA Fixed Data'!AM236</f>
        <v>0</v>
      </c>
      <c r="AT225" s="937" cm="1">
        <f t="array" aca="1" ref="AT225" ca="1">INDEX($H$168:$BL$168,,MATCH($E225,$H$143:$BL$143))/Assumed_Asset_Life_in_Years*'CBA Fixed Data'!AN236</f>
        <v>0</v>
      </c>
      <c r="AU225" s="937" cm="1">
        <f t="array" aca="1" ref="AU225" ca="1">INDEX($H$168:$BL$168,,MATCH($E225,$H$143:$BL$143))/Assumed_Asset_Life_in_Years*'CBA Fixed Data'!AO236</f>
        <v>0</v>
      </c>
      <c r="AV225" s="937" cm="1">
        <f t="array" aca="1" ref="AV225" ca="1">INDEX($H$168:$BL$168,,MATCH($E225,$H$143:$BL$143))/Assumed_Asset_Life_in_Years*'CBA Fixed Data'!AP236</f>
        <v>0</v>
      </c>
      <c r="AW225" s="937" cm="1">
        <f t="array" aca="1" ref="AW225" ca="1">INDEX($H$168:$BL$168,,MATCH($E225,$H$143:$BL$143))/Assumed_Asset_Life_in_Years*'CBA Fixed Data'!AQ236</f>
        <v>0</v>
      </c>
      <c r="AX225" s="937" cm="1">
        <f t="array" aca="1" ref="AX225" ca="1">INDEX($H$168:$BL$168,,MATCH($E225,$H$143:$BL$143))/Assumed_Asset_Life_in_Years*'CBA Fixed Data'!AR236</f>
        <v>0</v>
      </c>
      <c r="AY225" s="937" cm="1">
        <f t="array" aca="1" ref="AY225" ca="1">INDEX($H$168:$BL$168,,MATCH($E225,$H$143:$BL$143))/Assumed_Asset_Life_in_Years*'CBA Fixed Data'!AS236</f>
        <v>0</v>
      </c>
      <c r="AZ225" s="937" cm="1">
        <f t="array" aca="1" ref="AZ225" ca="1">INDEX($H$168:$BL$168,,MATCH($E225,$H$143:$BL$143))/Assumed_Asset_Life_in_Years*'CBA Fixed Data'!AT236</f>
        <v>0</v>
      </c>
      <c r="BA225" s="937" cm="1">
        <f t="array" aca="1" ref="BA225" ca="1">INDEX($H$168:$BL$168,,MATCH($E225,$H$143:$BL$143))/Assumed_Asset_Life_in_Years*'CBA Fixed Data'!AU236</f>
        <v>0</v>
      </c>
      <c r="BB225" s="937" cm="1">
        <f t="array" aca="1" ref="BB225" ca="1">INDEX($H$168:$BL$168,,MATCH($E225,$H$143:$BL$143))/Assumed_Asset_Life_in_Years*'CBA Fixed Data'!AV236</f>
        <v>0</v>
      </c>
      <c r="BC225" s="937" cm="1">
        <f t="array" aca="1" ref="BC225" ca="1">INDEX($H$168:$BL$168,,MATCH($E225,$H$143:$BL$143))/Assumed_Asset_Life_in_Years*'CBA Fixed Data'!AW236</f>
        <v>0</v>
      </c>
      <c r="BD225" s="937" cm="1">
        <f t="array" aca="1" ref="BD225" ca="1">INDEX($H$168:$BL$168,,MATCH($E225,$H$143:$BL$143))/Assumed_Asset_Life_in_Years*'CBA Fixed Data'!AX236</f>
        <v>0</v>
      </c>
      <c r="BE225" s="937" cm="1">
        <f t="array" aca="1" ref="BE225" ca="1">INDEX($H$168:$BL$168,,MATCH($E225,$H$143:$BL$143))/Assumed_Asset_Life_in_Years*'CBA Fixed Data'!AY236</f>
        <v>0</v>
      </c>
      <c r="BF225" s="937" cm="1">
        <f t="array" aca="1" ref="BF225" ca="1">INDEX($H$168:$BL$168,,MATCH($E225,$H$143:$BL$143))/Assumed_Asset_Life_in_Years*'CBA Fixed Data'!AZ236</f>
        <v>0</v>
      </c>
      <c r="BG225" s="937" cm="1">
        <f t="array" aca="1" ref="BG225" ca="1">INDEX($H$168:$BL$168,,MATCH($E225,$H$143:$BL$143))/Assumed_Asset_Life_in_Years*'CBA Fixed Data'!BA236</f>
        <v>0</v>
      </c>
      <c r="BH225" s="937" cm="1">
        <f t="array" aca="1" ref="BH225" ca="1">INDEX($H$168:$BL$168,,MATCH($E225,$H$143:$BL$143))/Assumed_Asset_Life_in_Years*'CBA Fixed Data'!BB236</f>
        <v>0</v>
      </c>
      <c r="BI225" s="937" cm="1">
        <f t="array" aca="1" ref="BI225" ca="1">INDEX($H$168:$BL$168,,MATCH($E225,$H$143:$BL$143))/Assumed_Asset_Life_in_Years*'CBA Fixed Data'!BC236</f>
        <v>0</v>
      </c>
      <c r="BJ225" s="937" cm="1">
        <f t="array" aca="1" ref="BJ225" ca="1">INDEX($H$168:$BL$168,,MATCH($E225,$H$143:$BL$143))/Assumed_Asset_Life_in_Years*'CBA Fixed Data'!BD236</f>
        <v>0</v>
      </c>
      <c r="BK225" s="937" cm="1">
        <f t="array" aca="1" ref="BK225" ca="1">INDEX($H$168:$BL$168,,MATCH($E225,$H$143:$BL$143))/Assumed_Asset_Life_in_Years*'CBA Fixed Data'!BE236</f>
        <v>0</v>
      </c>
      <c r="BL225" s="937" cm="1">
        <f t="array" aca="1" ref="BL225" ca="1">INDEX($H$168:$BL$168,,MATCH($E225,$H$143:$BL$143))/Assumed_Asset_Life_in_Years*'CBA Fixed Data'!BF236</f>
        <v>0</v>
      </c>
      <c r="BM225" s="184"/>
    </row>
    <row r="226" spans="1:65" ht="14.25">
      <c r="A226" s="201"/>
      <c r="B226" s="909" t="s">
        <v>635</v>
      </c>
      <c r="C226" s="909"/>
      <c r="D226" s="909" t="s">
        <v>749</v>
      </c>
      <c r="E226" s="909"/>
      <c r="F226" s="909"/>
      <c r="G226" s="913" t="s">
        <v>514</v>
      </c>
      <c r="H226" s="936">
        <f ca="1">SUM(H170:H225)</f>
        <v>0</v>
      </c>
      <c r="I226" s="936">
        <f t="shared" ref="I226:BL226" ca="1" si="32">SUM(I170:I225)</f>
        <v>0</v>
      </c>
      <c r="J226" s="936">
        <f t="shared" ca="1" si="32"/>
        <v>0</v>
      </c>
      <c r="K226" s="936">
        <f t="shared" ca="1" si="32"/>
        <v>0</v>
      </c>
      <c r="L226" s="936">
        <f t="shared" ca="1" si="32"/>
        <v>0</v>
      </c>
      <c r="M226" s="936">
        <f t="shared" ca="1" si="32"/>
        <v>0</v>
      </c>
      <c r="N226" s="936">
        <f t="shared" ca="1" si="32"/>
        <v>0</v>
      </c>
      <c r="O226" s="936">
        <f t="shared" ca="1" si="32"/>
        <v>0</v>
      </c>
      <c r="P226" s="936">
        <f t="shared" ca="1" si="32"/>
        <v>0</v>
      </c>
      <c r="Q226" s="936">
        <f t="shared" ca="1" si="32"/>
        <v>0</v>
      </c>
      <c r="R226" s="936">
        <f t="shared" ca="1" si="32"/>
        <v>0</v>
      </c>
      <c r="S226" s="936">
        <f t="shared" ca="1" si="32"/>
        <v>0</v>
      </c>
      <c r="T226" s="936">
        <f t="shared" ca="1" si="32"/>
        <v>0</v>
      </c>
      <c r="U226" s="936">
        <f t="shared" ca="1" si="32"/>
        <v>0</v>
      </c>
      <c r="V226" s="936">
        <f t="shared" ca="1" si="32"/>
        <v>0</v>
      </c>
      <c r="W226" s="936">
        <f t="shared" ca="1" si="32"/>
        <v>0</v>
      </c>
      <c r="X226" s="936">
        <f t="shared" ca="1" si="32"/>
        <v>0</v>
      </c>
      <c r="Y226" s="936">
        <f t="shared" ca="1" si="32"/>
        <v>0</v>
      </c>
      <c r="Z226" s="936">
        <f t="shared" ca="1" si="32"/>
        <v>0</v>
      </c>
      <c r="AA226" s="936">
        <f t="shared" ca="1" si="32"/>
        <v>0</v>
      </c>
      <c r="AB226" s="936">
        <f t="shared" ca="1" si="32"/>
        <v>0</v>
      </c>
      <c r="AC226" s="936">
        <f t="shared" ca="1" si="32"/>
        <v>0</v>
      </c>
      <c r="AD226" s="936">
        <f t="shared" ca="1" si="32"/>
        <v>0</v>
      </c>
      <c r="AE226" s="936">
        <f t="shared" ca="1" si="32"/>
        <v>0</v>
      </c>
      <c r="AF226" s="936">
        <f t="shared" ca="1" si="32"/>
        <v>0</v>
      </c>
      <c r="AG226" s="936">
        <f t="shared" ca="1" si="32"/>
        <v>0</v>
      </c>
      <c r="AH226" s="936">
        <f t="shared" ca="1" si="32"/>
        <v>0</v>
      </c>
      <c r="AI226" s="936">
        <f t="shared" ca="1" si="32"/>
        <v>0</v>
      </c>
      <c r="AJ226" s="936">
        <f t="shared" ca="1" si="32"/>
        <v>0</v>
      </c>
      <c r="AK226" s="936">
        <f t="shared" ca="1" si="32"/>
        <v>0</v>
      </c>
      <c r="AL226" s="936">
        <f t="shared" ca="1" si="32"/>
        <v>0</v>
      </c>
      <c r="AM226" s="936">
        <f t="shared" ca="1" si="32"/>
        <v>0</v>
      </c>
      <c r="AN226" s="936">
        <f t="shared" ca="1" si="32"/>
        <v>0</v>
      </c>
      <c r="AO226" s="936">
        <f t="shared" ca="1" si="32"/>
        <v>0</v>
      </c>
      <c r="AP226" s="936">
        <f t="shared" ca="1" si="32"/>
        <v>0</v>
      </c>
      <c r="AQ226" s="936">
        <f t="shared" ca="1" si="32"/>
        <v>0</v>
      </c>
      <c r="AR226" s="936">
        <f t="shared" ca="1" si="32"/>
        <v>0</v>
      </c>
      <c r="AS226" s="936">
        <f t="shared" ca="1" si="32"/>
        <v>0</v>
      </c>
      <c r="AT226" s="936">
        <f t="shared" ca="1" si="32"/>
        <v>0</v>
      </c>
      <c r="AU226" s="936">
        <f t="shared" ca="1" si="32"/>
        <v>0</v>
      </c>
      <c r="AV226" s="936">
        <f t="shared" ca="1" si="32"/>
        <v>0</v>
      </c>
      <c r="AW226" s="936">
        <f t="shared" ca="1" si="32"/>
        <v>0</v>
      </c>
      <c r="AX226" s="936">
        <f t="shared" ca="1" si="32"/>
        <v>0</v>
      </c>
      <c r="AY226" s="936">
        <f t="shared" ca="1" si="32"/>
        <v>0</v>
      </c>
      <c r="AZ226" s="936">
        <f t="shared" ca="1" si="32"/>
        <v>0</v>
      </c>
      <c r="BA226" s="936">
        <f t="shared" ca="1" si="32"/>
        <v>0</v>
      </c>
      <c r="BB226" s="936">
        <f t="shared" ca="1" si="32"/>
        <v>0</v>
      </c>
      <c r="BC226" s="936">
        <f t="shared" ca="1" si="32"/>
        <v>0</v>
      </c>
      <c r="BD226" s="936">
        <f t="shared" ca="1" si="32"/>
        <v>0</v>
      </c>
      <c r="BE226" s="936">
        <f t="shared" ca="1" si="32"/>
        <v>0</v>
      </c>
      <c r="BF226" s="936">
        <f t="shared" ca="1" si="32"/>
        <v>0</v>
      </c>
      <c r="BG226" s="936">
        <f t="shared" ca="1" si="32"/>
        <v>0</v>
      </c>
      <c r="BH226" s="936">
        <f t="shared" ca="1" si="32"/>
        <v>0</v>
      </c>
      <c r="BI226" s="936">
        <f t="shared" ca="1" si="32"/>
        <v>0</v>
      </c>
      <c r="BJ226" s="936">
        <f t="shared" ca="1" si="32"/>
        <v>0</v>
      </c>
      <c r="BK226" s="936">
        <f t="shared" ca="1" si="32"/>
        <v>0</v>
      </c>
      <c r="BL226" s="936">
        <f t="shared" ca="1" si="32"/>
        <v>0</v>
      </c>
      <c r="BM226" s="184"/>
    </row>
    <row r="227" spans="1:65" ht="14.25">
      <c r="A227" s="201"/>
      <c r="B227" s="909" t="s">
        <v>750</v>
      </c>
      <c r="C227" s="909"/>
      <c r="D227" s="909" t="s">
        <v>751</v>
      </c>
      <c r="E227" s="909"/>
      <c r="F227" s="909"/>
      <c r="G227" s="913" t="s">
        <v>514</v>
      </c>
      <c r="H227" s="939">
        <v>0</v>
      </c>
      <c r="I227" s="936">
        <f ca="1">H229</f>
        <v>0</v>
      </c>
      <c r="J227" s="936">
        <f ca="1">I229</f>
        <v>0</v>
      </c>
      <c r="K227" s="936">
        <f t="shared" ref="K227:BB227" ca="1" si="33">J229</f>
        <v>0</v>
      </c>
      <c r="L227" s="936">
        <f t="shared" ca="1" si="33"/>
        <v>0</v>
      </c>
      <c r="M227" s="936">
        <f t="shared" ca="1" si="33"/>
        <v>0</v>
      </c>
      <c r="N227" s="936">
        <f t="shared" ca="1" si="33"/>
        <v>0</v>
      </c>
      <c r="O227" s="936">
        <f t="shared" ca="1" si="33"/>
        <v>0</v>
      </c>
      <c r="P227" s="936">
        <f t="shared" ca="1" si="33"/>
        <v>0</v>
      </c>
      <c r="Q227" s="936">
        <f t="shared" ca="1" si="33"/>
        <v>0</v>
      </c>
      <c r="R227" s="936">
        <f t="shared" ca="1" si="33"/>
        <v>0</v>
      </c>
      <c r="S227" s="936">
        <f t="shared" ca="1" si="33"/>
        <v>0</v>
      </c>
      <c r="T227" s="936">
        <f t="shared" ca="1" si="33"/>
        <v>0</v>
      </c>
      <c r="U227" s="936">
        <f t="shared" ca="1" si="33"/>
        <v>0</v>
      </c>
      <c r="V227" s="936">
        <f t="shared" ca="1" si="33"/>
        <v>0</v>
      </c>
      <c r="W227" s="936">
        <f t="shared" ca="1" si="33"/>
        <v>0</v>
      </c>
      <c r="X227" s="936">
        <f t="shared" ca="1" si="33"/>
        <v>0</v>
      </c>
      <c r="Y227" s="936">
        <f t="shared" ca="1" si="33"/>
        <v>0</v>
      </c>
      <c r="Z227" s="936">
        <f t="shared" ca="1" si="33"/>
        <v>0</v>
      </c>
      <c r="AA227" s="936">
        <f t="shared" ca="1" si="33"/>
        <v>0</v>
      </c>
      <c r="AB227" s="936">
        <f t="shared" ca="1" si="33"/>
        <v>0</v>
      </c>
      <c r="AC227" s="936">
        <f t="shared" ca="1" si="33"/>
        <v>0</v>
      </c>
      <c r="AD227" s="936">
        <f t="shared" ca="1" si="33"/>
        <v>0</v>
      </c>
      <c r="AE227" s="936">
        <f t="shared" ca="1" si="33"/>
        <v>0</v>
      </c>
      <c r="AF227" s="936">
        <f t="shared" ca="1" si="33"/>
        <v>0</v>
      </c>
      <c r="AG227" s="936">
        <f t="shared" ca="1" si="33"/>
        <v>0</v>
      </c>
      <c r="AH227" s="936">
        <f t="shared" ca="1" si="33"/>
        <v>0</v>
      </c>
      <c r="AI227" s="936">
        <f t="shared" ca="1" si="33"/>
        <v>0</v>
      </c>
      <c r="AJ227" s="936">
        <f t="shared" ca="1" si="33"/>
        <v>0</v>
      </c>
      <c r="AK227" s="936">
        <f t="shared" ca="1" si="33"/>
        <v>0</v>
      </c>
      <c r="AL227" s="936">
        <f t="shared" ca="1" si="33"/>
        <v>0</v>
      </c>
      <c r="AM227" s="936">
        <f t="shared" ca="1" si="33"/>
        <v>0</v>
      </c>
      <c r="AN227" s="936">
        <f t="shared" ca="1" si="33"/>
        <v>0</v>
      </c>
      <c r="AO227" s="936">
        <f t="shared" ca="1" si="33"/>
        <v>0</v>
      </c>
      <c r="AP227" s="936">
        <f t="shared" ca="1" si="33"/>
        <v>0</v>
      </c>
      <c r="AQ227" s="936">
        <f t="shared" ca="1" si="33"/>
        <v>0</v>
      </c>
      <c r="AR227" s="936">
        <f t="shared" ca="1" si="33"/>
        <v>0</v>
      </c>
      <c r="AS227" s="936">
        <f t="shared" ca="1" si="33"/>
        <v>0</v>
      </c>
      <c r="AT227" s="936">
        <f t="shared" ca="1" si="33"/>
        <v>0</v>
      </c>
      <c r="AU227" s="936">
        <f t="shared" ca="1" si="33"/>
        <v>0</v>
      </c>
      <c r="AV227" s="936">
        <f t="shared" ca="1" si="33"/>
        <v>0</v>
      </c>
      <c r="AW227" s="936">
        <f t="shared" ca="1" si="33"/>
        <v>0</v>
      </c>
      <c r="AX227" s="936">
        <f t="shared" ca="1" si="33"/>
        <v>0</v>
      </c>
      <c r="AY227" s="936">
        <f t="shared" ca="1" si="33"/>
        <v>0</v>
      </c>
      <c r="AZ227" s="936">
        <f t="shared" ca="1" si="33"/>
        <v>0</v>
      </c>
      <c r="BA227" s="936">
        <f t="shared" ca="1" si="33"/>
        <v>0</v>
      </c>
      <c r="BB227" s="936">
        <f t="shared" ca="1" si="33"/>
        <v>0</v>
      </c>
      <c r="BC227" s="936">
        <f t="shared" ref="BC227" ca="1" si="34">BB229</f>
        <v>0</v>
      </c>
      <c r="BD227" s="936">
        <f t="shared" ref="BD227" ca="1" si="35">BC229</f>
        <v>0</v>
      </c>
      <c r="BE227" s="936">
        <f t="shared" ref="BE227" ca="1" si="36">BD229</f>
        <v>0</v>
      </c>
      <c r="BF227" s="936">
        <f t="shared" ref="BF227" ca="1" si="37">BE229</f>
        <v>0</v>
      </c>
      <c r="BG227" s="936">
        <f t="shared" ref="BG227" ca="1" si="38">BF229</f>
        <v>0</v>
      </c>
      <c r="BH227" s="936">
        <f t="shared" ref="BH227" ca="1" si="39">BG229</f>
        <v>0</v>
      </c>
      <c r="BI227" s="936">
        <f t="shared" ref="BI227" ca="1" si="40">BH229</f>
        <v>0</v>
      </c>
      <c r="BJ227" s="936">
        <f t="shared" ref="BJ227" ca="1" si="41">BI229</f>
        <v>0</v>
      </c>
      <c r="BK227" s="936">
        <f t="shared" ref="BK227" ca="1" si="42">BJ229</f>
        <v>0</v>
      </c>
      <c r="BL227" s="936">
        <f t="shared" ref="BL227" ca="1" si="43">BK229</f>
        <v>0</v>
      </c>
      <c r="BM227" s="184"/>
    </row>
    <row r="228" spans="1:65" ht="13.5">
      <c r="A228" s="201"/>
      <c r="B228" s="909" t="s">
        <v>752</v>
      </c>
      <c r="C228" s="909"/>
      <c r="D228" s="909" t="s">
        <v>753</v>
      </c>
      <c r="E228" s="909"/>
      <c r="F228" s="909"/>
      <c r="G228" s="913" t="s">
        <v>514</v>
      </c>
      <c r="H228" s="936">
        <f t="shared" ref="H228:AM228" ca="1" si="44">H229*(1/(1+WACC))</f>
        <v>0</v>
      </c>
      <c r="I228" s="936">
        <f t="shared" ca="1" si="44"/>
        <v>0</v>
      </c>
      <c r="J228" s="936">
        <f t="shared" ca="1" si="44"/>
        <v>0</v>
      </c>
      <c r="K228" s="936">
        <f t="shared" ca="1" si="44"/>
        <v>0</v>
      </c>
      <c r="L228" s="936">
        <f t="shared" ca="1" si="44"/>
        <v>0</v>
      </c>
      <c r="M228" s="936">
        <f t="shared" ca="1" si="44"/>
        <v>0</v>
      </c>
      <c r="N228" s="936">
        <f t="shared" ca="1" si="44"/>
        <v>0</v>
      </c>
      <c r="O228" s="936">
        <f t="shared" ca="1" si="44"/>
        <v>0</v>
      </c>
      <c r="P228" s="936">
        <f t="shared" ca="1" si="44"/>
        <v>0</v>
      </c>
      <c r="Q228" s="936">
        <f t="shared" ca="1" si="44"/>
        <v>0</v>
      </c>
      <c r="R228" s="936">
        <f t="shared" ca="1" si="44"/>
        <v>0</v>
      </c>
      <c r="S228" s="936">
        <f t="shared" ca="1" si="44"/>
        <v>0</v>
      </c>
      <c r="T228" s="936">
        <f t="shared" ca="1" si="44"/>
        <v>0</v>
      </c>
      <c r="U228" s="936">
        <f t="shared" ca="1" si="44"/>
        <v>0</v>
      </c>
      <c r="V228" s="936">
        <f t="shared" ca="1" si="44"/>
        <v>0</v>
      </c>
      <c r="W228" s="936">
        <f t="shared" ca="1" si="44"/>
        <v>0</v>
      </c>
      <c r="X228" s="936">
        <f t="shared" ca="1" si="44"/>
        <v>0</v>
      </c>
      <c r="Y228" s="936">
        <f t="shared" ca="1" si="44"/>
        <v>0</v>
      </c>
      <c r="Z228" s="936">
        <f t="shared" ca="1" si="44"/>
        <v>0</v>
      </c>
      <c r="AA228" s="936">
        <f t="shared" ca="1" si="44"/>
        <v>0</v>
      </c>
      <c r="AB228" s="936">
        <f t="shared" ca="1" si="44"/>
        <v>0</v>
      </c>
      <c r="AC228" s="936">
        <f t="shared" ca="1" si="44"/>
        <v>0</v>
      </c>
      <c r="AD228" s="936">
        <f t="shared" ca="1" si="44"/>
        <v>0</v>
      </c>
      <c r="AE228" s="936">
        <f t="shared" ca="1" si="44"/>
        <v>0</v>
      </c>
      <c r="AF228" s="936">
        <f t="shared" ca="1" si="44"/>
        <v>0</v>
      </c>
      <c r="AG228" s="936">
        <f t="shared" ca="1" si="44"/>
        <v>0</v>
      </c>
      <c r="AH228" s="936">
        <f t="shared" ca="1" si="44"/>
        <v>0</v>
      </c>
      <c r="AI228" s="936">
        <f t="shared" ca="1" si="44"/>
        <v>0</v>
      </c>
      <c r="AJ228" s="936">
        <f t="shared" ca="1" si="44"/>
        <v>0</v>
      </c>
      <c r="AK228" s="936">
        <f t="shared" ca="1" si="44"/>
        <v>0</v>
      </c>
      <c r="AL228" s="936">
        <f t="shared" ca="1" si="44"/>
        <v>0</v>
      </c>
      <c r="AM228" s="936">
        <f t="shared" ca="1" si="44"/>
        <v>0</v>
      </c>
      <c r="AN228" s="936">
        <f t="shared" ref="AN228:BL228" ca="1" si="45">AN229*(1/(1+WACC))</f>
        <v>0</v>
      </c>
      <c r="AO228" s="936">
        <f t="shared" ca="1" si="45"/>
        <v>0</v>
      </c>
      <c r="AP228" s="936">
        <f t="shared" ca="1" si="45"/>
        <v>0</v>
      </c>
      <c r="AQ228" s="936">
        <f t="shared" ca="1" si="45"/>
        <v>0</v>
      </c>
      <c r="AR228" s="936">
        <f t="shared" ca="1" si="45"/>
        <v>0</v>
      </c>
      <c r="AS228" s="936">
        <f t="shared" ca="1" si="45"/>
        <v>0</v>
      </c>
      <c r="AT228" s="936">
        <f t="shared" ca="1" si="45"/>
        <v>0</v>
      </c>
      <c r="AU228" s="936">
        <f t="shared" ca="1" si="45"/>
        <v>0</v>
      </c>
      <c r="AV228" s="936">
        <f t="shared" ca="1" si="45"/>
        <v>0</v>
      </c>
      <c r="AW228" s="936">
        <f t="shared" ca="1" si="45"/>
        <v>0</v>
      </c>
      <c r="AX228" s="936">
        <f t="shared" ca="1" si="45"/>
        <v>0</v>
      </c>
      <c r="AY228" s="936">
        <f t="shared" ca="1" si="45"/>
        <v>0</v>
      </c>
      <c r="AZ228" s="936">
        <f t="shared" ca="1" si="45"/>
        <v>0</v>
      </c>
      <c r="BA228" s="936">
        <f t="shared" ca="1" si="45"/>
        <v>0</v>
      </c>
      <c r="BB228" s="936">
        <f t="shared" ca="1" si="45"/>
        <v>0</v>
      </c>
      <c r="BC228" s="936">
        <f t="shared" ca="1" si="45"/>
        <v>0</v>
      </c>
      <c r="BD228" s="936">
        <f t="shared" ca="1" si="45"/>
        <v>0</v>
      </c>
      <c r="BE228" s="936">
        <f t="shared" ca="1" si="45"/>
        <v>0</v>
      </c>
      <c r="BF228" s="936">
        <f t="shared" ca="1" si="45"/>
        <v>0</v>
      </c>
      <c r="BG228" s="936">
        <f t="shared" ca="1" si="45"/>
        <v>0</v>
      </c>
      <c r="BH228" s="936">
        <f t="shared" ca="1" si="45"/>
        <v>0</v>
      </c>
      <c r="BI228" s="936">
        <f t="shared" ca="1" si="45"/>
        <v>0</v>
      </c>
      <c r="BJ228" s="936">
        <f t="shared" ca="1" si="45"/>
        <v>0</v>
      </c>
      <c r="BK228" s="936">
        <f t="shared" ca="1" si="45"/>
        <v>0</v>
      </c>
      <c r="BL228" s="936">
        <f t="shared" ca="1" si="45"/>
        <v>0</v>
      </c>
      <c r="BM228" s="184"/>
    </row>
    <row r="229" spans="1:65" ht="13.5">
      <c r="A229" s="201"/>
      <c r="B229" s="909" t="s">
        <v>754</v>
      </c>
      <c r="C229" s="909"/>
      <c r="D229" s="909" t="s">
        <v>755</v>
      </c>
      <c r="E229" s="909"/>
      <c r="F229" s="909"/>
      <c r="G229" s="913" t="s">
        <v>514</v>
      </c>
      <c r="H229" s="936">
        <f t="shared" ref="H229:AM229" ca="1" si="46">H168-H226+H227</f>
        <v>0</v>
      </c>
      <c r="I229" s="936">
        <f t="shared" ca="1" si="46"/>
        <v>0</v>
      </c>
      <c r="J229" s="936">
        <f t="shared" ca="1" si="46"/>
        <v>0</v>
      </c>
      <c r="K229" s="936">
        <f t="shared" ca="1" si="46"/>
        <v>0</v>
      </c>
      <c r="L229" s="936">
        <f t="shared" ca="1" si="46"/>
        <v>0</v>
      </c>
      <c r="M229" s="936">
        <f t="shared" ca="1" si="46"/>
        <v>0</v>
      </c>
      <c r="N229" s="936">
        <f t="shared" ca="1" si="46"/>
        <v>0</v>
      </c>
      <c r="O229" s="936">
        <f t="shared" ca="1" si="46"/>
        <v>0</v>
      </c>
      <c r="P229" s="936">
        <f t="shared" ca="1" si="46"/>
        <v>0</v>
      </c>
      <c r="Q229" s="936">
        <f t="shared" ca="1" si="46"/>
        <v>0</v>
      </c>
      <c r="R229" s="936">
        <f t="shared" ca="1" si="46"/>
        <v>0</v>
      </c>
      <c r="S229" s="936">
        <f t="shared" ca="1" si="46"/>
        <v>0</v>
      </c>
      <c r="T229" s="936">
        <f t="shared" ca="1" si="46"/>
        <v>0</v>
      </c>
      <c r="U229" s="936">
        <f t="shared" ca="1" si="46"/>
        <v>0</v>
      </c>
      <c r="V229" s="936">
        <f t="shared" ca="1" si="46"/>
        <v>0</v>
      </c>
      <c r="W229" s="936">
        <f t="shared" ca="1" si="46"/>
        <v>0</v>
      </c>
      <c r="X229" s="936">
        <f t="shared" ca="1" si="46"/>
        <v>0</v>
      </c>
      <c r="Y229" s="936">
        <f t="shared" ca="1" si="46"/>
        <v>0</v>
      </c>
      <c r="Z229" s="936">
        <f t="shared" ca="1" si="46"/>
        <v>0</v>
      </c>
      <c r="AA229" s="936">
        <f t="shared" ca="1" si="46"/>
        <v>0</v>
      </c>
      <c r="AB229" s="936">
        <f t="shared" ca="1" si="46"/>
        <v>0</v>
      </c>
      <c r="AC229" s="936">
        <f t="shared" ca="1" si="46"/>
        <v>0</v>
      </c>
      <c r="AD229" s="936">
        <f t="shared" ca="1" si="46"/>
        <v>0</v>
      </c>
      <c r="AE229" s="936">
        <f t="shared" ca="1" si="46"/>
        <v>0</v>
      </c>
      <c r="AF229" s="936">
        <f t="shared" ca="1" si="46"/>
        <v>0</v>
      </c>
      <c r="AG229" s="936">
        <f t="shared" ca="1" si="46"/>
        <v>0</v>
      </c>
      <c r="AH229" s="936">
        <f t="shared" ca="1" si="46"/>
        <v>0</v>
      </c>
      <c r="AI229" s="936">
        <f t="shared" ca="1" si="46"/>
        <v>0</v>
      </c>
      <c r="AJ229" s="936">
        <f t="shared" ca="1" si="46"/>
        <v>0</v>
      </c>
      <c r="AK229" s="936">
        <f t="shared" ca="1" si="46"/>
        <v>0</v>
      </c>
      <c r="AL229" s="936">
        <f t="shared" ca="1" si="46"/>
        <v>0</v>
      </c>
      <c r="AM229" s="936">
        <f t="shared" ca="1" si="46"/>
        <v>0</v>
      </c>
      <c r="AN229" s="936">
        <f t="shared" ref="AN229:BL229" ca="1" si="47">AN168-AN226+AN227</f>
        <v>0</v>
      </c>
      <c r="AO229" s="936">
        <f t="shared" ca="1" si="47"/>
        <v>0</v>
      </c>
      <c r="AP229" s="936">
        <f t="shared" ca="1" si="47"/>
        <v>0</v>
      </c>
      <c r="AQ229" s="936">
        <f t="shared" ca="1" si="47"/>
        <v>0</v>
      </c>
      <c r="AR229" s="936">
        <f t="shared" ca="1" si="47"/>
        <v>0</v>
      </c>
      <c r="AS229" s="936">
        <f t="shared" ca="1" si="47"/>
        <v>0</v>
      </c>
      <c r="AT229" s="936">
        <f t="shared" ca="1" si="47"/>
        <v>0</v>
      </c>
      <c r="AU229" s="936">
        <f t="shared" ca="1" si="47"/>
        <v>0</v>
      </c>
      <c r="AV229" s="936">
        <f t="shared" ca="1" si="47"/>
        <v>0</v>
      </c>
      <c r="AW229" s="936">
        <f t="shared" ca="1" si="47"/>
        <v>0</v>
      </c>
      <c r="AX229" s="936">
        <f t="shared" ca="1" si="47"/>
        <v>0</v>
      </c>
      <c r="AY229" s="936">
        <f t="shared" ca="1" si="47"/>
        <v>0</v>
      </c>
      <c r="AZ229" s="936">
        <f t="shared" ca="1" si="47"/>
        <v>0</v>
      </c>
      <c r="BA229" s="936">
        <f t="shared" ca="1" si="47"/>
        <v>0</v>
      </c>
      <c r="BB229" s="936">
        <f t="shared" ca="1" si="47"/>
        <v>0</v>
      </c>
      <c r="BC229" s="936">
        <f t="shared" ca="1" si="47"/>
        <v>0</v>
      </c>
      <c r="BD229" s="936">
        <f t="shared" ca="1" si="47"/>
        <v>0</v>
      </c>
      <c r="BE229" s="936">
        <f t="shared" ca="1" si="47"/>
        <v>0</v>
      </c>
      <c r="BF229" s="936">
        <f t="shared" ca="1" si="47"/>
        <v>0</v>
      </c>
      <c r="BG229" s="936">
        <f t="shared" ca="1" si="47"/>
        <v>0</v>
      </c>
      <c r="BH229" s="936">
        <f t="shared" ca="1" si="47"/>
        <v>0</v>
      </c>
      <c r="BI229" s="936">
        <f t="shared" ca="1" si="47"/>
        <v>0</v>
      </c>
      <c r="BJ229" s="936">
        <f t="shared" ca="1" si="47"/>
        <v>0</v>
      </c>
      <c r="BK229" s="936">
        <f t="shared" ca="1" si="47"/>
        <v>0</v>
      </c>
      <c r="BL229" s="936">
        <f t="shared" ca="1" si="47"/>
        <v>0</v>
      </c>
      <c r="BM229" s="184"/>
    </row>
    <row r="230" spans="1:65" ht="13.5">
      <c r="A230" s="201"/>
      <c r="B230" s="909" t="s">
        <v>756</v>
      </c>
      <c r="C230" s="909"/>
      <c r="D230" s="909" t="s">
        <v>757</v>
      </c>
      <c r="E230" s="909"/>
      <c r="F230" s="909"/>
      <c r="G230" s="913" t="s">
        <v>514</v>
      </c>
      <c r="H230" s="936">
        <f t="shared" ref="H230:AM230" ca="1" si="48">AVERAGE(H227:H228)*WACC</f>
        <v>0</v>
      </c>
      <c r="I230" s="936">
        <f t="shared" ca="1" si="48"/>
        <v>0</v>
      </c>
      <c r="J230" s="936">
        <f t="shared" ca="1" si="48"/>
        <v>0</v>
      </c>
      <c r="K230" s="936">
        <f t="shared" ca="1" si="48"/>
        <v>0</v>
      </c>
      <c r="L230" s="936">
        <f t="shared" ca="1" si="48"/>
        <v>0</v>
      </c>
      <c r="M230" s="936">
        <f t="shared" ca="1" si="48"/>
        <v>0</v>
      </c>
      <c r="N230" s="936">
        <f t="shared" ca="1" si="48"/>
        <v>0</v>
      </c>
      <c r="O230" s="936">
        <f t="shared" ca="1" si="48"/>
        <v>0</v>
      </c>
      <c r="P230" s="936">
        <f t="shared" ca="1" si="48"/>
        <v>0</v>
      </c>
      <c r="Q230" s="936">
        <f t="shared" ca="1" si="48"/>
        <v>0</v>
      </c>
      <c r="R230" s="936">
        <f t="shared" ca="1" si="48"/>
        <v>0</v>
      </c>
      <c r="S230" s="936">
        <f t="shared" ca="1" si="48"/>
        <v>0</v>
      </c>
      <c r="T230" s="936">
        <f t="shared" ca="1" si="48"/>
        <v>0</v>
      </c>
      <c r="U230" s="936">
        <f t="shared" ca="1" si="48"/>
        <v>0</v>
      </c>
      <c r="V230" s="936">
        <f t="shared" ca="1" si="48"/>
        <v>0</v>
      </c>
      <c r="W230" s="936">
        <f t="shared" ca="1" si="48"/>
        <v>0</v>
      </c>
      <c r="X230" s="936">
        <f t="shared" ca="1" si="48"/>
        <v>0</v>
      </c>
      <c r="Y230" s="936">
        <f t="shared" ca="1" si="48"/>
        <v>0</v>
      </c>
      <c r="Z230" s="936">
        <f t="shared" ca="1" si="48"/>
        <v>0</v>
      </c>
      <c r="AA230" s="936">
        <f t="shared" ca="1" si="48"/>
        <v>0</v>
      </c>
      <c r="AB230" s="936">
        <f t="shared" ca="1" si="48"/>
        <v>0</v>
      </c>
      <c r="AC230" s="936">
        <f t="shared" ca="1" si="48"/>
        <v>0</v>
      </c>
      <c r="AD230" s="936">
        <f t="shared" ca="1" si="48"/>
        <v>0</v>
      </c>
      <c r="AE230" s="936">
        <f t="shared" ca="1" si="48"/>
        <v>0</v>
      </c>
      <c r="AF230" s="936">
        <f t="shared" ca="1" si="48"/>
        <v>0</v>
      </c>
      <c r="AG230" s="936">
        <f t="shared" ca="1" si="48"/>
        <v>0</v>
      </c>
      <c r="AH230" s="936">
        <f t="shared" ca="1" si="48"/>
        <v>0</v>
      </c>
      <c r="AI230" s="936">
        <f t="shared" ca="1" si="48"/>
        <v>0</v>
      </c>
      <c r="AJ230" s="936">
        <f t="shared" ca="1" si="48"/>
        <v>0</v>
      </c>
      <c r="AK230" s="936">
        <f t="shared" ca="1" si="48"/>
        <v>0</v>
      </c>
      <c r="AL230" s="936">
        <f t="shared" ca="1" si="48"/>
        <v>0</v>
      </c>
      <c r="AM230" s="936">
        <f t="shared" ca="1" si="48"/>
        <v>0</v>
      </c>
      <c r="AN230" s="936">
        <f t="shared" ref="AN230:BL230" ca="1" si="49">AVERAGE(AN227:AN228)*WACC</f>
        <v>0</v>
      </c>
      <c r="AO230" s="936">
        <f t="shared" ca="1" si="49"/>
        <v>0</v>
      </c>
      <c r="AP230" s="936">
        <f t="shared" ca="1" si="49"/>
        <v>0</v>
      </c>
      <c r="AQ230" s="936">
        <f t="shared" ca="1" si="49"/>
        <v>0</v>
      </c>
      <c r="AR230" s="936">
        <f t="shared" ca="1" si="49"/>
        <v>0</v>
      </c>
      <c r="AS230" s="936">
        <f t="shared" ca="1" si="49"/>
        <v>0</v>
      </c>
      <c r="AT230" s="936">
        <f t="shared" ca="1" si="49"/>
        <v>0</v>
      </c>
      <c r="AU230" s="936">
        <f t="shared" ca="1" si="49"/>
        <v>0</v>
      </c>
      <c r="AV230" s="936">
        <f t="shared" ca="1" si="49"/>
        <v>0</v>
      </c>
      <c r="AW230" s="936">
        <f t="shared" ca="1" si="49"/>
        <v>0</v>
      </c>
      <c r="AX230" s="936">
        <f t="shared" ca="1" si="49"/>
        <v>0</v>
      </c>
      <c r="AY230" s="936">
        <f t="shared" ca="1" si="49"/>
        <v>0</v>
      </c>
      <c r="AZ230" s="936">
        <f t="shared" ca="1" si="49"/>
        <v>0</v>
      </c>
      <c r="BA230" s="936">
        <f t="shared" ca="1" si="49"/>
        <v>0</v>
      </c>
      <c r="BB230" s="936">
        <f t="shared" ca="1" si="49"/>
        <v>0</v>
      </c>
      <c r="BC230" s="936">
        <f t="shared" ca="1" si="49"/>
        <v>0</v>
      </c>
      <c r="BD230" s="936">
        <f t="shared" ca="1" si="49"/>
        <v>0</v>
      </c>
      <c r="BE230" s="936">
        <f t="shared" ca="1" si="49"/>
        <v>0</v>
      </c>
      <c r="BF230" s="936">
        <f t="shared" ca="1" si="49"/>
        <v>0</v>
      </c>
      <c r="BG230" s="936">
        <f t="shared" ca="1" si="49"/>
        <v>0</v>
      </c>
      <c r="BH230" s="936">
        <f t="shared" ca="1" si="49"/>
        <v>0</v>
      </c>
      <c r="BI230" s="936">
        <f t="shared" ca="1" si="49"/>
        <v>0</v>
      </c>
      <c r="BJ230" s="936">
        <f t="shared" ca="1" si="49"/>
        <v>0</v>
      </c>
      <c r="BK230" s="936">
        <f t="shared" ca="1" si="49"/>
        <v>0</v>
      </c>
      <c r="BL230" s="936">
        <f t="shared" ca="1" si="49"/>
        <v>0</v>
      </c>
      <c r="BM230" s="184"/>
    </row>
    <row r="231" spans="1:65" ht="13.5" customHeight="1" thickBot="1">
      <c r="A231" s="202"/>
      <c r="B231" s="918" t="s">
        <v>758</v>
      </c>
      <c r="C231" s="919"/>
      <c r="D231" s="918" t="s">
        <v>759</v>
      </c>
      <c r="E231" s="918"/>
      <c r="F231" s="919"/>
      <c r="G231" s="920" t="s">
        <v>514</v>
      </c>
      <c r="H231" s="938">
        <f ca="1">H169+H226+H230</f>
        <v>-4.5</v>
      </c>
      <c r="I231" s="938">
        <f t="shared" ref="I231:BL231" ca="1" si="50">I169+I226+I230</f>
        <v>-4.5</v>
      </c>
      <c r="J231" s="938">
        <f t="shared" ca="1" si="50"/>
        <v>-4.5</v>
      </c>
      <c r="K231" s="938">
        <f t="shared" ca="1" si="50"/>
        <v>-4.5</v>
      </c>
      <c r="L231" s="938">
        <f t="shared" ca="1" si="50"/>
        <v>-4.5</v>
      </c>
      <c r="M231" s="938">
        <f t="shared" ca="1" si="50"/>
        <v>-1.5</v>
      </c>
      <c r="N231" s="938">
        <f t="shared" ca="1" si="50"/>
        <v>-1.5</v>
      </c>
      <c r="O231" s="938">
        <f t="shared" ca="1" si="50"/>
        <v>-1.5</v>
      </c>
      <c r="P231" s="938">
        <f t="shared" ca="1" si="50"/>
        <v>-1.5</v>
      </c>
      <c r="Q231" s="938">
        <f t="shared" ca="1" si="50"/>
        <v>-1.5</v>
      </c>
      <c r="R231" s="938">
        <f t="shared" ca="1" si="50"/>
        <v>-1.5</v>
      </c>
      <c r="S231" s="938">
        <f t="shared" ca="1" si="50"/>
        <v>-1.5</v>
      </c>
      <c r="T231" s="938">
        <f t="shared" ca="1" si="50"/>
        <v>-1.5</v>
      </c>
      <c r="U231" s="938">
        <f t="shared" ca="1" si="50"/>
        <v>-1.5</v>
      </c>
      <c r="V231" s="938">
        <f t="shared" ca="1" si="50"/>
        <v>-1.5</v>
      </c>
      <c r="W231" s="938">
        <f t="shared" ca="1" si="50"/>
        <v>-1.5</v>
      </c>
      <c r="X231" s="938">
        <f t="shared" ca="1" si="50"/>
        <v>-1.5</v>
      </c>
      <c r="Y231" s="938">
        <f t="shared" ca="1" si="50"/>
        <v>-1.5</v>
      </c>
      <c r="Z231" s="938">
        <f t="shared" ca="1" si="50"/>
        <v>-1.5</v>
      </c>
      <c r="AA231" s="938">
        <f t="shared" ca="1" si="50"/>
        <v>-1.5</v>
      </c>
      <c r="AB231" s="938">
        <f t="shared" ca="1" si="50"/>
        <v>-1.5</v>
      </c>
      <c r="AC231" s="938">
        <f t="shared" ca="1" si="50"/>
        <v>-1.5</v>
      </c>
      <c r="AD231" s="938">
        <f t="shared" ca="1" si="50"/>
        <v>-1.5</v>
      </c>
      <c r="AE231" s="938">
        <f t="shared" ca="1" si="50"/>
        <v>-1.5</v>
      </c>
      <c r="AF231" s="938">
        <f t="shared" ca="1" si="50"/>
        <v>-1.5</v>
      </c>
      <c r="AG231" s="938">
        <f t="shared" ca="1" si="50"/>
        <v>-1.5</v>
      </c>
      <c r="AH231" s="938">
        <f t="shared" ca="1" si="50"/>
        <v>-1.5</v>
      </c>
      <c r="AI231" s="938">
        <f t="shared" ca="1" si="50"/>
        <v>-1.5</v>
      </c>
      <c r="AJ231" s="938">
        <f t="shared" ca="1" si="50"/>
        <v>-1.5</v>
      </c>
      <c r="AK231" s="938">
        <f t="shared" ca="1" si="50"/>
        <v>-1.5</v>
      </c>
      <c r="AL231" s="938">
        <f t="shared" ca="1" si="50"/>
        <v>-1.5</v>
      </c>
      <c r="AM231" s="938">
        <f t="shared" ca="1" si="50"/>
        <v>-1.5</v>
      </c>
      <c r="AN231" s="938">
        <f t="shared" ca="1" si="50"/>
        <v>-1.5</v>
      </c>
      <c r="AO231" s="938">
        <f t="shared" ca="1" si="50"/>
        <v>-1.5</v>
      </c>
      <c r="AP231" s="938">
        <f t="shared" ca="1" si="50"/>
        <v>-1.5</v>
      </c>
      <c r="AQ231" s="938">
        <f t="shared" ca="1" si="50"/>
        <v>-1.5</v>
      </c>
      <c r="AR231" s="938">
        <f t="shared" ca="1" si="50"/>
        <v>-1.5</v>
      </c>
      <c r="AS231" s="938">
        <f t="shared" ca="1" si="50"/>
        <v>-1.5</v>
      </c>
      <c r="AT231" s="938">
        <f t="shared" ca="1" si="50"/>
        <v>-1.5</v>
      </c>
      <c r="AU231" s="938">
        <f t="shared" ca="1" si="50"/>
        <v>-1.5</v>
      </c>
      <c r="AV231" s="938">
        <f t="shared" ca="1" si="50"/>
        <v>-1.5</v>
      </c>
      <c r="AW231" s="938">
        <f t="shared" ca="1" si="50"/>
        <v>-1.5</v>
      </c>
      <c r="AX231" s="938">
        <f t="shared" ca="1" si="50"/>
        <v>-1.5</v>
      </c>
      <c r="AY231" s="938">
        <f t="shared" ca="1" si="50"/>
        <v>-1.5</v>
      </c>
      <c r="AZ231" s="938">
        <f t="shared" ca="1" si="50"/>
        <v>-1.5</v>
      </c>
      <c r="BA231" s="938">
        <f t="shared" ca="1" si="50"/>
        <v>-1.5</v>
      </c>
      <c r="BB231" s="938">
        <f t="shared" ca="1" si="50"/>
        <v>-1.5</v>
      </c>
      <c r="BC231" s="938">
        <f t="shared" ca="1" si="50"/>
        <v>-1.5</v>
      </c>
      <c r="BD231" s="938">
        <f t="shared" ca="1" si="50"/>
        <v>-1.5</v>
      </c>
      <c r="BE231" s="938">
        <f t="shared" ca="1" si="50"/>
        <v>-1.5</v>
      </c>
      <c r="BF231" s="938">
        <f t="shared" ca="1" si="50"/>
        <v>-1.5</v>
      </c>
      <c r="BG231" s="938">
        <f t="shared" ca="1" si="50"/>
        <v>-1.5</v>
      </c>
      <c r="BH231" s="938">
        <f t="shared" ca="1" si="50"/>
        <v>-1.5</v>
      </c>
      <c r="BI231" s="938">
        <f t="shared" ca="1" si="50"/>
        <v>-1.5</v>
      </c>
      <c r="BJ231" s="938">
        <f t="shared" ca="1" si="50"/>
        <v>-1.5</v>
      </c>
      <c r="BK231" s="938">
        <f t="shared" ca="1" si="50"/>
        <v>-1.5</v>
      </c>
      <c r="BL231" s="938">
        <f t="shared" ca="1" si="50"/>
        <v>-1.5</v>
      </c>
      <c r="BM231" s="190"/>
    </row>
    <row r="232" spans="1:65" s="77" customFormat="1" ht="12.75" customHeight="1">
      <c r="A232" s="1213" t="s">
        <v>553</v>
      </c>
      <c r="B232" s="279" t="str">
        <f ca="1">OFFSET(B$50,$BM232,0,1,1)</f>
        <v>Reduced/Increased electrical losses</v>
      </c>
      <c r="C232" s="306" t="str">
        <f t="shared" ref="C232:F253" ca="1" si="51">OFFSET(C$50,$BM232,0,1,1)</f>
        <v>Please select scope</v>
      </c>
      <c r="D232" s="306" t="str">
        <f t="shared" ca="1" si="51"/>
        <v>[Add notes here]</v>
      </c>
      <c r="E232" s="306" t="str">
        <f t="shared" ca="1" si="51"/>
        <v>Please select confidence rating</v>
      </c>
      <c r="F232" s="306" t="str">
        <f ca="1">OFFSET(F$50,$BM232,0,1,1)</f>
        <v>[Add notes here]</v>
      </c>
      <c r="G232" s="921" t="s">
        <v>514</v>
      </c>
      <c r="H232" s="537">
        <f t="shared" ref="H232:AM232" ca="1" si="52">Electrical_losses_GBP_per_MWh*OFFSET(H$50,$BM232,0,1,1)/10^6</f>
        <v>0</v>
      </c>
      <c r="I232" s="537">
        <f t="shared" ca="1" si="52"/>
        <v>0</v>
      </c>
      <c r="J232" s="537">
        <f t="shared" ca="1" si="52"/>
        <v>0</v>
      </c>
      <c r="K232" s="537">
        <f t="shared" ca="1" si="52"/>
        <v>0</v>
      </c>
      <c r="L232" s="537">
        <f t="shared" ca="1" si="52"/>
        <v>0</v>
      </c>
      <c r="M232" s="537">
        <f t="shared" ca="1" si="52"/>
        <v>0</v>
      </c>
      <c r="N232" s="537">
        <f t="shared" ca="1" si="52"/>
        <v>0</v>
      </c>
      <c r="O232" s="537">
        <f t="shared" ca="1" si="52"/>
        <v>0</v>
      </c>
      <c r="P232" s="537">
        <f t="shared" ca="1" si="52"/>
        <v>0</v>
      </c>
      <c r="Q232" s="537">
        <f t="shared" ca="1" si="52"/>
        <v>0</v>
      </c>
      <c r="R232" s="537">
        <f t="shared" ca="1" si="52"/>
        <v>0</v>
      </c>
      <c r="S232" s="537">
        <f t="shared" ca="1" si="52"/>
        <v>0</v>
      </c>
      <c r="T232" s="537">
        <f t="shared" ca="1" si="52"/>
        <v>0</v>
      </c>
      <c r="U232" s="537">
        <f t="shared" ca="1" si="52"/>
        <v>0</v>
      </c>
      <c r="V232" s="537">
        <f t="shared" ca="1" si="52"/>
        <v>0</v>
      </c>
      <c r="W232" s="537">
        <f t="shared" ca="1" si="52"/>
        <v>0</v>
      </c>
      <c r="X232" s="537">
        <f t="shared" ca="1" si="52"/>
        <v>0</v>
      </c>
      <c r="Y232" s="537">
        <f t="shared" ca="1" si="52"/>
        <v>0</v>
      </c>
      <c r="Z232" s="537">
        <f t="shared" ca="1" si="52"/>
        <v>0</v>
      </c>
      <c r="AA232" s="537">
        <f t="shared" ca="1" si="52"/>
        <v>0</v>
      </c>
      <c r="AB232" s="537">
        <f t="shared" ca="1" si="52"/>
        <v>0</v>
      </c>
      <c r="AC232" s="537">
        <f t="shared" ca="1" si="52"/>
        <v>0</v>
      </c>
      <c r="AD232" s="537">
        <f t="shared" ca="1" si="52"/>
        <v>0</v>
      </c>
      <c r="AE232" s="537">
        <f t="shared" ca="1" si="52"/>
        <v>0</v>
      </c>
      <c r="AF232" s="537">
        <f t="shared" ca="1" si="52"/>
        <v>0</v>
      </c>
      <c r="AG232" s="537">
        <f t="shared" ca="1" si="52"/>
        <v>0</v>
      </c>
      <c r="AH232" s="537">
        <f t="shared" ca="1" si="52"/>
        <v>0</v>
      </c>
      <c r="AI232" s="537">
        <f t="shared" ca="1" si="52"/>
        <v>0</v>
      </c>
      <c r="AJ232" s="537">
        <f t="shared" ca="1" si="52"/>
        <v>0</v>
      </c>
      <c r="AK232" s="537">
        <f t="shared" ca="1" si="52"/>
        <v>0</v>
      </c>
      <c r="AL232" s="537">
        <f t="shared" ca="1" si="52"/>
        <v>0</v>
      </c>
      <c r="AM232" s="537">
        <f t="shared" ca="1" si="52"/>
        <v>0</v>
      </c>
      <c r="AN232" s="537">
        <f t="shared" ref="AN232:BL232" ca="1" si="53">Electrical_losses_GBP_per_MWh*OFFSET(AN$50,$BM232,0,1,1)/10^6</f>
        <v>0</v>
      </c>
      <c r="AO232" s="537">
        <f t="shared" ca="1" si="53"/>
        <v>0</v>
      </c>
      <c r="AP232" s="537">
        <f t="shared" ca="1" si="53"/>
        <v>0</v>
      </c>
      <c r="AQ232" s="537">
        <f t="shared" ca="1" si="53"/>
        <v>0</v>
      </c>
      <c r="AR232" s="537">
        <f t="shared" ca="1" si="53"/>
        <v>0</v>
      </c>
      <c r="AS232" s="537">
        <f t="shared" ca="1" si="53"/>
        <v>0</v>
      </c>
      <c r="AT232" s="537">
        <f t="shared" ca="1" si="53"/>
        <v>0</v>
      </c>
      <c r="AU232" s="537">
        <f t="shared" ca="1" si="53"/>
        <v>0</v>
      </c>
      <c r="AV232" s="537">
        <f t="shared" ca="1" si="53"/>
        <v>0</v>
      </c>
      <c r="AW232" s="537">
        <f t="shared" ca="1" si="53"/>
        <v>0</v>
      </c>
      <c r="AX232" s="537">
        <f t="shared" ca="1" si="53"/>
        <v>0</v>
      </c>
      <c r="AY232" s="537">
        <f t="shared" ca="1" si="53"/>
        <v>0</v>
      </c>
      <c r="AZ232" s="537">
        <f t="shared" ca="1" si="53"/>
        <v>0</v>
      </c>
      <c r="BA232" s="537">
        <f t="shared" ca="1" si="53"/>
        <v>0</v>
      </c>
      <c r="BB232" s="537">
        <f t="shared" ca="1" si="53"/>
        <v>0</v>
      </c>
      <c r="BC232" s="537">
        <f t="shared" ca="1" si="53"/>
        <v>0</v>
      </c>
      <c r="BD232" s="537">
        <f t="shared" ca="1" si="53"/>
        <v>0</v>
      </c>
      <c r="BE232" s="537">
        <f t="shared" ca="1" si="53"/>
        <v>0</v>
      </c>
      <c r="BF232" s="537">
        <f t="shared" ca="1" si="53"/>
        <v>0</v>
      </c>
      <c r="BG232" s="537">
        <f t="shared" ca="1" si="53"/>
        <v>0</v>
      </c>
      <c r="BH232" s="537">
        <f t="shared" ca="1" si="53"/>
        <v>0</v>
      </c>
      <c r="BI232" s="537">
        <f t="shared" ca="1" si="53"/>
        <v>0</v>
      </c>
      <c r="BJ232" s="537">
        <f t="shared" ca="1" si="53"/>
        <v>0</v>
      </c>
      <c r="BK232" s="537">
        <f t="shared" ca="1" si="53"/>
        <v>0</v>
      </c>
      <c r="BL232" s="537">
        <f t="shared" ca="1" si="53"/>
        <v>0</v>
      </c>
      <c r="BM232" s="882">
        <v>1</v>
      </c>
    </row>
    <row r="233" spans="1:65" s="77" customFormat="1" ht="12.6" customHeight="1">
      <c r="A233" s="1214"/>
      <c r="B233" s="281" t="str">
        <f t="shared" ref="B233:F254" ca="1" si="54">OFFSET(B$50,$BM233,0,1,1)</f>
        <v>Reduced/Increased emissions associated with losses</v>
      </c>
      <c r="C233" s="306" t="str">
        <f t="shared" ca="1" si="51"/>
        <v/>
      </c>
      <c r="D233" s="306" t="str">
        <f t="shared" ca="1" si="51"/>
        <v/>
      </c>
      <c r="E233" s="306" t="str">
        <f t="shared" ca="1" si="51"/>
        <v/>
      </c>
      <c r="F233" s="451" t="str">
        <f t="shared" ca="1" si="51"/>
        <v/>
      </c>
      <c r="G233" s="922" t="s">
        <v>514</v>
      </c>
      <c r="H233" s="537">
        <f t="shared" ref="H233:Q239" ca="1" si="55">OFFSET(H$50,$BM233,0,1,1)*_xlfn.XLOOKUP(H$143,Years_for_prices_and_factors,Carbon_price_tCO2e_2023_2024_prices,,0)/10^6</f>
        <v>0</v>
      </c>
      <c r="I233" s="537">
        <f t="shared" ca="1" si="55"/>
        <v>0</v>
      </c>
      <c r="J233" s="537">
        <f t="shared" ca="1" si="55"/>
        <v>0</v>
      </c>
      <c r="K233" s="537">
        <f t="shared" ca="1" si="55"/>
        <v>0</v>
      </c>
      <c r="L233" s="537">
        <f t="shared" ca="1" si="55"/>
        <v>0</v>
      </c>
      <c r="M233" s="537">
        <f t="shared" ca="1" si="55"/>
        <v>0</v>
      </c>
      <c r="N233" s="537">
        <f t="shared" ca="1" si="55"/>
        <v>0</v>
      </c>
      <c r="O233" s="537">
        <f t="shared" ca="1" si="55"/>
        <v>0</v>
      </c>
      <c r="P233" s="537">
        <f t="shared" ca="1" si="55"/>
        <v>0</v>
      </c>
      <c r="Q233" s="537">
        <f t="shared" ca="1" si="55"/>
        <v>0</v>
      </c>
      <c r="R233" s="537">
        <f t="shared" ref="R233:AA239" ca="1" si="56">OFFSET(R$50,$BM233,0,1,1)*_xlfn.XLOOKUP(R$143,Years_for_prices_and_factors,Carbon_price_tCO2e_2023_2024_prices,,0)/10^6</f>
        <v>0</v>
      </c>
      <c r="S233" s="537">
        <f t="shared" ca="1" si="56"/>
        <v>0</v>
      </c>
      <c r="T233" s="537">
        <f t="shared" ca="1" si="56"/>
        <v>0</v>
      </c>
      <c r="U233" s="537">
        <f t="shared" ca="1" si="56"/>
        <v>0</v>
      </c>
      <c r="V233" s="537">
        <f t="shared" ca="1" si="56"/>
        <v>0</v>
      </c>
      <c r="W233" s="537">
        <f t="shared" ca="1" si="56"/>
        <v>0</v>
      </c>
      <c r="X233" s="537">
        <f t="shared" ca="1" si="56"/>
        <v>0</v>
      </c>
      <c r="Y233" s="537">
        <f t="shared" ca="1" si="56"/>
        <v>0</v>
      </c>
      <c r="Z233" s="537">
        <f t="shared" ca="1" si="56"/>
        <v>0</v>
      </c>
      <c r="AA233" s="537">
        <f t="shared" ca="1" si="56"/>
        <v>0</v>
      </c>
      <c r="AB233" s="537">
        <f t="shared" ref="AB233:AK239" ca="1" si="57">OFFSET(AB$50,$BM233,0,1,1)*_xlfn.XLOOKUP(AB$143,Years_for_prices_and_factors,Carbon_price_tCO2e_2023_2024_prices,,0)/10^6</f>
        <v>0</v>
      </c>
      <c r="AC233" s="537">
        <f t="shared" ca="1" si="57"/>
        <v>0</v>
      </c>
      <c r="AD233" s="537">
        <f t="shared" ca="1" si="57"/>
        <v>0</v>
      </c>
      <c r="AE233" s="537">
        <f t="shared" ca="1" si="57"/>
        <v>0</v>
      </c>
      <c r="AF233" s="537">
        <f t="shared" ca="1" si="57"/>
        <v>0</v>
      </c>
      <c r="AG233" s="537">
        <f t="shared" ca="1" si="57"/>
        <v>0</v>
      </c>
      <c r="AH233" s="537">
        <f t="shared" ca="1" si="57"/>
        <v>0</v>
      </c>
      <c r="AI233" s="537">
        <f t="shared" ca="1" si="57"/>
        <v>0</v>
      </c>
      <c r="AJ233" s="537">
        <f t="shared" ca="1" si="57"/>
        <v>0</v>
      </c>
      <c r="AK233" s="537">
        <f t="shared" ca="1" si="57"/>
        <v>0</v>
      </c>
      <c r="AL233" s="537">
        <f t="shared" ref="AL233:AU239" ca="1" si="58">OFFSET(AL$50,$BM233,0,1,1)*_xlfn.XLOOKUP(AL$143,Years_for_prices_and_factors,Carbon_price_tCO2e_2023_2024_prices,,0)/10^6</f>
        <v>0</v>
      </c>
      <c r="AM233" s="537">
        <f t="shared" ca="1" si="58"/>
        <v>0</v>
      </c>
      <c r="AN233" s="537">
        <f t="shared" ca="1" si="58"/>
        <v>0</v>
      </c>
      <c r="AO233" s="537">
        <f t="shared" ca="1" si="58"/>
        <v>0</v>
      </c>
      <c r="AP233" s="537">
        <f t="shared" ca="1" si="58"/>
        <v>0</v>
      </c>
      <c r="AQ233" s="537">
        <f t="shared" ca="1" si="58"/>
        <v>0</v>
      </c>
      <c r="AR233" s="537">
        <f t="shared" ca="1" si="58"/>
        <v>0</v>
      </c>
      <c r="AS233" s="537">
        <f t="shared" ca="1" si="58"/>
        <v>0</v>
      </c>
      <c r="AT233" s="537">
        <f t="shared" ca="1" si="58"/>
        <v>0</v>
      </c>
      <c r="AU233" s="537">
        <f t="shared" ca="1" si="58"/>
        <v>0</v>
      </c>
      <c r="AV233" s="537">
        <f t="shared" ref="AV233:BE239" ca="1" si="59">OFFSET(AV$50,$BM233,0,1,1)*_xlfn.XLOOKUP(AV$143,Years_for_prices_and_factors,Carbon_price_tCO2e_2023_2024_prices,,0)/10^6</f>
        <v>0</v>
      </c>
      <c r="AW233" s="537">
        <f t="shared" ca="1" si="59"/>
        <v>0</v>
      </c>
      <c r="AX233" s="537">
        <f t="shared" ca="1" si="59"/>
        <v>0</v>
      </c>
      <c r="AY233" s="537">
        <f t="shared" ca="1" si="59"/>
        <v>0</v>
      </c>
      <c r="AZ233" s="537">
        <f t="shared" ca="1" si="59"/>
        <v>0</v>
      </c>
      <c r="BA233" s="537">
        <f t="shared" ca="1" si="59"/>
        <v>0</v>
      </c>
      <c r="BB233" s="537">
        <f t="shared" ca="1" si="59"/>
        <v>0</v>
      </c>
      <c r="BC233" s="537">
        <f t="shared" ca="1" si="59"/>
        <v>0</v>
      </c>
      <c r="BD233" s="537">
        <f t="shared" ca="1" si="59"/>
        <v>0</v>
      </c>
      <c r="BE233" s="537">
        <f t="shared" ca="1" si="59"/>
        <v>0</v>
      </c>
      <c r="BF233" s="537">
        <f t="shared" ref="BF233:BL239" ca="1" si="60">OFFSET(BF$50,$BM233,0,1,1)*_xlfn.XLOOKUP(BF$143,Years_for_prices_and_factors,Carbon_price_tCO2e_2023_2024_prices,,0)/10^6</f>
        <v>0</v>
      </c>
      <c r="BG233" s="537">
        <f t="shared" ca="1" si="60"/>
        <v>0</v>
      </c>
      <c r="BH233" s="537">
        <f t="shared" ca="1" si="60"/>
        <v>0</v>
      </c>
      <c r="BI233" s="537">
        <f t="shared" ca="1" si="60"/>
        <v>0</v>
      </c>
      <c r="BJ233" s="537">
        <f t="shared" ca="1" si="60"/>
        <v>0</v>
      </c>
      <c r="BK233" s="537">
        <f t="shared" ca="1" si="60"/>
        <v>0</v>
      </c>
      <c r="BL233" s="537">
        <f t="shared" ca="1" si="60"/>
        <v>0</v>
      </c>
      <c r="BM233" s="882">
        <v>2</v>
      </c>
    </row>
    <row r="234" spans="1:65" s="77" customFormat="1" ht="15" customHeight="1">
      <c r="A234" s="1214"/>
      <c r="B234" s="89" t="str">
        <f t="shared" ca="1" si="54"/>
        <v>Reduced/Increased direct emissions (not associated with losses)</v>
      </c>
      <c r="C234" s="306" t="str">
        <f t="shared" ca="1" si="51"/>
        <v>Direct</v>
      </c>
      <c r="D234" s="306" t="str">
        <f t="shared" ca="1" si="51"/>
        <v>[Add notes here]</v>
      </c>
      <c r="E234" s="306" t="str">
        <f t="shared" ca="1" si="51"/>
        <v>Please select confidence rating</v>
      </c>
      <c r="F234" s="451" t="str">
        <f t="shared" ca="1" si="51"/>
        <v>[Add notes here]</v>
      </c>
      <c r="G234" s="922" t="s">
        <v>514</v>
      </c>
      <c r="H234" s="537">
        <f t="shared" ca="1" si="55"/>
        <v>0</v>
      </c>
      <c r="I234" s="537">
        <f t="shared" ca="1" si="55"/>
        <v>0</v>
      </c>
      <c r="J234" s="537">
        <f t="shared" ca="1" si="55"/>
        <v>0</v>
      </c>
      <c r="K234" s="537">
        <f t="shared" ca="1" si="55"/>
        <v>0</v>
      </c>
      <c r="L234" s="537">
        <f t="shared" ca="1" si="55"/>
        <v>0</v>
      </c>
      <c r="M234" s="537">
        <f t="shared" ca="1" si="55"/>
        <v>0</v>
      </c>
      <c r="N234" s="537">
        <f t="shared" ca="1" si="55"/>
        <v>0</v>
      </c>
      <c r="O234" s="537">
        <f t="shared" ca="1" si="55"/>
        <v>0</v>
      </c>
      <c r="P234" s="537">
        <f t="shared" ca="1" si="55"/>
        <v>0</v>
      </c>
      <c r="Q234" s="537">
        <f t="shared" ca="1" si="55"/>
        <v>0</v>
      </c>
      <c r="R234" s="537">
        <f t="shared" ca="1" si="56"/>
        <v>0</v>
      </c>
      <c r="S234" s="537">
        <f t="shared" ca="1" si="56"/>
        <v>0</v>
      </c>
      <c r="T234" s="537">
        <f t="shared" ca="1" si="56"/>
        <v>0</v>
      </c>
      <c r="U234" s="537">
        <f t="shared" ca="1" si="56"/>
        <v>0</v>
      </c>
      <c r="V234" s="537">
        <f t="shared" ca="1" si="56"/>
        <v>0</v>
      </c>
      <c r="W234" s="537">
        <f t="shared" ca="1" si="56"/>
        <v>0</v>
      </c>
      <c r="X234" s="537">
        <f t="shared" ca="1" si="56"/>
        <v>0</v>
      </c>
      <c r="Y234" s="537">
        <f t="shared" ca="1" si="56"/>
        <v>0</v>
      </c>
      <c r="Z234" s="537">
        <f t="shared" ca="1" si="56"/>
        <v>0</v>
      </c>
      <c r="AA234" s="537">
        <f t="shared" ca="1" si="56"/>
        <v>0</v>
      </c>
      <c r="AB234" s="537">
        <f t="shared" ca="1" si="57"/>
        <v>0</v>
      </c>
      <c r="AC234" s="537">
        <f t="shared" ca="1" si="57"/>
        <v>0</v>
      </c>
      <c r="AD234" s="537">
        <f t="shared" ca="1" si="57"/>
        <v>0</v>
      </c>
      <c r="AE234" s="537">
        <f t="shared" ca="1" si="57"/>
        <v>0</v>
      </c>
      <c r="AF234" s="537">
        <f t="shared" ca="1" si="57"/>
        <v>0</v>
      </c>
      <c r="AG234" s="537">
        <f t="shared" ca="1" si="57"/>
        <v>0</v>
      </c>
      <c r="AH234" s="537">
        <f t="shared" ca="1" si="57"/>
        <v>0</v>
      </c>
      <c r="AI234" s="537">
        <f t="shared" ca="1" si="57"/>
        <v>0</v>
      </c>
      <c r="AJ234" s="537">
        <f t="shared" ca="1" si="57"/>
        <v>0</v>
      </c>
      <c r="AK234" s="537">
        <f t="shared" ca="1" si="57"/>
        <v>0</v>
      </c>
      <c r="AL234" s="537">
        <f t="shared" ca="1" si="58"/>
        <v>0</v>
      </c>
      <c r="AM234" s="537">
        <f t="shared" ca="1" si="58"/>
        <v>0</v>
      </c>
      <c r="AN234" s="537">
        <f t="shared" ca="1" si="58"/>
        <v>0</v>
      </c>
      <c r="AO234" s="537">
        <f t="shared" ca="1" si="58"/>
        <v>0</v>
      </c>
      <c r="AP234" s="537">
        <f t="shared" ca="1" si="58"/>
        <v>0</v>
      </c>
      <c r="AQ234" s="537">
        <f t="shared" ca="1" si="58"/>
        <v>0</v>
      </c>
      <c r="AR234" s="537">
        <f t="shared" ca="1" si="58"/>
        <v>0</v>
      </c>
      <c r="AS234" s="537">
        <f t="shared" ca="1" si="58"/>
        <v>0</v>
      </c>
      <c r="AT234" s="537">
        <f t="shared" ca="1" si="58"/>
        <v>0</v>
      </c>
      <c r="AU234" s="537">
        <f t="shared" ca="1" si="58"/>
        <v>0</v>
      </c>
      <c r="AV234" s="537">
        <f t="shared" ca="1" si="59"/>
        <v>0</v>
      </c>
      <c r="AW234" s="537">
        <f t="shared" ca="1" si="59"/>
        <v>0</v>
      </c>
      <c r="AX234" s="537">
        <f t="shared" ca="1" si="59"/>
        <v>0</v>
      </c>
      <c r="AY234" s="537">
        <f t="shared" ca="1" si="59"/>
        <v>0</v>
      </c>
      <c r="AZ234" s="537">
        <f t="shared" ca="1" si="59"/>
        <v>0</v>
      </c>
      <c r="BA234" s="537">
        <f t="shared" ca="1" si="59"/>
        <v>0</v>
      </c>
      <c r="BB234" s="537">
        <f t="shared" ca="1" si="59"/>
        <v>0</v>
      </c>
      <c r="BC234" s="537">
        <f t="shared" ca="1" si="59"/>
        <v>0</v>
      </c>
      <c r="BD234" s="537">
        <f t="shared" ca="1" si="59"/>
        <v>0</v>
      </c>
      <c r="BE234" s="537">
        <f t="shared" ca="1" si="59"/>
        <v>0</v>
      </c>
      <c r="BF234" s="537">
        <f t="shared" ca="1" si="60"/>
        <v>0</v>
      </c>
      <c r="BG234" s="537">
        <f t="shared" ca="1" si="60"/>
        <v>0</v>
      </c>
      <c r="BH234" s="537">
        <f t="shared" ca="1" si="60"/>
        <v>0</v>
      </c>
      <c r="BI234" s="537">
        <f t="shared" ca="1" si="60"/>
        <v>0</v>
      </c>
      <c r="BJ234" s="537">
        <f t="shared" ca="1" si="60"/>
        <v>0</v>
      </c>
      <c r="BK234" s="537">
        <f t="shared" ca="1" si="60"/>
        <v>0</v>
      </c>
      <c r="BL234" s="537">
        <f t="shared" ca="1" si="60"/>
        <v>0</v>
      </c>
      <c r="BM234" s="882">
        <v>3</v>
      </c>
    </row>
    <row r="235" spans="1:65" s="77" customFormat="1" ht="15" customHeight="1">
      <c r="A235" s="1214"/>
      <c r="B235" s="281" t="str">
        <f t="shared" ca="1" si="54"/>
        <v>Reduced/Increased indirect emissions (not associated with losses)</v>
      </c>
      <c r="C235" s="306" t="str">
        <f t="shared" ca="1" si="51"/>
        <v>Indirect</v>
      </c>
      <c r="D235" s="306" t="str">
        <f t="shared" ca="1" si="51"/>
        <v>[Add notes here]</v>
      </c>
      <c r="E235" s="306" t="str">
        <f t="shared" ca="1" si="51"/>
        <v>Please select confidence rating</v>
      </c>
      <c r="F235" s="451" t="str">
        <f t="shared" ca="1" si="51"/>
        <v>[Add notes here]</v>
      </c>
      <c r="G235" s="922" t="s">
        <v>514</v>
      </c>
      <c r="H235" s="537">
        <f t="shared" ca="1" si="55"/>
        <v>0</v>
      </c>
      <c r="I235" s="537">
        <f t="shared" ca="1" si="55"/>
        <v>0</v>
      </c>
      <c r="J235" s="537">
        <f t="shared" ca="1" si="55"/>
        <v>0</v>
      </c>
      <c r="K235" s="537">
        <f t="shared" ca="1" si="55"/>
        <v>0</v>
      </c>
      <c r="L235" s="537">
        <f t="shared" ca="1" si="55"/>
        <v>0</v>
      </c>
      <c r="M235" s="537">
        <f t="shared" ca="1" si="55"/>
        <v>0</v>
      </c>
      <c r="N235" s="537">
        <f t="shared" ca="1" si="55"/>
        <v>0</v>
      </c>
      <c r="O235" s="537">
        <f t="shared" ca="1" si="55"/>
        <v>0</v>
      </c>
      <c r="P235" s="537">
        <f t="shared" ca="1" si="55"/>
        <v>0</v>
      </c>
      <c r="Q235" s="537">
        <f t="shared" ca="1" si="55"/>
        <v>0</v>
      </c>
      <c r="R235" s="537">
        <f t="shared" ca="1" si="56"/>
        <v>0</v>
      </c>
      <c r="S235" s="537">
        <f t="shared" ca="1" si="56"/>
        <v>0</v>
      </c>
      <c r="T235" s="537">
        <f t="shared" ca="1" si="56"/>
        <v>0</v>
      </c>
      <c r="U235" s="537">
        <f t="shared" ca="1" si="56"/>
        <v>0</v>
      </c>
      <c r="V235" s="537">
        <f t="shared" ca="1" si="56"/>
        <v>0</v>
      </c>
      <c r="W235" s="537">
        <f t="shared" ca="1" si="56"/>
        <v>0</v>
      </c>
      <c r="X235" s="537">
        <f t="shared" ca="1" si="56"/>
        <v>0</v>
      </c>
      <c r="Y235" s="537">
        <f t="shared" ca="1" si="56"/>
        <v>0</v>
      </c>
      <c r="Z235" s="537">
        <f t="shared" ca="1" si="56"/>
        <v>0</v>
      </c>
      <c r="AA235" s="537">
        <f t="shared" ca="1" si="56"/>
        <v>0</v>
      </c>
      <c r="AB235" s="537">
        <f t="shared" ca="1" si="57"/>
        <v>0</v>
      </c>
      <c r="AC235" s="537">
        <f t="shared" ca="1" si="57"/>
        <v>0</v>
      </c>
      <c r="AD235" s="537">
        <f t="shared" ca="1" si="57"/>
        <v>0</v>
      </c>
      <c r="AE235" s="537">
        <f t="shared" ca="1" si="57"/>
        <v>0</v>
      </c>
      <c r="AF235" s="537">
        <f t="shared" ca="1" si="57"/>
        <v>0</v>
      </c>
      <c r="AG235" s="537">
        <f t="shared" ca="1" si="57"/>
        <v>0</v>
      </c>
      <c r="AH235" s="537">
        <f t="shared" ca="1" si="57"/>
        <v>0</v>
      </c>
      <c r="AI235" s="537">
        <f t="shared" ca="1" si="57"/>
        <v>0</v>
      </c>
      <c r="AJ235" s="537">
        <f t="shared" ca="1" si="57"/>
        <v>0</v>
      </c>
      <c r="AK235" s="537">
        <f t="shared" ca="1" si="57"/>
        <v>0</v>
      </c>
      <c r="AL235" s="537">
        <f t="shared" ca="1" si="58"/>
        <v>0</v>
      </c>
      <c r="AM235" s="537">
        <f t="shared" ca="1" si="58"/>
        <v>0</v>
      </c>
      <c r="AN235" s="537">
        <f t="shared" ca="1" si="58"/>
        <v>0</v>
      </c>
      <c r="AO235" s="537">
        <f t="shared" ca="1" si="58"/>
        <v>0</v>
      </c>
      <c r="AP235" s="537">
        <f t="shared" ca="1" si="58"/>
        <v>0</v>
      </c>
      <c r="AQ235" s="537">
        <f t="shared" ca="1" si="58"/>
        <v>0</v>
      </c>
      <c r="AR235" s="537">
        <f t="shared" ca="1" si="58"/>
        <v>0</v>
      </c>
      <c r="AS235" s="537">
        <f t="shared" ca="1" si="58"/>
        <v>0</v>
      </c>
      <c r="AT235" s="537">
        <f t="shared" ca="1" si="58"/>
        <v>0</v>
      </c>
      <c r="AU235" s="537">
        <f t="shared" ca="1" si="58"/>
        <v>0</v>
      </c>
      <c r="AV235" s="537">
        <f t="shared" ca="1" si="59"/>
        <v>0</v>
      </c>
      <c r="AW235" s="537">
        <f t="shared" ca="1" si="59"/>
        <v>0</v>
      </c>
      <c r="AX235" s="537">
        <f t="shared" ca="1" si="59"/>
        <v>0</v>
      </c>
      <c r="AY235" s="537">
        <f t="shared" ca="1" si="59"/>
        <v>0</v>
      </c>
      <c r="AZ235" s="537">
        <f t="shared" ca="1" si="59"/>
        <v>0</v>
      </c>
      <c r="BA235" s="537">
        <f t="shared" ca="1" si="59"/>
        <v>0</v>
      </c>
      <c r="BB235" s="537">
        <f t="shared" ca="1" si="59"/>
        <v>0</v>
      </c>
      <c r="BC235" s="537">
        <f t="shared" ca="1" si="59"/>
        <v>0</v>
      </c>
      <c r="BD235" s="537">
        <f t="shared" ca="1" si="59"/>
        <v>0</v>
      </c>
      <c r="BE235" s="537">
        <f t="shared" ca="1" si="59"/>
        <v>0</v>
      </c>
      <c r="BF235" s="537">
        <f t="shared" ca="1" si="60"/>
        <v>0</v>
      </c>
      <c r="BG235" s="537">
        <f t="shared" ca="1" si="60"/>
        <v>0</v>
      </c>
      <c r="BH235" s="537">
        <f t="shared" ca="1" si="60"/>
        <v>0</v>
      </c>
      <c r="BI235" s="537">
        <f t="shared" ca="1" si="60"/>
        <v>0</v>
      </c>
      <c r="BJ235" s="537">
        <f t="shared" ca="1" si="60"/>
        <v>0</v>
      </c>
      <c r="BK235" s="537">
        <f t="shared" ca="1" si="60"/>
        <v>0</v>
      </c>
      <c r="BL235" s="537">
        <f t="shared" ca="1" si="60"/>
        <v>0</v>
      </c>
      <c r="BM235" s="882">
        <v>4</v>
      </c>
    </row>
    <row r="236" spans="1:65" s="77" customFormat="1" ht="15" customHeight="1">
      <c r="A236" s="1214"/>
      <c r="B236" s="281" t="str">
        <f t="shared" ca="1" si="54"/>
        <v>Shrinkage - theft of gas &amp; own use gas</v>
      </c>
      <c r="C236" s="306" t="str">
        <f t="shared" ca="1" si="51"/>
        <v>Please select scope</v>
      </c>
      <c r="D236" s="306" t="str">
        <f t="shared" ca="1" si="51"/>
        <v>[Add notes here]</v>
      </c>
      <c r="E236" s="306" t="str">
        <f t="shared" ca="1" si="51"/>
        <v>Please select confidence rating</v>
      </c>
      <c r="F236" s="451" t="str">
        <f t="shared" ca="1" si="51"/>
        <v>[Add notes here]</v>
      </c>
      <c r="G236" s="922" t="s">
        <v>514</v>
      </c>
      <c r="H236" s="537">
        <f t="shared" ca="1" si="55"/>
        <v>0</v>
      </c>
      <c r="I236" s="537">
        <f t="shared" ca="1" si="55"/>
        <v>0</v>
      </c>
      <c r="J236" s="537">
        <f t="shared" ca="1" si="55"/>
        <v>0</v>
      </c>
      <c r="K236" s="537">
        <f t="shared" ca="1" si="55"/>
        <v>0</v>
      </c>
      <c r="L236" s="537">
        <f t="shared" ca="1" si="55"/>
        <v>0</v>
      </c>
      <c r="M236" s="537">
        <f t="shared" ca="1" si="55"/>
        <v>0</v>
      </c>
      <c r="N236" s="537">
        <f t="shared" ca="1" si="55"/>
        <v>0</v>
      </c>
      <c r="O236" s="537">
        <f t="shared" ca="1" si="55"/>
        <v>0</v>
      </c>
      <c r="P236" s="537">
        <f t="shared" ca="1" si="55"/>
        <v>0</v>
      </c>
      <c r="Q236" s="537">
        <f t="shared" ca="1" si="55"/>
        <v>0</v>
      </c>
      <c r="R236" s="537">
        <f t="shared" ca="1" si="56"/>
        <v>0</v>
      </c>
      <c r="S236" s="537">
        <f t="shared" ca="1" si="56"/>
        <v>0</v>
      </c>
      <c r="T236" s="537">
        <f t="shared" ca="1" si="56"/>
        <v>0</v>
      </c>
      <c r="U236" s="537">
        <f t="shared" ca="1" si="56"/>
        <v>0</v>
      </c>
      <c r="V236" s="537">
        <f t="shared" ca="1" si="56"/>
        <v>0</v>
      </c>
      <c r="W236" s="537">
        <f t="shared" ca="1" si="56"/>
        <v>0</v>
      </c>
      <c r="X236" s="537">
        <f t="shared" ca="1" si="56"/>
        <v>0</v>
      </c>
      <c r="Y236" s="537">
        <f t="shared" ca="1" si="56"/>
        <v>0</v>
      </c>
      <c r="Z236" s="537">
        <f t="shared" ca="1" si="56"/>
        <v>0</v>
      </c>
      <c r="AA236" s="537">
        <f t="shared" ca="1" si="56"/>
        <v>0</v>
      </c>
      <c r="AB236" s="537">
        <f t="shared" ca="1" si="57"/>
        <v>0</v>
      </c>
      <c r="AC236" s="537">
        <f t="shared" ca="1" si="57"/>
        <v>0</v>
      </c>
      <c r="AD236" s="537">
        <f t="shared" ca="1" si="57"/>
        <v>0</v>
      </c>
      <c r="AE236" s="537">
        <f t="shared" ca="1" si="57"/>
        <v>0</v>
      </c>
      <c r="AF236" s="537">
        <f t="shared" ca="1" si="57"/>
        <v>0</v>
      </c>
      <c r="AG236" s="537">
        <f t="shared" ca="1" si="57"/>
        <v>0</v>
      </c>
      <c r="AH236" s="537">
        <f t="shared" ca="1" si="57"/>
        <v>0</v>
      </c>
      <c r="AI236" s="537">
        <f t="shared" ca="1" si="57"/>
        <v>0</v>
      </c>
      <c r="AJ236" s="537">
        <f t="shared" ca="1" si="57"/>
        <v>0</v>
      </c>
      <c r="AK236" s="537">
        <f t="shared" ca="1" si="57"/>
        <v>0</v>
      </c>
      <c r="AL236" s="537">
        <f t="shared" ca="1" si="58"/>
        <v>0</v>
      </c>
      <c r="AM236" s="537">
        <f t="shared" ca="1" si="58"/>
        <v>0</v>
      </c>
      <c r="AN236" s="537">
        <f t="shared" ca="1" si="58"/>
        <v>0</v>
      </c>
      <c r="AO236" s="537">
        <f t="shared" ca="1" si="58"/>
        <v>0</v>
      </c>
      <c r="AP236" s="537">
        <f t="shared" ca="1" si="58"/>
        <v>0</v>
      </c>
      <c r="AQ236" s="537">
        <f t="shared" ca="1" si="58"/>
        <v>0</v>
      </c>
      <c r="AR236" s="537">
        <f t="shared" ca="1" si="58"/>
        <v>0</v>
      </c>
      <c r="AS236" s="537">
        <f t="shared" ca="1" si="58"/>
        <v>0</v>
      </c>
      <c r="AT236" s="537">
        <f t="shared" ca="1" si="58"/>
        <v>0</v>
      </c>
      <c r="AU236" s="537">
        <f t="shared" ca="1" si="58"/>
        <v>0</v>
      </c>
      <c r="AV236" s="537">
        <f t="shared" ca="1" si="59"/>
        <v>0</v>
      </c>
      <c r="AW236" s="537">
        <f t="shared" ca="1" si="59"/>
        <v>0</v>
      </c>
      <c r="AX236" s="537">
        <f t="shared" ca="1" si="59"/>
        <v>0</v>
      </c>
      <c r="AY236" s="537">
        <f t="shared" ca="1" si="59"/>
        <v>0</v>
      </c>
      <c r="AZ236" s="537">
        <f t="shared" ca="1" si="59"/>
        <v>0</v>
      </c>
      <c r="BA236" s="537">
        <f t="shared" ca="1" si="59"/>
        <v>0</v>
      </c>
      <c r="BB236" s="537">
        <f t="shared" ca="1" si="59"/>
        <v>0</v>
      </c>
      <c r="BC236" s="537">
        <f t="shared" ca="1" si="59"/>
        <v>0</v>
      </c>
      <c r="BD236" s="537">
        <f t="shared" ca="1" si="59"/>
        <v>0</v>
      </c>
      <c r="BE236" s="537">
        <f t="shared" ca="1" si="59"/>
        <v>0</v>
      </c>
      <c r="BF236" s="537">
        <f t="shared" ca="1" si="60"/>
        <v>0</v>
      </c>
      <c r="BG236" s="537">
        <f t="shared" ca="1" si="60"/>
        <v>0</v>
      </c>
      <c r="BH236" s="537">
        <f t="shared" ca="1" si="60"/>
        <v>0</v>
      </c>
      <c r="BI236" s="537">
        <f t="shared" ca="1" si="60"/>
        <v>0</v>
      </c>
      <c r="BJ236" s="537">
        <f t="shared" ca="1" si="60"/>
        <v>0</v>
      </c>
      <c r="BK236" s="537">
        <f t="shared" ca="1" si="60"/>
        <v>0</v>
      </c>
      <c r="BL236" s="537">
        <f t="shared" ca="1" si="60"/>
        <v>0</v>
      </c>
      <c r="BM236" s="882">
        <v>5</v>
      </c>
    </row>
    <row r="237" spans="1:65" s="77" customFormat="1" ht="15" customHeight="1">
      <c r="A237" s="1214"/>
      <c r="B237" s="445" t="str">
        <f t="shared" ca="1" si="54"/>
        <v>Other gas leakage 1 (specify) (e.g. SF6, H2, CH4, N2O, etc.)</v>
      </c>
      <c r="C237" s="306" t="str">
        <f t="shared" ca="1" si="51"/>
        <v>Please select scope</v>
      </c>
      <c r="D237" s="306" t="str">
        <f t="shared" ca="1" si="51"/>
        <v>[Add notes here]</v>
      </c>
      <c r="E237" s="306" t="str">
        <f t="shared" ca="1" si="51"/>
        <v>Please select confidence rating</v>
      </c>
      <c r="F237" s="451" t="str">
        <f t="shared" ca="1" si="51"/>
        <v>[Add notes here]</v>
      </c>
      <c r="G237" s="922" t="s">
        <v>514</v>
      </c>
      <c r="H237" s="537">
        <f t="shared" ca="1" si="55"/>
        <v>0</v>
      </c>
      <c r="I237" s="537">
        <f t="shared" ca="1" si="55"/>
        <v>0</v>
      </c>
      <c r="J237" s="537">
        <f t="shared" ca="1" si="55"/>
        <v>0</v>
      </c>
      <c r="K237" s="537">
        <f t="shared" ca="1" si="55"/>
        <v>0</v>
      </c>
      <c r="L237" s="537">
        <f t="shared" ca="1" si="55"/>
        <v>0</v>
      </c>
      <c r="M237" s="537">
        <f t="shared" ca="1" si="55"/>
        <v>0</v>
      </c>
      <c r="N237" s="537">
        <f t="shared" ca="1" si="55"/>
        <v>0</v>
      </c>
      <c r="O237" s="537">
        <f t="shared" ca="1" si="55"/>
        <v>0</v>
      </c>
      <c r="P237" s="537">
        <f t="shared" ca="1" si="55"/>
        <v>0</v>
      </c>
      <c r="Q237" s="537">
        <f t="shared" ca="1" si="55"/>
        <v>0</v>
      </c>
      <c r="R237" s="537">
        <f t="shared" ca="1" si="56"/>
        <v>0</v>
      </c>
      <c r="S237" s="537">
        <f t="shared" ca="1" si="56"/>
        <v>0</v>
      </c>
      <c r="T237" s="537">
        <f t="shared" ca="1" si="56"/>
        <v>0</v>
      </c>
      <c r="U237" s="537">
        <f t="shared" ca="1" si="56"/>
        <v>0</v>
      </c>
      <c r="V237" s="537">
        <f t="shared" ca="1" si="56"/>
        <v>0</v>
      </c>
      <c r="W237" s="537">
        <f t="shared" ca="1" si="56"/>
        <v>0</v>
      </c>
      <c r="X237" s="537">
        <f t="shared" ca="1" si="56"/>
        <v>0</v>
      </c>
      <c r="Y237" s="537">
        <f t="shared" ca="1" si="56"/>
        <v>0</v>
      </c>
      <c r="Z237" s="537">
        <f t="shared" ca="1" si="56"/>
        <v>0</v>
      </c>
      <c r="AA237" s="537">
        <f t="shared" ca="1" si="56"/>
        <v>0</v>
      </c>
      <c r="AB237" s="537">
        <f t="shared" ca="1" si="57"/>
        <v>0</v>
      </c>
      <c r="AC237" s="537">
        <f t="shared" ca="1" si="57"/>
        <v>0</v>
      </c>
      <c r="AD237" s="537">
        <f t="shared" ca="1" si="57"/>
        <v>0</v>
      </c>
      <c r="AE237" s="537">
        <f t="shared" ca="1" si="57"/>
        <v>0</v>
      </c>
      <c r="AF237" s="537">
        <f t="shared" ca="1" si="57"/>
        <v>0</v>
      </c>
      <c r="AG237" s="537">
        <f t="shared" ca="1" si="57"/>
        <v>0</v>
      </c>
      <c r="AH237" s="537">
        <f t="shared" ca="1" si="57"/>
        <v>0</v>
      </c>
      <c r="AI237" s="537">
        <f t="shared" ca="1" si="57"/>
        <v>0</v>
      </c>
      <c r="AJ237" s="537">
        <f t="shared" ca="1" si="57"/>
        <v>0</v>
      </c>
      <c r="AK237" s="537">
        <f t="shared" ca="1" si="57"/>
        <v>0</v>
      </c>
      <c r="AL237" s="537">
        <f t="shared" ca="1" si="58"/>
        <v>0</v>
      </c>
      <c r="AM237" s="537">
        <f t="shared" ca="1" si="58"/>
        <v>0</v>
      </c>
      <c r="AN237" s="537">
        <f t="shared" ca="1" si="58"/>
        <v>0</v>
      </c>
      <c r="AO237" s="537">
        <f t="shared" ca="1" si="58"/>
        <v>0</v>
      </c>
      <c r="AP237" s="537">
        <f t="shared" ca="1" si="58"/>
        <v>0</v>
      </c>
      <c r="AQ237" s="537">
        <f t="shared" ca="1" si="58"/>
        <v>0</v>
      </c>
      <c r="AR237" s="537">
        <f t="shared" ca="1" si="58"/>
        <v>0</v>
      </c>
      <c r="AS237" s="537">
        <f t="shared" ca="1" si="58"/>
        <v>0</v>
      </c>
      <c r="AT237" s="537">
        <f t="shared" ca="1" si="58"/>
        <v>0</v>
      </c>
      <c r="AU237" s="537">
        <f t="shared" ca="1" si="58"/>
        <v>0</v>
      </c>
      <c r="AV237" s="537">
        <f t="shared" ca="1" si="59"/>
        <v>0</v>
      </c>
      <c r="AW237" s="537">
        <f t="shared" ca="1" si="59"/>
        <v>0</v>
      </c>
      <c r="AX237" s="537">
        <f t="shared" ca="1" si="59"/>
        <v>0</v>
      </c>
      <c r="AY237" s="537">
        <f t="shared" ca="1" si="59"/>
        <v>0</v>
      </c>
      <c r="AZ237" s="537">
        <f t="shared" ca="1" si="59"/>
        <v>0</v>
      </c>
      <c r="BA237" s="537">
        <f t="shared" ca="1" si="59"/>
        <v>0</v>
      </c>
      <c r="BB237" s="537">
        <f t="shared" ca="1" si="59"/>
        <v>0</v>
      </c>
      <c r="BC237" s="537">
        <f t="shared" ca="1" si="59"/>
        <v>0</v>
      </c>
      <c r="BD237" s="537">
        <f t="shared" ca="1" si="59"/>
        <v>0</v>
      </c>
      <c r="BE237" s="537">
        <f t="shared" ca="1" si="59"/>
        <v>0</v>
      </c>
      <c r="BF237" s="537">
        <f t="shared" ca="1" si="60"/>
        <v>0</v>
      </c>
      <c r="BG237" s="537">
        <f t="shared" ca="1" si="60"/>
        <v>0</v>
      </c>
      <c r="BH237" s="537">
        <f t="shared" ca="1" si="60"/>
        <v>0</v>
      </c>
      <c r="BI237" s="537">
        <f t="shared" ca="1" si="60"/>
        <v>0</v>
      </c>
      <c r="BJ237" s="537">
        <f t="shared" ca="1" si="60"/>
        <v>0</v>
      </c>
      <c r="BK237" s="537">
        <f t="shared" ca="1" si="60"/>
        <v>0</v>
      </c>
      <c r="BL237" s="537">
        <f t="shared" ca="1" si="60"/>
        <v>0</v>
      </c>
      <c r="BM237" s="882">
        <v>6</v>
      </c>
    </row>
    <row r="238" spans="1:65" s="77" customFormat="1" ht="15" customHeight="1">
      <c r="A238" s="1214"/>
      <c r="B238" s="445" t="str">
        <f t="shared" ca="1" si="54"/>
        <v xml:space="preserve">Other gas leakage 2 (specify) (e.g. SF6, H2, CH4, N2O, etc.)  </v>
      </c>
      <c r="C238" s="306" t="str">
        <f t="shared" ca="1" si="51"/>
        <v>Please select scope</v>
      </c>
      <c r="D238" s="306" t="str">
        <f t="shared" ca="1" si="51"/>
        <v>[Add notes here]</v>
      </c>
      <c r="E238" s="306" t="str">
        <f t="shared" ca="1" si="51"/>
        <v>Please select confidence rating</v>
      </c>
      <c r="F238" s="451" t="str">
        <f t="shared" ca="1" si="51"/>
        <v>[Add notes here]</v>
      </c>
      <c r="G238" s="922" t="s">
        <v>514</v>
      </c>
      <c r="H238" s="537">
        <f t="shared" ca="1" si="55"/>
        <v>0</v>
      </c>
      <c r="I238" s="537">
        <f t="shared" ca="1" si="55"/>
        <v>0</v>
      </c>
      <c r="J238" s="537">
        <f t="shared" ca="1" si="55"/>
        <v>0</v>
      </c>
      <c r="K238" s="537">
        <f t="shared" ca="1" si="55"/>
        <v>0</v>
      </c>
      <c r="L238" s="537">
        <f t="shared" ca="1" si="55"/>
        <v>0</v>
      </c>
      <c r="M238" s="537">
        <f t="shared" ca="1" si="55"/>
        <v>0</v>
      </c>
      <c r="N238" s="537">
        <f t="shared" ca="1" si="55"/>
        <v>0</v>
      </c>
      <c r="O238" s="537">
        <f t="shared" ca="1" si="55"/>
        <v>0</v>
      </c>
      <c r="P238" s="537">
        <f t="shared" ca="1" si="55"/>
        <v>0</v>
      </c>
      <c r="Q238" s="537">
        <f t="shared" ca="1" si="55"/>
        <v>0</v>
      </c>
      <c r="R238" s="537">
        <f t="shared" ca="1" si="56"/>
        <v>0</v>
      </c>
      <c r="S238" s="537">
        <f t="shared" ca="1" si="56"/>
        <v>0</v>
      </c>
      <c r="T238" s="537">
        <f t="shared" ca="1" si="56"/>
        <v>0</v>
      </c>
      <c r="U238" s="537">
        <f t="shared" ca="1" si="56"/>
        <v>0</v>
      </c>
      <c r="V238" s="537">
        <f t="shared" ca="1" si="56"/>
        <v>0</v>
      </c>
      <c r="W238" s="537">
        <f t="shared" ca="1" si="56"/>
        <v>0</v>
      </c>
      <c r="X238" s="537">
        <f t="shared" ca="1" si="56"/>
        <v>0</v>
      </c>
      <c r="Y238" s="537">
        <f t="shared" ca="1" si="56"/>
        <v>0</v>
      </c>
      <c r="Z238" s="537">
        <f t="shared" ca="1" si="56"/>
        <v>0</v>
      </c>
      <c r="AA238" s="537">
        <f t="shared" ca="1" si="56"/>
        <v>0</v>
      </c>
      <c r="AB238" s="537">
        <f t="shared" ca="1" si="57"/>
        <v>0</v>
      </c>
      <c r="AC238" s="537">
        <f t="shared" ca="1" si="57"/>
        <v>0</v>
      </c>
      <c r="AD238" s="537">
        <f t="shared" ca="1" si="57"/>
        <v>0</v>
      </c>
      <c r="AE238" s="537">
        <f t="shared" ca="1" si="57"/>
        <v>0</v>
      </c>
      <c r="AF238" s="537">
        <f t="shared" ca="1" si="57"/>
        <v>0</v>
      </c>
      <c r="AG238" s="537">
        <f t="shared" ca="1" si="57"/>
        <v>0</v>
      </c>
      <c r="AH238" s="537">
        <f t="shared" ca="1" si="57"/>
        <v>0</v>
      </c>
      <c r="AI238" s="537">
        <f t="shared" ca="1" si="57"/>
        <v>0</v>
      </c>
      <c r="AJ238" s="537">
        <f t="shared" ca="1" si="57"/>
        <v>0</v>
      </c>
      <c r="AK238" s="537">
        <f t="shared" ca="1" si="57"/>
        <v>0</v>
      </c>
      <c r="AL238" s="537">
        <f t="shared" ca="1" si="58"/>
        <v>0</v>
      </c>
      <c r="AM238" s="537">
        <f t="shared" ca="1" si="58"/>
        <v>0</v>
      </c>
      <c r="AN238" s="537">
        <f t="shared" ca="1" si="58"/>
        <v>0</v>
      </c>
      <c r="AO238" s="537">
        <f t="shared" ca="1" si="58"/>
        <v>0</v>
      </c>
      <c r="AP238" s="537">
        <f t="shared" ca="1" si="58"/>
        <v>0</v>
      </c>
      <c r="AQ238" s="537">
        <f t="shared" ca="1" si="58"/>
        <v>0</v>
      </c>
      <c r="AR238" s="537">
        <f t="shared" ca="1" si="58"/>
        <v>0</v>
      </c>
      <c r="AS238" s="537">
        <f t="shared" ca="1" si="58"/>
        <v>0</v>
      </c>
      <c r="AT238" s="537">
        <f t="shared" ca="1" si="58"/>
        <v>0</v>
      </c>
      <c r="AU238" s="537">
        <f t="shared" ca="1" si="58"/>
        <v>0</v>
      </c>
      <c r="AV238" s="537">
        <f t="shared" ca="1" si="59"/>
        <v>0</v>
      </c>
      <c r="AW238" s="537">
        <f t="shared" ca="1" si="59"/>
        <v>0</v>
      </c>
      <c r="AX238" s="537">
        <f t="shared" ca="1" si="59"/>
        <v>0</v>
      </c>
      <c r="AY238" s="537">
        <f t="shared" ca="1" si="59"/>
        <v>0</v>
      </c>
      <c r="AZ238" s="537">
        <f t="shared" ca="1" si="59"/>
        <v>0</v>
      </c>
      <c r="BA238" s="537">
        <f t="shared" ca="1" si="59"/>
        <v>0</v>
      </c>
      <c r="BB238" s="537">
        <f t="shared" ca="1" si="59"/>
        <v>0</v>
      </c>
      <c r="BC238" s="537">
        <f t="shared" ca="1" si="59"/>
        <v>0</v>
      </c>
      <c r="BD238" s="537">
        <f t="shared" ca="1" si="59"/>
        <v>0</v>
      </c>
      <c r="BE238" s="537">
        <f t="shared" ca="1" si="59"/>
        <v>0</v>
      </c>
      <c r="BF238" s="537">
        <f t="shared" ca="1" si="60"/>
        <v>0</v>
      </c>
      <c r="BG238" s="537">
        <f t="shared" ca="1" si="60"/>
        <v>0</v>
      </c>
      <c r="BH238" s="537">
        <f t="shared" ca="1" si="60"/>
        <v>0</v>
      </c>
      <c r="BI238" s="537">
        <f t="shared" ca="1" si="60"/>
        <v>0</v>
      </c>
      <c r="BJ238" s="537">
        <f t="shared" ca="1" si="60"/>
        <v>0</v>
      </c>
      <c r="BK238" s="537">
        <f t="shared" ca="1" si="60"/>
        <v>0</v>
      </c>
      <c r="BL238" s="537">
        <f t="shared" ca="1" si="60"/>
        <v>0</v>
      </c>
      <c r="BM238" s="882">
        <v>7</v>
      </c>
    </row>
    <row r="239" spans="1:65" s="77" customFormat="1" ht="15" customHeight="1">
      <c r="A239" s="1214"/>
      <c r="B239" s="445" t="str">
        <f t="shared" ca="1" si="54"/>
        <v xml:space="preserve">Other gas leakage 3 (specify) (e.g. SF6, H2, CH4, N2O, etc.)   </v>
      </c>
      <c r="C239" s="306" t="str">
        <f t="shared" ca="1" si="51"/>
        <v>Please select scope</v>
      </c>
      <c r="D239" s="306" t="str">
        <f t="shared" ca="1" si="51"/>
        <v>[Add notes here]</v>
      </c>
      <c r="E239" s="306" t="str">
        <f t="shared" ca="1" si="51"/>
        <v>Please select confidence rating</v>
      </c>
      <c r="F239" s="451" t="str">
        <f t="shared" ca="1" si="51"/>
        <v>[Add notes here]</v>
      </c>
      <c r="G239" s="922" t="s">
        <v>514</v>
      </c>
      <c r="H239" s="537">
        <f t="shared" ca="1" si="55"/>
        <v>0</v>
      </c>
      <c r="I239" s="537">
        <f t="shared" ca="1" si="55"/>
        <v>0</v>
      </c>
      <c r="J239" s="537">
        <f t="shared" ca="1" si="55"/>
        <v>0</v>
      </c>
      <c r="K239" s="537">
        <f t="shared" ca="1" si="55"/>
        <v>0</v>
      </c>
      <c r="L239" s="537">
        <f t="shared" ca="1" si="55"/>
        <v>0</v>
      </c>
      <c r="M239" s="537">
        <f t="shared" ca="1" si="55"/>
        <v>0</v>
      </c>
      <c r="N239" s="537">
        <f t="shared" ca="1" si="55"/>
        <v>0</v>
      </c>
      <c r="O239" s="537">
        <f t="shared" ca="1" si="55"/>
        <v>0</v>
      </c>
      <c r="P239" s="537">
        <f t="shared" ca="1" si="55"/>
        <v>0</v>
      </c>
      <c r="Q239" s="537">
        <f t="shared" ca="1" si="55"/>
        <v>0</v>
      </c>
      <c r="R239" s="537">
        <f t="shared" ca="1" si="56"/>
        <v>0</v>
      </c>
      <c r="S239" s="537">
        <f t="shared" ca="1" si="56"/>
        <v>0</v>
      </c>
      <c r="T239" s="537">
        <f t="shared" ca="1" si="56"/>
        <v>0</v>
      </c>
      <c r="U239" s="537">
        <f t="shared" ca="1" si="56"/>
        <v>0</v>
      </c>
      <c r="V239" s="537">
        <f t="shared" ca="1" si="56"/>
        <v>0</v>
      </c>
      <c r="W239" s="537">
        <f t="shared" ca="1" si="56"/>
        <v>0</v>
      </c>
      <c r="X239" s="537">
        <f t="shared" ca="1" si="56"/>
        <v>0</v>
      </c>
      <c r="Y239" s="537">
        <f t="shared" ca="1" si="56"/>
        <v>0</v>
      </c>
      <c r="Z239" s="537">
        <f t="shared" ca="1" si="56"/>
        <v>0</v>
      </c>
      <c r="AA239" s="537">
        <f t="shared" ca="1" si="56"/>
        <v>0</v>
      </c>
      <c r="AB239" s="537">
        <f t="shared" ca="1" si="57"/>
        <v>0</v>
      </c>
      <c r="AC239" s="537">
        <f t="shared" ca="1" si="57"/>
        <v>0</v>
      </c>
      <c r="AD239" s="537">
        <f t="shared" ca="1" si="57"/>
        <v>0</v>
      </c>
      <c r="AE239" s="537">
        <f t="shared" ca="1" si="57"/>
        <v>0</v>
      </c>
      <c r="AF239" s="537">
        <f t="shared" ca="1" si="57"/>
        <v>0</v>
      </c>
      <c r="AG239" s="537">
        <f t="shared" ca="1" si="57"/>
        <v>0</v>
      </c>
      <c r="AH239" s="537">
        <f t="shared" ca="1" si="57"/>
        <v>0</v>
      </c>
      <c r="AI239" s="537">
        <f t="shared" ca="1" si="57"/>
        <v>0</v>
      </c>
      <c r="AJ239" s="537">
        <f t="shared" ca="1" si="57"/>
        <v>0</v>
      </c>
      <c r="AK239" s="537">
        <f t="shared" ca="1" si="57"/>
        <v>0</v>
      </c>
      <c r="AL239" s="537">
        <f t="shared" ca="1" si="58"/>
        <v>0</v>
      </c>
      <c r="AM239" s="537">
        <f t="shared" ca="1" si="58"/>
        <v>0</v>
      </c>
      <c r="AN239" s="537">
        <f t="shared" ca="1" si="58"/>
        <v>0</v>
      </c>
      <c r="AO239" s="537">
        <f t="shared" ca="1" si="58"/>
        <v>0</v>
      </c>
      <c r="AP239" s="537">
        <f t="shared" ca="1" si="58"/>
        <v>0</v>
      </c>
      <c r="AQ239" s="537">
        <f t="shared" ca="1" si="58"/>
        <v>0</v>
      </c>
      <c r="AR239" s="537">
        <f t="shared" ca="1" si="58"/>
        <v>0</v>
      </c>
      <c r="AS239" s="537">
        <f t="shared" ca="1" si="58"/>
        <v>0</v>
      </c>
      <c r="AT239" s="537">
        <f t="shared" ca="1" si="58"/>
        <v>0</v>
      </c>
      <c r="AU239" s="537">
        <f t="shared" ca="1" si="58"/>
        <v>0</v>
      </c>
      <c r="AV239" s="537">
        <f t="shared" ca="1" si="59"/>
        <v>0</v>
      </c>
      <c r="AW239" s="537">
        <f t="shared" ca="1" si="59"/>
        <v>0</v>
      </c>
      <c r="AX239" s="537">
        <f t="shared" ca="1" si="59"/>
        <v>0</v>
      </c>
      <c r="AY239" s="537">
        <f t="shared" ca="1" si="59"/>
        <v>0</v>
      </c>
      <c r="AZ239" s="537">
        <f t="shared" ca="1" si="59"/>
        <v>0</v>
      </c>
      <c r="BA239" s="537">
        <f t="shared" ca="1" si="59"/>
        <v>0</v>
      </c>
      <c r="BB239" s="537">
        <f t="shared" ca="1" si="59"/>
        <v>0</v>
      </c>
      <c r="BC239" s="537">
        <f t="shared" ca="1" si="59"/>
        <v>0</v>
      </c>
      <c r="BD239" s="537">
        <f t="shared" ca="1" si="59"/>
        <v>0</v>
      </c>
      <c r="BE239" s="537">
        <f t="shared" ca="1" si="59"/>
        <v>0</v>
      </c>
      <c r="BF239" s="537">
        <f t="shared" ca="1" si="60"/>
        <v>0</v>
      </c>
      <c r="BG239" s="537">
        <f t="shared" ca="1" si="60"/>
        <v>0</v>
      </c>
      <c r="BH239" s="537">
        <f t="shared" ca="1" si="60"/>
        <v>0</v>
      </c>
      <c r="BI239" s="537">
        <f t="shared" ca="1" si="60"/>
        <v>0</v>
      </c>
      <c r="BJ239" s="537">
        <f t="shared" ca="1" si="60"/>
        <v>0</v>
      </c>
      <c r="BK239" s="537">
        <f t="shared" ca="1" si="60"/>
        <v>0</v>
      </c>
      <c r="BL239" s="537">
        <f t="shared" ca="1" si="60"/>
        <v>0</v>
      </c>
      <c r="BM239" s="882">
        <v>8</v>
      </c>
    </row>
    <row r="240" spans="1:65" s="77" customFormat="1" ht="15" customHeight="1">
      <c r="A240" s="1214"/>
      <c r="B240" s="281" t="str">
        <f t="shared" ca="1" si="54"/>
        <v>Reduced/Increased oil leakage</v>
      </c>
      <c r="C240" s="306" t="str">
        <f t="shared" ca="1" si="51"/>
        <v>N/A</v>
      </c>
      <c r="D240" s="306" t="str">
        <f t="shared" ca="1" si="51"/>
        <v>[Add notes here]</v>
      </c>
      <c r="E240" s="306" t="str">
        <f t="shared" ca="1" si="51"/>
        <v>Please select confidence rating</v>
      </c>
      <c r="F240" s="451" t="str">
        <f t="shared" ca="1" si="51"/>
        <v>[Add notes here]</v>
      </c>
      <c r="G240" s="922" t="s">
        <v>514</v>
      </c>
      <c r="H240" s="537">
        <f t="shared" ref="H240:AM240" ca="1" si="61">Cost_per_litre_oil_GBP_per_litre*OFFSET(H$50,$BM240,0,1,1)/10^6</f>
        <v>0</v>
      </c>
      <c r="I240" s="537">
        <f t="shared" ca="1" si="61"/>
        <v>0</v>
      </c>
      <c r="J240" s="537">
        <f t="shared" ca="1" si="61"/>
        <v>0</v>
      </c>
      <c r="K240" s="537">
        <f t="shared" ca="1" si="61"/>
        <v>0</v>
      </c>
      <c r="L240" s="537">
        <f t="shared" ca="1" si="61"/>
        <v>0</v>
      </c>
      <c r="M240" s="537">
        <f t="shared" ca="1" si="61"/>
        <v>0</v>
      </c>
      <c r="N240" s="537">
        <f t="shared" ca="1" si="61"/>
        <v>0</v>
      </c>
      <c r="O240" s="537">
        <f t="shared" ca="1" si="61"/>
        <v>0</v>
      </c>
      <c r="P240" s="537">
        <f t="shared" ca="1" si="61"/>
        <v>0</v>
      </c>
      <c r="Q240" s="537">
        <f t="shared" ca="1" si="61"/>
        <v>0</v>
      </c>
      <c r="R240" s="537">
        <f t="shared" ca="1" si="61"/>
        <v>0</v>
      </c>
      <c r="S240" s="537">
        <f t="shared" ca="1" si="61"/>
        <v>0</v>
      </c>
      <c r="T240" s="537">
        <f t="shared" ca="1" si="61"/>
        <v>0</v>
      </c>
      <c r="U240" s="537">
        <f t="shared" ca="1" si="61"/>
        <v>0</v>
      </c>
      <c r="V240" s="537">
        <f t="shared" ca="1" si="61"/>
        <v>0</v>
      </c>
      <c r="W240" s="537">
        <f t="shared" ca="1" si="61"/>
        <v>0</v>
      </c>
      <c r="X240" s="537">
        <f t="shared" ca="1" si="61"/>
        <v>0</v>
      </c>
      <c r="Y240" s="537">
        <f t="shared" ca="1" si="61"/>
        <v>0</v>
      </c>
      <c r="Z240" s="537">
        <f t="shared" ca="1" si="61"/>
        <v>0</v>
      </c>
      <c r="AA240" s="537">
        <f t="shared" ca="1" si="61"/>
        <v>0</v>
      </c>
      <c r="AB240" s="537">
        <f t="shared" ca="1" si="61"/>
        <v>0</v>
      </c>
      <c r="AC240" s="537">
        <f t="shared" ca="1" si="61"/>
        <v>0</v>
      </c>
      <c r="AD240" s="537">
        <f t="shared" ca="1" si="61"/>
        <v>0</v>
      </c>
      <c r="AE240" s="537">
        <f t="shared" ca="1" si="61"/>
        <v>0</v>
      </c>
      <c r="AF240" s="537">
        <f t="shared" ca="1" si="61"/>
        <v>0</v>
      </c>
      <c r="AG240" s="537">
        <f t="shared" ca="1" si="61"/>
        <v>0</v>
      </c>
      <c r="AH240" s="537">
        <f t="shared" ca="1" si="61"/>
        <v>0</v>
      </c>
      <c r="AI240" s="537">
        <f t="shared" ca="1" si="61"/>
        <v>0</v>
      </c>
      <c r="AJ240" s="537">
        <f t="shared" ca="1" si="61"/>
        <v>0</v>
      </c>
      <c r="AK240" s="537">
        <f t="shared" ca="1" si="61"/>
        <v>0</v>
      </c>
      <c r="AL240" s="537">
        <f t="shared" ca="1" si="61"/>
        <v>0</v>
      </c>
      <c r="AM240" s="537">
        <f t="shared" ca="1" si="61"/>
        <v>0</v>
      </c>
      <c r="AN240" s="537">
        <f t="shared" ref="AN240:BL240" ca="1" si="62">Cost_per_litre_oil_GBP_per_litre*OFFSET(AN$50,$BM240,0,1,1)/10^6</f>
        <v>0</v>
      </c>
      <c r="AO240" s="537">
        <f t="shared" ca="1" si="62"/>
        <v>0</v>
      </c>
      <c r="AP240" s="537">
        <f t="shared" ca="1" si="62"/>
        <v>0</v>
      </c>
      <c r="AQ240" s="537">
        <f t="shared" ca="1" si="62"/>
        <v>0</v>
      </c>
      <c r="AR240" s="537">
        <f t="shared" ca="1" si="62"/>
        <v>0</v>
      </c>
      <c r="AS240" s="537">
        <f t="shared" ca="1" si="62"/>
        <v>0</v>
      </c>
      <c r="AT240" s="537">
        <f t="shared" ca="1" si="62"/>
        <v>0</v>
      </c>
      <c r="AU240" s="537">
        <f t="shared" ca="1" si="62"/>
        <v>0</v>
      </c>
      <c r="AV240" s="537">
        <f t="shared" ca="1" si="62"/>
        <v>0</v>
      </c>
      <c r="AW240" s="537">
        <f t="shared" ca="1" si="62"/>
        <v>0</v>
      </c>
      <c r="AX240" s="537">
        <f t="shared" ca="1" si="62"/>
        <v>0</v>
      </c>
      <c r="AY240" s="537">
        <f t="shared" ca="1" si="62"/>
        <v>0</v>
      </c>
      <c r="AZ240" s="537">
        <f t="shared" ca="1" si="62"/>
        <v>0</v>
      </c>
      <c r="BA240" s="537">
        <f t="shared" ca="1" si="62"/>
        <v>0</v>
      </c>
      <c r="BB240" s="537">
        <f t="shared" ca="1" si="62"/>
        <v>0</v>
      </c>
      <c r="BC240" s="537">
        <f t="shared" ca="1" si="62"/>
        <v>0</v>
      </c>
      <c r="BD240" s="537">
        <f t="shared" ca="1" si="62"/>
        <v>0</v>
      </c>
      <c r="BE240" s="537">
        <f t="shared" ca="1" si="62"/>
        <v>0</v>
      </c>
      <c r="BF240" s="537">
        <f t="shared" ca="1" si="62"/>
        <v>0</v>
      </c>
      <c r="BG240" s="537">
        <f t="shared" ca="1" si="62"/>
        <v>0</v>
      </c>
      <c r="BH240" s="537">
        <f t="shared" ca="1" si="62"/>
        <v>0</v>
      </c>
      <c r="BI240" s="537">
        <f t="shared" ca="1" si="62"/>
        <v>0</v>
      </c>
      <c r="BJ240" s="537">
        <f t="shared" ca="1" si="62"/>
        <v>0</v>
      </c>
      <c r="BK240" s="537">
        <f t="shared" ca="1" si="62"/>
        <v>0</v>
      </c>
      <c r="BL240" s="537">
        <f t="shared" ca="1" si="62"/>
        <v>0</v>
      </c>
      <c r="BM240" s="882">
        <v>9</v>
      </c>
    </row>
    <row r="241" spans="1:65" s="77" customFormat="1" ht="15" customHeight="1">
      <c r="A241" s="1214"/>
      <c r="B241" s="445" t="str">
        <f t="shared" ca="1" si="54"/>
        <v>Carbon savings</v>
      </c>
      <c r="C241" s="443" t="str">
        <f t="shared" ca="1" si="51"/>
        <v>N/A</v>
      </c>
      <c r="D241" s="443" t="str">
        <f t="shared" ca="1" si="51"/>
        <v>[Add notes here]</v>
      </c>
      <c r="E241" s="443" t="str">
        <f t="shared" ca="1" si="51"/>
        <v>Medium</v>
      </c>
      <c r="F241" s="451" t="str">
        <f t="shared" ca="1" si="51"/>
        <v>[Add notes here]</v>
      </c>
      <c r="G241" s="922" t="s">
        <v>514</v>
      </c>
      <c r="H241" s="589">
        <f ca="1">OFFSET(H$50,$BM241,0,1,1)</f>
        <v>0</v>
      </c>
      <c r="I241" s="589">
        <f t="shared" ref="I241:BL245" ca="1" si="63">OFFSET(I$50,$BM241,0,1,1)</f>
        <v>0</v>
      </c>
      <c r="J241" s="589">
        <f t="shared" ca="1" si="63"/>
        <v>0</v>
      </c>
      <c r="K241" s="589">
        <f t="shared" ca="1" si="63"/>
        <v>0</v>
      </c>
      <c r="L241" s="589">
        <f t="shared" ca="1" si="63"/>
        <v>0</v>
      </c>
      <c r="M241" s="589">
        <f t="shared" ca="1" si="63"/>
        <v>273</v>
      </c>
      <c r="N241" s="589">
        <f t="shared" ca="1" si="63"/>
        <v>273</v>
      </c>
      <c r="O241" s="589">
        <f t="shared" ca="1" si="63"/>
        <v>273</v>
      </c>
      <c r="P241" s="589">
        <f t="shared" ca="1" si="63"/>
        <v>273</v>
      </c>
      <c r="Q241" s="589">
        <f t="shared" ca="1" si="63"/>
        <v>273</v>
      </c>
      <c r="R241" s="589">
        <f t="shared" ca="1" si="63"/>
        <v>273</v>
      </c>
      <c r="S241" s="589">
        <f t="shared" ca="1" si="63"/>
        <v>273</v>
      </c>
      <c r="T241" s="589">
        <f t="shared" ca="1" si="63"/>
        <v>273</v>
      </c>
      <c r="U241" s="589">
        <f t="shared" ca="1" si="63"/>
        <v>273</v>
      </c>
      <c r="V241" s="589">
        <f t="shared" ca="1" si="63"/>
        <v>273</v>
      </c>
      <c r="W241" s="589">
        <f t="shared" ca="1" si="63"/>
        <v>273</v>
      </c>
      <c r="X241" s="589">
        <f t="shared" ca="1" si="63"/>
        <v>273</v>
      </c>
      <c r="Y241" s="589">
        <f t="shared" ca="1" si="63"/>
        <v>273</v>
      </c>
      <c r="Z241" s="589">
        <f t="shared" ca="1" si="63"/>
        <v>273</v>
      </c>
      <c r="AA241" s="589">
        <f t="shared" ca="1" si="63"/>
        <v>273</v>
      </c>
      <c r="AB241" s="589">
        <f t="shared" ca="1" si="63"/>
        <v>273</v>
      </c>
      <c r="AC241" s="589">
        <f t="shared" ca="1" si="63"/>
        <v>273</v>
      </c>
      <c r="AD241" s="589">
        <f t="shared" ca="1" si="63"/>
        <v>273</v>
      </c>
      <c r="AE241" s="589">
        <f t="shared" ca="1" si="63"/>
        <v>273</v>
      </c>
      <c r="AF241" s="589">
        <f t="shared" ca="1" si="63"/>
        <v>273</v>
      </c>
      <c r="AG241" s="589">
        <f t="shared" ca="1" si="63"/>
        <v>273</v>
      </c>
      <c r="AH241" s="589">
        <f t="shared" ca="1" si="63"/>
        <v>273</v>
      </c>
      <c r="AI241" s="589">
        <f t="shared" ca="1" si="63"/>
        <v>273</v>
      </c>
      <c r="AJ241" s="589">
        <f t="shared" ca="1" si="63"/>
        <v>273</v>
      </c>
      <c r="AK241" s="589">
        <f t="shared" ca="1" si="63"/>
        <v>273</v>
      </c>
      <c r="AL241" s="589">
        <f t="shared" ca="1" si="63"/>
        <v>273</v>
      </c>
      <c r="AM241" s="589">
        <f t="shared" ca="1" si="63"/>
        <v>273</v>
      </c>
      <c r="AN241" s="589">
        <f t="shared" ca="1" si="63"/>
        <v>273</v>
      </c>
      <c r="AO241" s="589">
        <f t="shared" ca="1" si="63"/>
        <v>273</v>
      </c>
      <c r="AP241" s="589">
        <f t="shared" ca="1" si="63"/>
        <v>273</v>
      </c>
      <c r="AQ241" s="589">
        <f t="shared" ca="1" si="63"/>
        <v>273</v>
      </c>
      <c r="AR241" s="589">
        <f t="shared" ca="1" si="63"/>
        <v>273</v>
      </c>
      <c r="AS241" s="589">
        <f t="shared" ca="1" si="63"/>
        <v>273</v>
      </c>
      <c r="AT241" s="589">
        <f t="shared" ca="1" si="63"/>
        <v>273</v>
      </c>
      <c r="AU241" s="589">
        <f t="shared" ca="1" si="63"/>
        <v>273</v>
      </c>
      <c r="AV241" s="589">
        <f t="shared" ca="1" si="63"/>
        <v>273</v>
      </c>
      <c r="AW241" s="589">
        <f t="shared" ca="1" si="63"/>
        <v>273</v>
      </c>
      <c r="AX241" s="589">
        <f t="shared" ca="1" si="63"/>
        <v>273</v>
      </c>
      <c r="AY241" s="589">
        <f t="shared" ca="1" si="63"/>
        <v>273</v>
      </c>
      <c r="AZ241" s="589">
        <f t="shared" ca="1" si="63"/>
        <v>273</v>
      </c>
      <c r="BA241" s="589">
        <f t="shared" ca="1" si="63"/>
        <v>273</v>
      </c>
      <c r="BB241" s="589">
        <f t="shared" ca="1" si="63"/>
        <v>273</v>
      </c>
      <c r="BC241" s="589">
        <f t="shared" ca="1" si="63"/>
        <v>273</v>
      </c>
      <c r="BD241" s="589">
        <f t="shared" ca="1" si="63"/>
        <v>273</v>
      </c>
      <c r="BE241" s="589">
        <f t="shared" ca="1" si="63"/>
        <v>273</v>
      </c>
      <c r="BF241" s="589">
        <f t="shared" ca="1" si="63"/>
        <v>273</v>
      </c>
      <c r="BG241" s="589">
        <f t="shared" ca="1" si="63"/>
        <v>273</v>
      </c>
      <c r="BH241" s="589">
        <f t="shared" ca="1" si="63"/>
        <v>273</v>
      </c>
      <c r="BI241" s="589">
        <f t="shared" ca="1" si="63"/>
        <v>273</v>
      </c>
      <c r="BJ241" s="589">
        <f t="shared" ca="1" si="63"/>
        <v>273</v>
      </c>
      <c r="BK241" s="589">
        <f t="shared" ca="1" si="63"/>
        <v>273</v>
      </c>
      <c r="BL241" s="589">
        <f t="shared" ca="1" si="63"/>
        <v>273</v>
      </c>
      <c r="BM241" s="882">
        <v>10</v>
      </c>
    </row>
    <row r="242" spans="1:65" s="77" customFormat="1" ht="15" customHeight="1">
      <c r="A242" s="1214"/>
      <c r="B242" s="103">
        <f t="shared" ca="1" si="54"/>
        <v>0</v>
      </c>
      <c r="C242" s="443" t="str">
        <f t="shared" ca="1" si="51"/>
        <v>N/A</v>
      </c>
      <c r="D242" s="443" t="str">
        <f t="shared" ca="1" si="51"/>
        <v>[Add notes here]</v>
      </c>
      <c r="E242" s="443" t="str">
        <f t="shared" ca="1" si="51"/>
        <v>Please select confidence rating</v>
      </c>
      <c r="F242" s="451" t="str">
        <f t="shared" ca="1" si="51"/>
        <v>[Add notes here]</v>
      </c>
      <c r="G242" s="922" t="s">
        <v>514</v>
      </c>
      <c r="H242" s="589">
        <f t="shared" ref="H242:W249" ca="1" si="64">OFFSET(H$50,$BM242,0,1,1)</f>
        <v>0</v>
      </c>
      <c r="I242" s="589">
        <f t="shared" ca="1" si="64"/>
        <v>0</v>
      </c>
      <c r="J242" s="589">
        <f t="shared" ca="1" si="64"/>
        <v>0</v>
      </c>
      <c r="K242" s="589">
        <f t="shared" ca="1" si="64"/>
        <v>0</v>
      </c>
      <c r="L242" s="589">
        <f t="shared" ca="1" si="64"/>
        <v>0</v>
      </c>
      <c r="M242" s="589">
        <f t="shared" ca="1" si="64"/>
        <v>0</v>
      </c>
      <c r="N242" s="589">
        <f t="shared" ca="1" si="64"/>
        <v>0</v>
      </c>
      <c r="O242" s="589">
        <f t="shared" ca="1" si="64"/>
        <v>0</v>
      </c>
      <c r="P242" s="589">
        <f t="shared" ca="1" si="64"/>
        <v>0</v>
      </c>
      <c r="Q242" s="589">
        <f t="shared" ca="1" si="64"/>
        <v>0</v>
      </c>
      <c r="R242" s="589">
        <f t="shared" ca="1" si="64"/>
        <v>0</v>
      </c>
      <c r="S242" s="589">
        <f t="shared" ca="1" si="64"/>
        <v>0</v>
      </c>
      <c r="T242" s="589">
        <f t="shared" ca="1" si="64"/>
        <v>0</v>
      </c>
      <c r="U242" s="589">
        <f t="shared" ca="1" si="64"/>
        <v>0</v>
      </c>
      <c r="V242" s="589">
        <f t="shared" ca="1" si="64"/>
        <v>0</v>
      </c>
      <c r="W242" s="589">
        <f t="shared" ca="1" si="64"/>
        <v>0</v>
      </c>
      <c r="X242" s="589">
        <f t="shared" ca="1" si="63"/>
        <v>0</v>
      </c>
      <c r="Y242" s="589">
        <f t="shared" ca="1" si="63"/>
        <v>0</v>
      </c>
      <c r="Z242" s="589">
        <f t="shared" ca="1" si="63"/>
        <v>0</v>
      </c>
      <c r="AA242" s="589">
        <f t="shared" ca="1" si="63"/>
        <v>0</v>
      </c>
      <c r="AB242" s="589">
        <f t="shared" ca="1" si="63"/>
        <v>0</v>
      </c>
      <c r="AC242" s="589">
        <f t="shared" ca="1" si="63"/>
        <v>0</v>
      </c>
      <c r="AD242" s="589">
        <f t="shared" ca="1" si="63"/>
        <v>0</v>
      </c>
      <c r="AE242" s="589">
        <f t="shared" ca="1" si="63"/>
        <v>0</v>
      </c>
      <c r="AF242" s="589">
        <f t="shared" ca="1" si="63"/>
        <v>0</v>
      </c>
      <c r="AG242" s="589">
        <f t="shared" ca="1" si="63"/>
        <v>0</v>
      </c>
      <c r="AH242" s="589">
        <f t="shared" ca="1" si="63"/>
        <v>0</v>
      </c>
      <c r="AI242" s="589">
        <f t="shared" ca="1" si="63"/>
        <v>0</v>
      </c>
      <c r="AJ242" s="589">
        <f t="shared" ca="1" si="63"/>
        <v>0</v>
      </c>
      <c r="AK242" s="589">
        <f t="shared" ca="1" si="63"/>
        <v>0</v>
      </c>
      <c r="AL242" s="589">
        <f t="shared" ca="1" si="63"/>
        <v>0</v>
      </c>
      <c r="AM242" s="589">
        <f t="shared" ca="1" si="63"/>
        <v>0</v>
      </c>
      <c r="AN242" s="589">
        <f t="shared" ca="1" si="63"/>
        <v>0</v>
      </c>
      <c r="AO242" s="589">
        <f t="shared" ca="1" si="63"/>
        <v>0</v>
      </c>
      <c r="AP242" s="589">
        <f t="shared" ca="1" si="63"/>
        <v>0</v>
      </c>
      <c r="AQ242" s="589">
        <f t="shared" ca="1" si="63"/>
        <v>0</v>
      </c>
      <c r="AR242" s="589">
        <f t="shared" ca="1" si="63"/>
        <v>0</v>
      </c>
      <c r="AS242" s="589">
        <f t="shared" ca="1" si="63"/>
        <v>0</v>
      </c>
      <c r="AT242" s="589">
        <f t="shared" ca="1" si="63"/>
        <v>0</v>
      </c>
      <c r="AU242" s="589">
        <f t="shared" ca="1" si="63"/>
        <v>0</v>
      </c>
      <c r="AV242" s="589">
        <f t="shared" ca="1" si="63"/>
        <v>0</v>
      </c>
      <c r="AW242" s="589">
        <f t="shared" ca="1" si="63"/>
        <v>0</v>
      </c>
      <c r="AX242" s="589">
        <f t="shared" ca="1" si="63"/>
        <v>0</v>
      </c>
      <c r="AY242" s="589">
        <f t="shared" ca="1" si="63"/>
        <v>0</v>
      </c>
      <c r="AZ242" s="589">
        <f t="shared" ca="1" si="63"/>
        <v>0</v>
      </c>
      <c r="BA242" s="589">
        <f t="shared" ca="1" si="63"/>
        <v>0</v>
      </c>
      <c r="BB242" s="589">
        <f t="shared" ca="1" si="63"/>
        <v>0</v>
      </c>
      <c r="BC242" s="589">
        <f t="shared" ca="1" si="63"/>
        <v>0</v>
      </c>
      <c r="BD242" s="589">
        <f t="shared" ca="1" si="63"/>
        <v>0</v>
      </c>
      <c r="BE242" s="589">
        <f t="shared" ca="1" si="63"/>
        <v>0</v>
      </c>
      <c r="BF242" s="589">
        <f t="shared" ca="1" si="63"/>
        <v>0</v>
      </c>
      <c r="BG242" s="589">
        <f t="shared" ca="1" si="63"/>
        <v>0</v>
      </c>
      <c r="BH242" s="589">
        <f t="shared" ca="1" si="63"/>
        <v>0</v>
      </c>
      <c r="BI242" s="589">
        <f t="shared" ca="1" si="63"/>
        <v>0</v>
      </c>
      <c r="BJ242" s="589">
        <f t="shared" ca="1" si="63"/>
        <v>0</v>
      </c>
      <c r="BK242" s="589">
        <f t="shared" ca="1" si="63"/>
        <v>0</v>
      </c>
      <c r="BL242" s="589">
        <f t="shared" ca="1" si="63"/>
        <v>0</v>
      </c>
      <c r="BM242" s="882">
        <v>11</v>
      </c>
    </row>
    <row r="243" spans="1:65" s="77" customFormat="1" ht="15" customHeight="1">
      <c r="A243" s="1214"/>
      <c r="B243" s="103">
        <f t="shared" ca="1" si="54"/>
        <v>0</v>
      </c>
      <c r="C243" s="443" t="str">
        <f t="shared" ca="1" si="51"/>
        <v>N/A</v>
      </c>
      <c r="D243" s="443" t="str">
        <f t="shared" ca="1" si="51"/>
        <v>[Add notes here]</v>
      </c>
      <c r="E243" s="443" t="str">
        <f t="shared" ca="1" si="51"/>
        <v>Please select confidence rating</v>
      </c>
      <c r="F243" s="451" t="str">
        <f t="shared" ca="1" si="51"/>
        <v>[Add notes here]</v>
      </c>
      <c r="G243" s="922" t="s">
        <v>514</v>
      </c>
      <c r="H243" s="589">
        <f t="shared" ca="1" si="64"/>
        <v>0</v>
      </c>
      <c r="I243" s="589">
        <f t="shared" ca="1" si="63"/>
        <v>0</v>
      </c>
      <c r="J243" s="589">
        <f t="shared" ca="1" si="63"/>
        <v>0</v>
      </c>
      <c r="K243" s="589">
        <f t="shared" ca="1" si="63"/>
        <v>0</v>
      </c>
      <c r="L243" s="589">
        <f t="shared" ca="1" si="63"/>
        <v>0</v>
      </c>
      <c r="M243" s="589">
        <f t="shared" ca="1" si="63"/>
        <v>0</v>
      </c>
      <c r="N243" s="589">
        <f t="shared" ca="1" si="63"/>
        <v>0</v>
      </c>
      <c r="O243" s="589">
        <f t="shared" ca="1" si="63"/>
        <v>0</v>
      </c>
      <c r="P243" s="589">
        <f t="shared" ca="1" si="63"/>
        <v>0</v>
      </c>
      <c r="Q243" s="589">
        <f t="shared" ca="1" si="63"/>
        <v>0</v>
      </c>
      <c r="R243" s="589">
        <f t="shared" ca="1" si="63"/>
        <v>0</v>
      </c>
      <c r="S243" s="589">
        <f t="shared" ca="1" si="63"/>
        <v>0</v>
      </c>
      <c r="T243" s="589">
        <f t="shared" ca="1" si="63"/>
        <v>0</v>
      </c>
      <c r="U243" s="589">
        <f t="shared" ca="1" si="63"/>
        <v>0</v>
      </c>
      <c r="V243" s="589">
        <f t="shared" ca="1" si="63"/>
        <v>0</v>
      </c>
      <c r="W243" s="589">
        <f t="shared" ca="1" si="63"/>
        <v>0</v>
      </c>
      <c r="X243" s="589">
        <f t="shared" ca="1" si="63"/>
        <v>0</v>
      </c>
      <c r="Y243" s="589">
        <f t="shared" ca="1" si="63"/>
        <v>0</v>
      </c>
      <c r="Z243" s="589">
        <f t="shared" ca="1" si="63"/>
        <v>0</v>
      </c>
      <c r="AA243" s="589">
        <f t="shared" ca="1" si="63"/>
        <v>0</v>
      </c>
      <c r="AB243" s="589">
        <f t="shared" ca="1" si="63"/>
        <v>0</v>
      </c>
      <c r="AC243" s="589">
        <f t="shared" ca="1" si="63"/>
        <v>0</v>
      </c>
      <c r="AD243" s="589">
        <f t="shared" ca="1" si="63"/>
        <v>0</v>
      </c>
      <c r="AE243" s="589">
        <f t="shared" ca="1" si="63"/>
        <v>0</v>
      </c>
      <c r="AF243" s="589">
        <f t="shared" ca="1" si="63"/>
        <v>0</v>
      </c>
      <c r="AG243" s="589">
        <f t="shared" ca="1" si="63"/>
        <v>0</v>
      </c>
      <c r="AH243" s="589">
        <f t="shared" ca="1" si="63"/>
        <v>0</v>
      </c>
      <c r="AI243" s="589">
        <f t="shared" ca="1" si="63"/>
        <v>0</v>
      </c>
      <c r="AJ243" s="589">
        <f t="shared" ca="1" si="63"/>
        <v>0</v>
      </c>
      <c r="AK243" s="589">
        <f t="shared" ca="1" si="63"/>
        <v>0</v>
      </c>
      <c r="AL243" s="589">
        <f t="shared" ca="1" si="63"/>
        <v>0</v>
      </c>
      <c r="AM243" s="589">
        <f t="shared" ca="1" si="63"/>
        <v>0</v>
      </c>
      <c r="AN243" s="589">
        <f t="shared" ca="1" si="63"/>
        <v>0</v>
      </c>
      <c r="AO243" s="589">
        <f t="shared" ca="1" si="63"/>
        <v>0</v>
      </c>
      <c r="AP243" s="589">
        <f t="shared" ca="1" si="63"/>
        <v>0</v>
      </c>
      <c r="AQ243" s="589">
        <f t="shared" ca="1" si="63"/>
        <v>0</v>
      </c>
      <c r="AR243" s="589">
        <f t="shared" ca="1" si="63"/>
        <v>0</v>
      </c>
      <c r="AS243" s="589">
        <f t="shared" ca="1" si="63"/>
        <v>0</v>
      </c>
      <c r="AT243" s="589">
        <f t="shared" ca="1" si="63"/>
        <v>0</v>
      </c>
      <c r="AU243" s="589">
        <f t="shared" ca="1" si="63"/>
        <v>0</v>
      </c>
      <c r="AV243" s="589">
        <f t="shared" ca="1" si="63"/>
        <v>0</v>
      </c>
      <c r="AW243" s="589">
        <f t="shared" ca="1" si="63"/>
        <v>0</v>
      </c>
      <c r="AX243" s="589">
        <f t="shared" ca="1" si="63"/>
        <v>0</v>
      </c>
      <c r="AY243" s="589">
        <f t="shared" ca="1" si="63"/>
        <v>0</v>
      </c>
      <c r="AZ243" s="589">
        <f t="shared" ca="1" si="63"/>
        <v>0</v>
      </c>
      <c r="BA243" s="589">
        <f t="shared" ca="1" si="63"/>
        <v>0</v>
      </c>
      <c r="BB243" s="589">
        <f t="shared" ca="1" si="63"/>
        <v>0</v>
      </c>
      <c r="BC243" s="589">
        <f t="shared" ca="1" si="63"/>
        <v>0</v>
      </c>
      <c r="BD243" s="589">
        <f t="shared" ca="1" si="63"/>
        <v>0</v>
      </c>
      <c r="BE243" s="589">
        <f t="shared" ca="1" si="63"/>
        <v>0</v>
      </c>
      <c r="BF243" s="589">
        <f t="shared" ca="1" si="63"/>
        <v>0</v>
      </c>
      <c r="BG243" s="589">
        <f t="shared" ca="1" si="63"/>
        <v>0</v>
      </c>
      <c r="BH243" s="589">
        <f t="shared" ca="1" si="63"/>
        <v>0</v>
      </c>
      <c r="BI243" s="589">
        <f t="shared" ca="1" si="63"/>
        <v>0</v>
      </c>
      <c r="BJ243" s="589">
        <f t="shared" ca="1" si="63"/>
        <v>0</v>
      </c>
      <c r="BK243" s="589">
        <f t="shared" ca="1" si="63"/>
        <v>0</v>
      </c>
      <c r="BL243" s="589">
        <f ca="1">OFFSET(BL$50,$BM243,0,1,1)</f>
        <v>0</v>
      </c>
      <c r="BM243" s="882">
        <v>12</v>
      </c>
    </row>
    <row r="244" spans="1:65" s="77" customFormat="1" ht="15" customHeight="1">
      <c r="A244" s="1214"/>
      <c r="B244" s="103" t="str">
        <f t="shared" ca="1" si="54"/>
        <v>Other 4 (specify)</v>
      </c>
      <c r="C244" s="443" t="str">
        <f t="shared" ca="1" si="51"/>
        <v>N/A</v>
      </c>
      <c r="D244" s="443" t="str">
        <f t="shared" ca="1" si="51"/>
        <v>[Add notes here]</v>
      </c>
      <c r="E244" s="443" t="str">
        <f t="shared" ca="1" si="51"/>
        <v>Please select confidence rating</v>
      </c>
      <c r="F244" s="451" t="str">
        <f t="shared" ca="1" si="51"/>
        <v>[Add notes here]</v>
      </c>
      <c r="G244" s="922" t="s">
        <v>514</v>
      </c>
      <c r="H244" s="589">
        <f t="shared" ca="1" si="64"/>
        <v>0</v>
      </c>
      <c r="I244" s="589">
        <f t="shared" ca="1" si="63"/>
        <v>0</v>
      </c>
      <c r="J244" s="589">
        <f t="shared" ca="1" si="63"/>
        <v>0</v>
      </c>
      <c r="K244" s="589">
        <f t="shared" ca="1" si="63"/>
        <v>0</v>
      </c>
      <c r="L244" s="589">
        <f t="shared" ca="1" si="63"/>
        <v>0</v>
      </c>
      <c r="M244" s="589">
        <f t="shared" ca="1" si="63"/>
        <v>0</v>
      </c>
      <c r="N244" s="589">
        <f t="shared" ca="1" si="63"/>
        <v>0</v>
      </c>
      <c r="O244" s="589">
        <f t="shared" ca="1" si="63"/>
        <v>0</v>
      </c>
      <c r="P244" s="589">
        <f t="shared" ca="1" si="63"/>
        <v>0</v>
      </c>
      <c r="Q244" s="589">
        <f t="shared" ca="1" si="63"/>
        <v>0</v>
      </c>
      <c r="R244" s="589">
        <f t="shared" ca="1" si="63"/>
        <v>0</v>
      </c>
      <c r="S244" s="589">
        <f t="shared" ca="1" si="63"/>
        <v>0</v>
      </c>
      <c r="T244" s="589">
        <f t="shared" ca="1" si="63"/>
        <v>0</v>
      </c>
      <c r="U244" s="589">
        <f t="shared" ca="1" si="63"/>
        <v>0</v>
      </c>
      <c r="V244" s="589">
        <f t="shared" ca="1" si="63"/>
        <v>0</v>
      </c>
      <c r="W244" s="589">
        <f t="shared" ca="1" si="63"/>
        <v>0</v>
      </c>
      <c r="X244" s="589">
        <f t="shared" ca="1" si="63"/>
        <v>0</v>
      </c>
      <c r="Y244" s="589">
        <f t="shared" ca="1" si="63"/>
        <v>0</v>
      </c>
      <c r="Z244" s="589">
        <f t="shared" ca="1" si="63"/>
        <v>0</v>
      </c>
      <c r="AA244" s="589">
        <f t="shared" ca="1" si="63"/>
        <v>0</v>
      </c>
      <c r="AB244" s="589">
        <f t="shared" ca="1" si="63"/>
        <v>0</v>
      </c>
      <c r="AC244" s="589">
        <f t="shared" ca="1" si="63"/>
        <v>0</v>
      </c>
      <c r="AD244" s="589">
        <f t="shared" ca="1" si="63"/>
        <v>0</v>
      </c>
      <c r="AE244" s="589">
        <f t="shared" ca="1" si="63"/>
        <v>0</v>
      </c>
      <c r="AF244" s="589">
        <f t="shared" ca="1" si="63"/>
        <v>0</v>
      </c>
      <c r="AG244" s="589">
        <f t="shared" ca="1" si="63"/>
        <v>0</v>
      </c>
      <c r="AH244" s="589">
        <f t="shared" ca="1" si="63"/>
        <v>0</v>
      </c>
      <c r="AI244" s="589">
        <f t="shared" ca="1" si="63"/>
        <v>0</v>
      </c>
      <c r="AJ244" s="589">
        <f t="shared" ca="1" si="63"/>
        <v>0</v>
      </c>
      <c r="AK244" s="589">
        <f t="shared" ca="1" si="63"/>
        <v>0</v>
      </c>
      <c r="AL244" s="589">
        <f t="shared" ca="1" si="63"/>
        <v>0</v>
      </c>
      <c r="AM244" s="589">
        <f t="shared" ca="1" si="63"/>
        <v>0</v>
      </c>
      <c r="AN244" s="589">
        <f t="shared" ca="1" si="63"/>
        <v>0</v>
      </c>
      <c r="AO244" s="589">
        <f t="shared" ca="1" si="63"/>
        <v>0</v>
      </c>
      <c r="AP244" s="589">
        <f t="shared" ca="1" si="63"/>
        <v>0</v>
      </c>
      <c r="AQ244" s="589">
        <f t="shared" ca="1" si="63"/>
        <v>0</v>
      </c>
      <c r="AR244" s="589">
        <f t="shared" ca="1" si="63"/>
        <v>0</v>
      </c>
      <c r="AS244" s="589">
        <f t="shared" ca="1" si="63"/>
        <v>0</v>
      </c>
      <c r="AT244" s="589">
        <f t="shared" ca="1" si="63"/>
        <v>0</v>
      </c>
      <c r="AU244" s="589">
        <f t="shared" ca="1" si="63"/>
        <v>0</v>
      </c>
      <c r="AV244" s="589">
        <f t="shared" ca="1" si="63"/>
        <v>0</v>
      </c>
      <c r="AW244" s="589">
        <f t="shared" ca="1" si="63"/>
        <v>0</v>
      </c>
      <c r="AX244" s="589">
        <f t="shared" ca="1" si="63"/>
        <v>0</v>
      </c>
      <c r="AY244" s="589">
        <f t="shared" ca="1" si="63"/>
        <v>0</v>
      </c>
      <c r="AZ244" s="589">
        <f t="shared" ca="1" si="63"/>
        <v>0</v>
      </c>
      <c r="BA244" s="589">
        <f t="shared" ca="1" si="63"/>
        <v>0</v>
      </c>
      <c r="BB244" s="589">
        <f t="shared" ca="1" si="63"/>
        <v>0</v>
      </c>
      <c r="BC244" s="589">
        <f t="shared" ca="1" si="63"/>
        <v>0</v>
      </c>
      <c r="BD244" s="589">
        <f t="shared" ca="1" si="63"/>
        <v>0</v>
      </c>
      <c r="BE244" s="589">
        <f t="shared" ca="1" si="63"/>
        <v>0</v>
      </c>
      <c r="BF244" s="589">
        <f t="shared" ca="1" si="63"/>
        <v>0</v>
      </c>
      <c r="BG244" s="589">
        <f t="shared" ca="1" si="63"/>
        <v>0</v>
      </c>
      <c r="BH244" s="589">
        <f t="shared" ca="1" si="63"/>
        <v>0</v>
      </c>
      <c r="BI244" s="589">
        <f t="shared" ca="1" si="63"/>
        <v>0</v>
      </c>
      <c r="BJ244" s="589">
        <f t="shared" ca="1" si="63"/>
        <v>0</v>
      </c>
      <c r="BK244" s="589">
        <f t="shared" ca="1" si="63"/>
        <v>0</v>
      </c>
      <c r="BL244" s="589">
        <f t="shared" ca="1" si="63"/>
        <v>0</v>
      </c>
      <c r="BM244" s="882">
        <v>13</v>
      </c>
    </row>
    <row r="245" spans="1:65" s="77" customFormat="1" ht="15" customHeight="1">
      <c r="A245" s="1214"/>
      <c r="B245" s="103" t="str">
        <f t="shared" ca="1" si="54"/>
        <v>Other 5 (specify)</v>
      </c>
      <c r="C245" s="443" t="str">
        <f t="shared" ca="1" si="51"/>
        <v>N/A</v>
      </c>
      <c r="D245" s="443" t="str">
        <f t="shared" ca="1" si="51"/>
        <v>[Add notes here]</v>
      </c>
      <c r="E245" s="443" t="str">
        <f t="shared" ca="1" si="51"/>
        <v>Please select confidence rating</v>
      </c>
      <c r="F245" s="451" t="str">
        <f t="shared" ca="1" si="51"/>
        <v>[Add notes here]</v>
      </c>
      <c r="G245" s="922" t="s">
        <v>514</v>
      </c>
      <c r="H245" s="589">
        <f t="shared" ca="1" si="64"/>
        <v>0</v>
      </c>
      <c r="I245" s="589">
        <f t="shared" ca="1" si="63"/>
        <v>0</v>
      </c>
      <c r="J245" s="589">
        <f t="shared" ca="1" si="63"/>
        <v>0</v>
      </c>
      <c r="K245" s="589">
        <f t="shared" ca="1" si="63"/>
        <v>0</v>
      </c>
      <c r="L245" s="589">
        <f t="shared" ca="1" si="63"/>
        <v>0</v>
      </c>
      <c r="M245" s="589">
        <f t="shared" ca="1" si="63"/>
        <v>0</v>
      </c>
      <c r="N245" s="589">
        <f t="shared" ca="1" si="63"/>
        <v>0</v>
      </c>
      <c r="O245" s="589">
        <f t="shared" ca="1" si="63"/>
        <v>0</v>
      </c>
      <c r="P245" s="589">
        <f t="shared" ca="1" si="63"/>
        <v>0</v>
      </c>
      <c r="Q245" s="589">
        <f t="shared" ca="1" si="63"/>
        <v>0</v>
      </c>
      <c r="R245" s="589">
        <f t="shared" ca="1" si="63"/>
        <v>0</v>
      </c>
      <c r="S245" s="589">
        <f t="shared" ca="1" si="63"/>
        <v>0</v>
      </c>
      <c r="T245" s="589">
        <f t="shared" ca="1" si="63"/>
        <v>0</v>
      </c>
      <c r="U245" s="589">
        <f t="shared" ca="1" si="63"/>
        <v>0</v>
      </c>
      <c r="V245" s="589">
        <f t="shared" ca="1" si="63"/>
        <v>0</v>
      </c>
      <c r="W245" s="589">
        <f t="shared" ca="1" si="63"/>
        <v>0</v>
      </c>
      <c r="X245" s="589">
        <f t="shared" ca="1" si="63"/>
        <v>0</v>
      </c>
      <c r="Y245" s="589">
        <f t="shared" ca="1" si="63"/>
        <v>0</v>
      </c>
      <c r="Z245" s="589">
        <f t="shared" ca="1" si="63"/>
        <v>0</v>
      </c>
      <c r="AA245" s="589">
        <f t="shared" ca="1" si="63"/>
        <v>0</v>
      </c>
      <c r="AB245" s="589">
        <f t="shared" ca="1" si="63"/>
        <v>0</v>
      </c>
      <c r="AC245" s="589">
        <f t="shared" ca="1" si="63"/>
        <v>0</v>
      </c>
      <c r="AD245" s="589">
        <f t="shared" ca="1" si="63"/>
        <v>0</v>
      </c>
      <c r="AE245" s="589">
        <f t="shared" ca="1" si="63"/>
        <v>0</v>
      </c>
      <c r="AF245" s="589">
        <f t="shared" ca="1" si="63"/>
        <v>0</v>
      </c>
      <c r="AG245" s="589">
        <f t="shared" ca="1" si="63"/>
        <v>0</v>
      </c>
      <c r="AH245" s="589">
        <f t="shared" ca="1" si="63"/>
        <v>0</v>
      </c>
      <c r="AI245" s="589">
        <f t="shared" ca="1" si="63"/>
        <v>0</v>
      </c>
      <c r="AJ245" s="589">
        <f t="shared" ca="1" si="63"/>
        <v>0</v>
      </c>
      <c r="AK245" s="589">
        <f t="shared" ca="1" si="63"/>
        <v>0</v>
      </c>
      <c r="AL245" s="589">
        <f t="shared" ca="1" si="63"/>
        <v>0</v>
      </c>
      <c r="AM245" s="589">
        <f t="shared" ca="1" si="63"/>
        <v>0</v>
      </c>
      <c r="AN245" s="589">
        <f t="shared" ca="1" si="63"/>
        <v>0</v>
      </c>
      <c r="AO245" s="589">
        <f t="shared" ca="1" si="63"/>
        <v>0</v>
      </c>
      <c r="AP245" s="589">
        <f t="shared" ca="1" si="63"/>
        <v>0</v>
      </c>
      <c r="AQ245" s="589">
        <f t="shared" ca="1" si="63"/>
        <v>0</v>
      </c>
      <c r="AR245" s="589">
        <f t="shared" ca="1" si="63"/>
        <v>0</v>
      </c>
      <c r="AS245" s="589">
        <f t="shared" ca="1" si="63"/>
        <v>0</v>
      </c>
      <c r="AT245" s="589">
        <f t="shared" ca="1" si="63"/>
        <v>0</v>
      </c>
      <c r="AU245" s="589">
        <f t="shared" ca="1" si="63"/>
        <v>0</v>
      </c>
      <c r="AV245" s="589">
        <f t="shared" ca="1" si="63"/>
        <v>0</v>
      </c>
      <c r="AW245" s="589">
        <f t="shared" ca="1" si="63"/>
        <v>0</v>
      </c>
      <c r="AX245" s="589">
        <f t="shared" ca="1" si="63"/>
        <v>0</v>
      </c>
      <c r="AY245" s="589">
        <f t="shared" ca="1" si="63"/>
        <v>0</v>
      </c>
      <c r="AZ245" s="589">
        <f t="shared" ca="1" si="63"/>
        <v>0</v>
      </c>
      <c r="BA245" s="589">
        <f t="shared" ca="1" si="63"/>
        <v>0</v>
      </c>
      <c r="BB245" s="589">
        <f t="shared" ca="1" si="63"/>
        <v>0</v>
      </c>
      <c r="BC245" s="589">
        <f t="shared" ref="I245:BL250" ca="1" si="65">OFFSET(BC$50,$BM245,0,1,1)</f>
        <v>0</v>
      </c>
      <c r="BD245" s="589">
        <f t="shared" ca="1" si="65"/>
        <v>0</v>
      </c>
      <c r="BE245" s="589">
        <f t="shared" ca="1" si="65"/>
        <v>0</v>
      </c>
      <c r="BF245" s="589">
        <f t="shared" ca="1" si="65"/>
        <v>0</v>
      </c>
      <c r="BG245" s="589">
        <f t="shared" ca="1" si="65"/>
        <v>0</v>
      </c>
      <c r="BH245" s="589">
        <f t="shared" ca="1" si="65"/>
        <v>0</v>
      </c>
      <c r="BI245" s="589">
        <f t="shared" ca="1" si="65"/>
        <v>0</v>
      </c>
      <c r="BJ245" s="589">
        <f t="shared" ca="1" si="65"/>
        <v>0</v>
      </c>
      <c r="BK245" s="589">
        <f t="shared" ca="1" si="65"/>
        <v>0</v>
      </c>
      <c r="BL245" s="589">
        <f t="shared" ca="1" si="65"/>
        <v>0</v>
      </c>
      <c r="BM245" s="882">
        <v>14</v>
      </c>
    </row>
    <row r="246" spans="1:65" s="77" customFormat="1" ht="15" customHeight="1">
      <c r="A246" s="1214"/>
      <c r="B246" s="103" t="str">
        <f t="shared" ca="1" si="54"/>
        <v>Other 6 (specify)</v>
      </c>
      <c r="C246" s="443" t="str">
        <f t="shared" ca="1" si="51"/>
        <v>N/A</v>
      </c>
      <c r="D246" s="443" t="str">
        <f t="shared" ca="1" si="51"/>
        <v>[Add notes here]</v>
      </c>
      <c r="E246" s="443" t="str">
        <f t="shared" ca="1" si="51"/>
        <v>Please select confidence rating</v>
      </c>
      <c r="F246" s="451" t="str">
        <f t="shared" ca="1" si="51"/>
        <v>[Add notes here]</v>
      </c>
      <c r="G246" s="922" t="s">
        <v>514</v>
      </c>
      <c r="H246" s="589">
        <f t="shared" ca="1" si="64"/>
        <v>0</v>
      </c>
      <c r="I246" s="589">
        <f t="shared" ca="1" si="65"/>
        <v>0</v>
      </c>
      <c r="J246" s="589">
        <f t="shared" ca="1" si="65"/>
        <v>0</v>
      </c>
      <c r="K246" s="589">
        <f t="shared" ca="1" si="65"/>
        <v>0</v>
      </c>
      <c r="L246" s="589">
        <f t="shared" ca="1" si="65"/>
        <v>0</v>
      </c>
      <c r="M246" s="589">
        <f t="shared" ca="1" si="65"/>
        <v>0</v>
      </c>
      <c r="N246" s="589">
        <f t="shared" ca="1" si="65"/>
        <v>0</v>
      </c>
      <c r="O246" s="589">
        <f t="shared" ca="1" si="65"/>
        <v>0</v>
      </c>
      <c r="P246" s="589">
        <f t="shared" ca="1" si="65"/>
        <v>0</v>
      </c>
      <c r="Q246" s="589">
        <f t="shared" ca="1" si="65"/>
        <v>0</v>
      </c>
      <c r="R246" s="589">
        <f t="shared" ca="1" si="65"/>
        <v>0</v>
      </c>
      <c r="S246" s="589">
        <f t="shared" ca="1" si="65"/>
        <v>0</v>
      </c>
      <c r="T246" s="589">
        <f t="shared" ca="1" si="65"/>
        <v>0</v>
      </c>
      <c r="U246" s="589">
        <f t="shared" ca="1" si="65"/>
        <v>0</v>
      </c>
      <c r="V246" s="589">
        <f t="shared" ca="1" si="65"/>
        <v>0</v>
      </c>
      <c r="W246" s="589">
        <f t="shared" ca="1" si="65"/>
        <v>0</v>
      </c>
      <c r="X246" s="589">
        <f t="shared" ca="1" si="65"/>
        <v>0</v>
      </c>
      <c r="Y246" s="589">
        <f t="shared" ca="1" si="65"/>
        <v>0</v>
      </c>
      <c r="Z246" s="589">
        <f t="shared" ca="1" si="65"/>
        <v>0</v>
      </c>
      <c r="AA246" s="589">
        <f t="shared" ca="1" si="65"/>
        <v>0</v>
      </c>
      <c r="AB246" s="589">
        <f t="shared" ca="1" si="65"/>
        <v>0</v>
      </c>
      <c r="AC246" s="589">
        <f t="shared" ca="1" si="65"/>
        <v>0</v>
      </c>
      <c r="AD246" s="589">
        <f t="shared" ca="1" si="65"/>
        <v>0</v>
      </c>
      <c r="AE246" s="589">
        <f t="shared" ca="1" si="65"/>
        <v>0</v>
      </c>
      <c r="AF246" s="589">
        <f t="shared" ca="1" si="65"/>
        <v>0</v>
      </c>
      <c r="AG246" s="589">
        <f t="shared" ca="1" si="65"/>
        <v>0</v>
      </c>
      <c r="AH246" s="589">
        <f t="shared" ca="1" si="65"/>
        <v>0</v>
      </c>
      <c r="AI246" s="589">
        <f t="shared" ca="1" si="65"/>
        <v>0</v>
      </c>
      <c r="AJ246" s="589">
        <f t="shared" ca="1" si="65"/>
        <v>0</v>
      </c>
      <c r="AK246" s="589">
        <f t="shared" ca="1" si="65"/>
        <v>0</v>
      </c>
      <c r="AL246" s="589">
        <f t="shared" ca="1" si="65"/>
        <v>0</v>
      </c>
      <c r="AM246" s="589">
        <f t="shared" ca="1" si="65"/>
        <v>0</v>
      </c>
      <c r="AN246" s="589">
        <f t="shared" ca="1" si="65"/>
        <v>0</v>
      </c>
      <c r="AO246" s="589">
        <f t="shared" ca="1" si="65"/>
        <v>0</v>
      </c>
      <c r="AP246" s="589">
        <f t="shared" ca="1" si="65"/>
        <v>0</v>
      </c>
      <c r="AQ246" s="589">
        <f t="shared" ca="1" si="65"/>
        <v>0</v>
      </c>
      <c r="AR246" s="589">
        <f t="shared" ca="1" si="65"/>
        <v>0</v>
      </c>
      <c r="AS246" s="589">
        <f t="shared" ca="1" si="65"/>
        <v>0</v>
      </c>
      <c r="AT246" s="589">
        <f t="shared" ca="1" si="65"/>
        <v>0</v>
      </c>
      <c r="AU246" s="589">
        <f t="shared" ca="1" si="65"/>
        <v>0</v>
      </c>
      <c r="AV246" s="589">
        <f t="shared" ca="1" si="65"/>
        <v>0</v>
      </c>
      <c r="AW246" s="589">
        <f t="shared" ca="1" si="65"/>
        <v>0</v>
      </c>
      <c r="AX246" s="589">
        <f t="shared" ca="1" si="65"/>
        <v>0</v>
      </c>
      <c r="AY246" s="589">
        <f t="shared" ca="1" si="65"/>
        <v>0</v>
      </c>
      <c r="AZ246" s="589">
        <f t="shared" ca="1" si="65"/>
        <v>0</v>
      </c>
      <c r="BA246" s="589">
        <f t="shared" ca="1" si="65"/>
        <v>0</v>
      </c>
      <c r="BB246" s="589">
        <f t="shared" ca="1" si="65"/>
        <v>0</v>
      </c>
      <c r="BC246" s="589">
        <f t="shared" ca="1" si="65"/>
        <v>0</v>
      </c>
      <c r="BD246" s="589">
        <f t="shared" ca="1" si="65"/>
        <v>0</v>
      </c>
      <c r="BE246" s="589">
        <f t="shared" ca="1" si="65"/>
        <v>0</v>
      </c>
      <c r="BF246" s="589">
        <f t="shared" ca="1" si="65"/>
        <v>0</v>
      </c>
      <c r="BG246" s="589">
        <f t="shared" ca="1" si="65"/>
        <v>0</v>
      </c>
      <c r="BH246" s="589">
        <f t="shared" ca="1" si="65"/>
        <v>0</v>
      </c>
      <c r="BI246" s="589">
        <f t="shared" ca="1" si="65"/>
        <v>0</v>
      </c>
      <c r="BJ246" s="589">
        <f t="shared" ca="1" si="65"/>
        <v>0</v>
      </c>
      <c r="BK246" s="589">
        <f t="shared" ca="1" si="65"/>
        <v>0</v>
      </c>
      <c r="BL246" s="589">
        <f t="shared" ca="1" si="65"/>
        <v>0</v>
      </c>
      <c r="BM246" s="882">
        <v>15</v>
      </c>
    </row>
    <row r="247" spans="1:65" s="77" customFormat="1" ht="15" customHeight="1">
      <c r="A247" s="1214"/>
      <c r="B247" s="103" t="str">
        <f t="shared" ca="1" si="54"/>
        <v>Other 7 (specify)</v>
      </c>
      <c r="C247" s="443" t="str">
        <f t="shared" ca="1" si="51"/>
        <v>N/A</v>
      </c>
      <c r="D247" s="443" t="str">
        <f t="shared" ca="1" si="51"/>
        <v>[Add notes here]</v>
      </c>
      <c r="E247" s="443" t="str">
        <f t="shared" ca="1" si="51"/>
        <v>Please select confidence rating</v>
      </c>
      <c r="F247" s="451" t="str">
        <f t="shared" ca="1" si="51"/>
        <v>[Add notes here]</v>
      </c>
      <c r="G247" s="922" t="s">
        <v>514</v>
      </c>
      <c r="H247" s="589">
        <f t="shared" ca="1" si="64"/>
        <v>0</v>
      </c>
      <c r="I247" s="589">
        <f t="shared" ca="1" si="65"/>
        <v>0</v>
      </c>
      <c r="J247" s="589">
        <f t="shared" ca="1" si="65"/>
        <v>0</v>
      </c>
      <c r="K247" s="589">
        <f t="shared" ca="1" si="65"/>
        <v>0</v>
      </c>
      <c r="L247" s="589">
        <f t="shared" ca="1" si="65"/>
        <v>0</v>
      </c>
      <c r="M247" s="589">
        <f t="shared" ca="1" si="65"/>
        <v>0</v>
      </c>
      <c r="N247" s="589">
        <f t="shared" ca="1" si="65"/>
        <v>0</v>
      </c>
      <c r="O247" s="589">
        <f t="shared" ca="1" si="65"/>
        <v>0</v>
      </c>
      <c r="P247" s="589">
        <f t="shared" ca="1" si="65"/>
        <v>0</v>
      </c>
      <c r="Q247" s="589">
        <f t="shared" ca="1" si="65"/>
        <v>0</v>
      </c>
      <c r="R247" s="589">
        <f t="shared" ca="1" si="65"/>
        <v>0</v>
      </c>
      <c r="S247" s="589">
        <f t="shared" ca="1" si="65"/>
        <v>0</v>
      </c>
      <c r="T247" s="589">
        <f t="shared" ca="1" si="65"/>
        <v>0</v>
      </c>
      <c r="U247" s="589">
        <f t="shared" ca="1" si="65"/>
        <v>0</v>
      </c>
      <c r="V247" s="589">
        <f t="shared" ca="1" si="65"/>
        <v>0</v>
      </c>
      <c r="W247" s="589">
        <f t="shared" ca="1" si="65"/>
        <v>0</v>
      </c>
      <c r="X247" s="589">
        <f t="shared" ca="1" si="65"/>
        <v>0</v>
      </c>
      <c r="Y247" s="589">
        <f t="shared" ca="1" si="65"/>
        <v>0</v>
      </c>
      <c r="Z247" s="589">
        <f t="shared" ca="1" si="65"/>
        <v>0</v>
      </c>
      <c r="AA247" s="589">
        <f t="shared" ca="1" si="65"/>
        <v>0</v>
      </c>
      <c r="AB247" s="589">
        <f t="shared" ca="1" si="65"/>
        <v>0</v>
      </c>
      <c r="AC247" s="589">
        <f t="shared" ca="1" si="65"/>
        <v>0</v>
      </c>
      <c r="AD247" s="589">
        <f t="shared" ca="1" si="65"/>
        <v>0</v>
      </c>
      <c r="AE247" s="589">
        <f t="shared" ca="1" si="65"/>
        <v>0</v>
      </c>
      <c r="AF247" s="589">
        <f t="shared" ca="1" si="65"/>
        <v>0</v>
      </c>
      <c r="AG247" s="589">
        <f t="shared" ca="1" si="65"/>
        <v>0</v>
      </c>
      <c r="AH247" s="589">
        <f t="shared" ca="1" si="65"/>
        <v>0</v>
      </c>
      <c r="AI247" s="589">
        <f t="shared" ca="1" si="65"/>
        <v>0</v>
      </c>
      <c r="AJ247" s="589">
        <f t="shared" ca="1" si="65"/>
        <v>0</v>
      </c>
      <c r="AK247" s="589">
        <f t="shared" ca="1" si="65"/>
        <v>0</v>
      </c>
      <c r="AL247" s="589">
        <f t="shared" ca="1" si="65"/>
        <v>0</v>
      </c>
      <c r="AM247" s="589">
        <f t="shared" ca="1" si="65"/>
        <v>0</v>
      </c>
      <c r="AN247" s="589">
        <f t="shared" ca="1" si="65"/>
        <v>0</v>
      </c>
      <c r="AO247" s="589">
        <f t="shared" ca="1" si="65"/>
        <v>0</v>
      </c>
      <c r="AP247" s="589">
        <f t="shared" ca="1" si="65"/>
        <v>0</v>
      </c>
      <c r="AQ247" s="589">
        <f t="shared" ca="1" si="65"/>
        <v>0</v>
      </c>
      <c r="AR247" s="589">
        <f t="shared" ca="1" si="65"/>
        <v>0</v>
      </c>
      <c r="AS247" s="589">
        <f t="shared" ca="1" si="65"/>
        <v>0</v>
      </c>
      <c r="AT247" s="589">
        <f t="shared" ca="1" si="65"/>
        <v>0</v>
      </c>
      <c r="AU247" s="589">
        <f t="shared" ca="1" si="65"/>
        <v>0</v>
      </c>
      <c r="AV247" s="589">
        <f t="shared" ca="1" si="65"/>
        <v>0</v>
      </c>
      <c r="AW247" s="589">
        <f t="shared" ca="1" si="65"/>
        <v>0</v>
      </c>
      <c r="AX247" s="589">
        <f t="shared" ca="1" si="65"/>
        <v>0</v>
      </c>
      <c r="AY247" s="589">
        <f t="shared" ca="1" si="65"/>
        <v>0</v>
      </c>
      <c r="AZ247" s="589">
        <f t="shared" ca="1" si="65"/>
        <v>0</v>
      </c>
      <c r="BA247" s="589">
        <f t="shared" ca="1" si="65"/>
        <v>0</v>
      </c>
      <c r="BB247" s="589">
        <f t="shared" ca="1" si="65"/>
        <v>0</v>
      </c>
      <c r="BC247" s="589">
        <f t="shared" ca="1" si="65"/>
        <v>0</v>
      </c>
      <c r="BD247" s="589">
        <f t="shared" ca="1" si="65"/>
        <v>0</v>
      </c>
      <c r="BE247" s="589">
        <f t="shared" ca="1" si="65"/>
        <v>0</v>
      </c>
      <c r="BF247" s="589">
        <f t="shared" ca="1" si="65"/>
        <v>0</v>
      </c>
      <c r="BG247" s="589">
        <f t="shared" ca="1" si="65"/>
        <v>0</v>
      </c>
      <c r="BH247" s="589">
        <f t="shared" ca="1" si="65"/>
        <v>0</v>
      </c>
      <c r="BI247" s="589">
        <f t="shared" ca="1" si="65"/>
        <v>0</v>
      </c>
      <c r="BJ247" s="589">
        <f t="shared" ca="1" si="65"/>
        <v>0</v>
      </c>
      <c r="BK247" s="589">
        <f t="shared" ca="1" si="65"/>
        <v>0</v>
      </c>
      <c r="BL247" s="589">
        <f t="shared" ca="1" si="65"/>
        <v>0</v>
      </c>
      <c r="BM247" s="882">
        <v>16</v>
      </c>
    </row>
    <row r="248" spans="1:65" s="77" customFormat="1" ht="15" customHeight="1">
      <c r="A248" s="1214"/>
      <c r="B248" s="103" t="str">
        <f t="shared" ca="1" si="54"/>
        <v>Other 8 (specify)</v>
      </c>
      <c r="C248" s="443" t="str">
        <f t="shared" ca="1" si="51"/>
        <v>N/A</v>
      </c>
      <c r="D248" s="443" t="str">
        <f t="shared" ca="1" si="51"/>
        <v>[Add notes here]</v>
      </c>
      <c r="E248" s="443" t="str">
        <f t="shared" ca="1" si="51"/>
        <v>Please select confidence rating</v>
      </c>
      <c r="F248" s="451" t="str">
        <f t="shared" ca="1" si="51"/>
        <v>[Add notes here]</v>
      </c>
      <c r="G248" s="922" t="s">
        <v>514</v>
      </c>
      <c r="H248" s="589">
        <f t="shared" ca="1" si="64"/>
        <v>0</v>
      </c>
      <c r="I248" s="589">
        <f t="shared" ca="1" si="65"/>
        <v>0</v>
      </c>
      <c r="J248" s="589">
        <f t="shared" ca="1" si="65"/>
        <v>0</v>
      </c>
      <c r="K248" s="589">
        <f t="shared" ca="1" si="65"/>
        <v>0</v>
      </c>
      <c r="L248" s="589">
        <f t="shared" ca="1" si="65"/>
        <v>0</v>
      </c>
      <c r="M248" s="589">
        <f t="shared" ca="1" si="65"/>
        <v>0</v>
      </c>
      <c r="N248" s="589">
        <f t="shared" ca="1" si="65"/>
        <v>0</v>
      </c>
      <c r="O248" s="589">
        <f t="shared" ca="1" si="65"/>
        <v>0</v>
      </c>
      <c r="P248" s="589">
        <f t="shared" ca="1" si="65"/>
        <v>0</v>
      </c>
      <c r="Q248" s="589">
        <f t="shared" ca="1" si="65"/>
        <v>0</v>
      </c>
      <c r="R248" s="589">
        <f t="shared" ca="1" si="65"/>
        <v>0</v>
      </c>
      <c r="S248" s="589">
        <f t="shared" ca="1" si="65"/>
        <v>0</v>
      </c>
      <c r="T248" s="589">
        <f t="shared" ca="1" si="65"/>
        <v>0</v>
      </c>
      <c r="U248" s="589">
        <f t="shared" ca="1" si="65"/>
        <v>0</v>
      </c>
      <c r="V248" s="589">
        <f t="shared" ca="1" si="65"/>
        <v>0</v>
      </c>
      <c r="W248" s="589">
        <f t="shared" ca="1" si="65"/>
        <v>0</v>
      </c>
      <c r="X248" s="589">
        <f t="shared" ca="1" si="65"/>
        <v>0</v>
      </c>
      <c r="Y248" s="589">
        <f t="shared" ca="1" si="65"/>
        <v>0</v>
      </c>
      <c r="Z248" s="589">
        <f t="shared" ca="1" si="65"/>
        <v>0</v>
      </c>
      <c r="AA248" s="589">
        <f t="shared" ca="1" si="65"/>
        <v>0</v>
      </c>
      <c r="AB248" s="589">
        <f t="shared" ca="1" si="65"/>
        <v>0</v>
      </c>
      <c r="AC248" s="589">
        <f t="shared" ca="1" si="65"/>
        <v>0</v>
      </c>
      <c r="AD248" s="589">
        <f t="shared" ca="1" si="65"/>
        <v>0</v>
      </c>
      <c r="AE248" s="589">
        <f t="shared" ca="1" si="65"/>
        <v>0</v>
      </c>
      <c r="AF248" s="589">
        <f t="shared" ca="1" si="65"/>
        <v>0</v>
      </c>
      <c r="AG248" s="589">
        <f t="shared" ca="1" si="65"/>
        <v>0</v>
      </c>
      <c r="AH248" s="589">
        <f t="shared" ca="1" si="65"/>
        <v>0</v>
      </c>
      <c r="AI248" s="589">
        <f t="shared" ca="1" si="65"/>
        <v>0</v>
      </c>
      <c r="AJ248" s="589">
        <f t="shared" ca="1" si="65"/>
        <v>0</v>
      </c>
      <c r="AK248" s="589">
        <f t="shared" ca="1" si="65"/>
        <v>0</v>
      </c>
      <c r="AL248" s="589">
        <f t="shared" ca="1" si="65"/>
        <v>0</v>
      </c>
      <c r="AM248" s="589">
        <f t="shared" ca="1" si="65"/>
        <v>0</v>
      </c>
      <c r="AN248" s="589">
        <f t="shared" ca="1" si="65"/>
        <v>0</v>
      </c>
      <c r="AO248" s="589">
        <f t="shared" ca="1" si="65"/>
        <v>0</v>
      </c>
      <c r="AP248" s="589">
        <f t="shared" ca="1" si="65"/>
        <v>0</v>
      </c>
      <c r="AQ248" s="589">
        <f t="shared" ca="1" si="65"/>
        <v>0</v>
      </c>
      <c r="AR248" s="589">
        <f t="shared" ca="1" si="65"/>
        <v>0</v>
      </c>
      <c r="AS248" s="589">
        <f t="shared" ca="1" si="65"/>
        <v>0</v>
      </c>
      <c r="AT248" s="589">
        <f t="shared" ca="1" si="65"/>
        <v>0</v>
      </c>
      <c r="AU248" s="589">
        <f t="shared" ca="1" si="65"/>
        <v>0</v>
      </c>
      <c r="AV248" s="589">
        <f t="shared" ca="1" si="65"/>
        <v>0</v>
      </c>
      <c r="AW248" s="589">
        <f t="shared" ca="1" si="65"/>
        <v>0</v>
      </c>
      <c r="AX248" s="589">
        <f t="shared" ca="1" si="65"/>
        <v>0</v>
      </c>
      <c r="AY248" s="589">
        <f t="shared" ca="1" si="65"/>
        <v>0</v>
      </c>
      <c r="AZ248" s="589">
        <f t="shared" ca="1" si="65"/>
        <v>0</v>
      </c>
      <c r="BA248" s="589">
        <f t="shared" ca="1" si="65"/>
        <v>0</v>
      </c>
      <c r="BB248" s="589">
        <f t="shared" ca="1" si="65"/>
        <v>0</v>
      </c>
      <c r="BC248" s="589">
        <f t="shared" ca="1" si="65"/>
        <v>0</v>
      </c>
      <c r="BD248" s="589">
        <f t="shared" ca="1" si="65"/>
        <v>0</v>
      </c>
      <c r="BE248" s="589">
        <f t="shared" ca="1" si="65"/>
        <v>0</v>
      </c>
      <c r="BF248" s="589">
        <f t="shared" ca="1" si="65"/>
        <v>0</v>
      </c>
      <c r="BG248" s="589">
        <f t="shared" ca="1" si="65"/>
        <v>0</v>
      </c>
      <c r="BH248" s="589">
        <f t="shared" ca="1" si="65"/>
        <v>0</v>
      </c>
      <c r="BI248" s="589">
        <f t="shared" ca="1" si="65"/>
        <v>0</v>
      </c>
      <c r="BJ248" s="589">
        <f t="shared" ca="1" si="65"/>
        <v>0</v>
      </c>
      <c r="BK248" s="589">
        <f t="shared" ca="1" si="65"/>
        <v>0</v>
      </c>
      <c r="BL248" s="589">
        <f t="shared" ca="1" si="65"/>
        <v>0</v>
      </c>
      <c r="BM248" s="882">
        <v>17</v>
      </c>
    </row>
    <row r="249" spans="1:65" s="77" customFormat="1" ht="15" customHeight="1">
      <c r="A249" s="1214"/>
      <c r="B249" s="103" t="str">
        <f t="shared" ca="1" si="54"/>
        <v>Other 9 (specify)</v>
      </c>
      <c r="C249" s="443" t="str">
        <f t="shared" ca="1" si="51"/>
        <v>N/A</v>
      </c>
      <c r="D249" s="443" t="str">
        <f t="shared" ca="1" si="51"/>
        <v>[Add notes here]</v>
      </c>
      <c r="E249" s="443" t="str">
        <f t="shared" ca="1" si="51"/>
        <v>Please select confidence rating</v>
      </c>
      <c r="F249" s="451" t="str">
        <f t="shared" ca="1" si="51"/>
        <v>[Add notes here]</v>
      </c>
      <c r="G249" s="922" t="s">
        <v>514</v>
      </c>
      <c r="H249" s="589">
        <f t="shared" ca="1" si="64"/>
        <v>0</v>
      </c>
      <c r="I249" s="589">
        <f t="shared" ca="1" si="65"/>
        <v>0</v>
      </c>
      <c r="J249" s="589">
        <f t="shared" ca="1" si="65"/>
        <v>0</v>
      </c>
      <c r="K249" s="589">
        <f t="shared" ca="1" si="65"/>
        <v>0</v>
      </c>
      <c r="L249" s="589">
        <f t="shared" ca="1" si="65"/>
        <v>0</v>
      </c>
      <c r="M249" s="589">
        <f t="shared" ca="1" si="65"/>
        <v>0</v>
      </c>
      <c r="N249" s="589">
        <f t="shared" ca="1" si="65"/>
        <v>0</v>
      </c>
      <c r="O249" s="589">
        <f t="shared" ca="1" si="65"/>
        <v>0</v>
      </c>
      <c r="P249" s="589">
        <f t="shared" ca="1" si="65"/>
        <v>0</v>
      </c>
      <c r="Q249" s="589">
        <f t="shared" ca="1" si="65"/>
        <v>0</v>
      </c>
      <c r="R249" s="589">
        <f t="shared" ca="1" si="65"/>
        <v>0</v>
      </c>
      <c r="S249" s="589">
        <f t="shared" ca="1" si="65"/>
        <v>0</v>
      </c>
      <c r="T249" s="589">
        <f t="shared" ca="1" si="65"/>
        <v>0</v>
      </c>
      <c r="U249" s="589">
        <f t="shared" ca="1" si="65"/>
        <v>0</v>
      </c>
      <c r="V249" s="589">
        <f t="shared" ca="1" si="65"/>
        <v>0</v>
      </c>
      <c r="W249" s="589">
        <f t="shared" ca="1" si="65"/>
        <v>0</v>
      </c>
      <c r="X249" s="589">
        <f t="shared" ca="1" si="65"/>
        <v>0</v>
      </c>
      <c r="Y249" s="589">
        <f t="shared" ca="1" si="65"/>
        <v>0</v>
      </c>
      <c r="Z249" s="589">
        <f t="shared" ca="1" si="65"/>
        <v>0</v>
      </c>
      <c r="AA249" s="589">
        <f t="shared" ca="1" si="65"/>
        <v>0</v>
      </c>
      <c r="AB249" s="589">
        <f t="shared" ca="1" si="65"/>
        <v>0</v>
      </c>
      <c r="AC249" s="589">
        <f t="shared" ca="1" si="65"/>
        <v>0</v>
      </c>
      <c r="AD249" s="589">
        <f t="shared" ca="1" si="65"/>
        <v>0</v>
      </c>
      <c r="AE249" s="589">
        <f t="shared" ca="1" si="65"/>
        <v>0</v>
      </c>
      <c r="AF249" s="589">
        <f t="shared" ca="1" si="65"/>
        <v>0</v>
      </c>
      <c r="AG249" s="589">
        <f t="shared" ca="1" si="65"/>
        <v>0</v>
      </c>
      <c r="AH249" s="589">
        <f t="shared" ca="1" si="65"/>
        <v>0</v>
      </c>
      <c r="AI249" s="589">
        <f t="shared" ca="1" si="65"/>
        <v>0</v>
      </c>
      <c r="AJ249" s="589">
        <f t="shared" ca="1" si="65"/>
        <v>0</v>
      </c>
      <c r="AK249" s="589">
        <f t="shared" ca="1" si="65"/>
        <v>0</v>
      </c>
      <c r="AL249" s="589">
        <f t="shared" ca="1" si="65"/>
        <v>0</v>
      </c>
      <c r="AM249" s="589">
        <f t="shared" ca="1" si="65"/>
        <v>0</v>
      </c>
      <c r="AN249" s="589">
        <f t="shared" ca="1" si="65"/>
        <v>0</v>
      </c>
      <c r="AO249" s="589">
        <f t="shared" ca="1" si="65"/>
        <v>0</v>
      </c>
      <c r="AP249" s="589">
        <f t="shared" ca="1" si="65"/>
        <v>0</v>
      </c>
      <c r="AQ249" s="589">
        <f t="shared" ca="1" si="65"/>
        <v>0</v>
      </c>
      <c r="AR249" s="589">
        <f t="shared" ca="1" si="65"/>
        <v>0</v>
      </c>
      <c r="AS249" s="589">
        <f t="shared" ca="1" si="65"/>
        <v>0</v>
      </c>
      <c r="AT249" s="589">
        <f t="shared" ca="1" si="65"/>
        <v>0</v>
      </c>
      <c r="AU249" s="589">
        <f t="shared" ca="1" si="65"/>
        <v>0</v>
      </c>
      <c r="AV249" s="589">
        <f t="shared" ca="1" si="65"/>
        <v>0</v>
      </c>
      <c r="AW249" s="589">
        <f t="shared" ca="1" si="65"/>
        <v>0</v>
      </c>
      <c r="AX249" s="589">
        <f t="shared" ca="1" si="65"/>
        <v>0</v>
      </c>
      <c r="AY249" s="589">
        <f t="shared" ca="1" si="65"/>
        <v>0</v>
      </c>
      <c r="AZ249" s="589">
        <f t="shared" ca="1" si="65"/>
        <v>0</v>
      </c>
      <c r="BA249" s="589">
        <f t="shared" ca="1" si="65"/>
        <v>0</v>
      </c>
      <c r="BB249" s="589">
        <f t="shared" ca="1" si="65"/>
        <v>0</v>
      </c>
      <c r="BC249" s="589">
        <f t="shared" ca="1" si="65"/>
        <v>0</v>
      </c>
      <c r="BD249" s="589">
        <f t="shared" ca="1" si="65"/>
        <v>0</v>
      </c>
      <c r="BE249" s="589">
        <f t="shared" ca="1" si="65"/>
        <v>0</v>
      </c>
      <c r="BF249" s="589">
        <f t="shared" ca="1" si="65"/>
        <v>0</v>
      </c>
      <c r="BG249" s="589">
        <f t="shared" ca="1" si="65"/>
        <v>0</v>
      </c>
      <c r="BH249" s="589">
        <f t="shared" ca="1" si="65"/>
        <v>0</v>
      </c>
      <c r="BI249" s="589">
        <f t="shared" ca="1" si="65"/>
        <v>0</v>
      </c>
      <c r="BJ249" s="589">
        <f t="shared" ca="1" si="65"/>
        <v>0</v>
      </c>
      <c r="BK249" s="589">
        <f t="shared" ca="1" si="65"/>
        <v>0</v>
      </c>
      <c r="BL249" s="589">
        <f t="shared" ca="1" si="65"/>
        <v>0</v>
      </c>
      <c r="BM249" s="882">
        <v>18</v>
      </c>
    </row>
    <row r="250" spans="1:65" s="77" customFormat="1" ht="15" customHeight="1">
      <c r="A250" s="1214"/>
      <c r="B250" s="104" t="str">
        <f t="shared" ca="1" si="54"/>
        <v>Other 10 (specify)</v>
      </c>
      <c r="C250" s="444" t="str">
        <f t="shared" ca="1" si="51"/>
        <v>N/A</v>
      </c>
      <c r="D250" s="444" t="str">
        <f t="shared" ca="1" si="51"/>
        <v>[Add notes here]</v>
      </c>
      <c r="E250" s="444" t="str">
        <f t="shared" ca="1" si="51"/>
        <v>Please select confidence rating</v>
      </c>
      <c r="F250" s="452" t="str">
        <f t="shared" ca="1" si="51"/>
        <v>[Add notes here]</v>
      </c>
      <c r="G250" s="923" t="s">
        <v>514</v>
      </c>
      <c r="H250" s="978">
        <f ca="1">OFFSET(H$50,$BM250,0,1,1)</f>
        <v>0</v>
      </c>
      <c r="I250" s="590">
        <f t="shared" ca="1" si="65"/>
        <v>0</v>
      </c>
      <c r="J250" s="590">
        <f t="shared" ca="1" si="65"/>
        <v>0</v>
      </c>
      <c r="K250" s="590">
        <f t="shared" ca="1" si="65"/>
        <v>0</v>
      </c>
      <c r="L250" s="590">
        <f t="shared" ca="1" si="65"/>
        <v>0</v>
      </c>
      <c r="M250" s="590">
        <f t="shared" ca="1" si="65"/>
        <v>0</v>
      </c>
      <c r="N250" s="590">
        <f t="shared" ca="1" si="65"/>
        <v>0</v>
      </c>
      <c r="O250" s="590">
        <f t="shared" ca="1" si="65"/>
        <v>0</v>
      </c>
      <c r="P250" s="590">
        <f t="shared" ca="1" si="65"/>
        <v>0</v>
      </c>
      <c r="Q250" s="590">
        <f t="shared" ca="1" si="65"/>
        <v>0</v>
      </c>
      <c r="R250" s="590">
        <f t="shared" ca="1" si="65"/>
        <v>0</v>
      </c>
      <c r="S250" s="590">
        <f t="shared" ca="1" si="65"/>
        <v>0</v>
      </c>
      <c r="T250" s="590">
        <f t="shared" ca="1" si="65"/>
        <v>0</v>
      </c>
      <c r="U250" s="590">
        <f t="shared" ca="1" si="65"/>
        <v>0</v>
      </c>
      <c r="V250" s="590">
        <f t="shared" ca="1" si="65"/>
        <v>0</v>
      </c>
      <c r="W250" s="590">
        <f t="shared" ca="1" si="65"/>
        <v>0</v>
      </c>
      <c r="X250" s="590">
        <f t="shared" ca="1" si="65"/>
        <v>0</v>
      </c>
      <c r="Y250" s="590">
        <f t="shared" ca="1" si="65"/>
        <v>0</v>
      </c>
      <c r="Z250" s="590">
        <f t="shared" ca="1" si="65"/>
        <v>0</v>
      </c>
      <c r="AA250" s="590">
        <f t="shared" ca="1" si="65"/>
        <v>0</v>
      </c>
      <c r="AB250" s="590">
        <f t="shared" ca="1" si="65"/>
        <v>0</v>
      </c>
      <c r="AC250" s="590">
        <f t="shared" ca="1" si="65"/>
        <v>0</v>
      </c>
      <c r="AD250" s="590">
        <f t="shared" ref="AD250:BL250" ca="1" si="66">OFFSET(AD$50,$BM250,0,1,1)</f>
        <v>0</v>
      </c>
      <c r="AE250" s="590">
        <f t="shared" ca="1" si="66"/>
        <v>0</v>
      </c>
      <c r="AF250" s="590">
        <f t="shared" ca="1" si="66"/>
        <v>0</v>
      </c>
      <c r="AG250" s="590">
        <f t="shared" ca="1" si="66"/>
        <v>0</v>
      </c>
      <c r="AH250" s="590">
        <f t="shared" ca="1" si="66"/>
        <v>0</v>
      </c>
      <c r="AI250" s="590">
        <f t="shared" ca="1" si="66"/>
        <v>0</v>
      </c>
      <c r="AJ250" s="590">
        <f t="shared" ca="1" si="66"/>
        <v>0</v>
      </c>
      <c r="AK250" s="590">
        <f t="shared" ca="1" si="66"/>
        <v>0</v>
      </c>
      <c r="AL250" s="590">
        <f t="shared" ca="1" si="66"/>
        <v>0</v>
      </c>
      <c r="AM250" s="590">
        <f t="shared" ca="1" si="66"/>
        <v>0</v>
      </c>
      <c r="AN250" s="590">
        <f t="shared" ca="1" si="66"/>
        <v>0</v>
      </c>
      <c r="AO250" s="590">
        <f t="shared" ca="1" si="66"/>
        <v>0</v>
      </c>
      <c r="AP250" s="590">
        <f t="shared" ca="1" si="66"/>
        <v>0</v>
      </c>
      <c r="AQ250" s="590">
        <f t="shared" ca="1" si="66"/>
        <v>0</v>
      </c>
      <c r="AR250" s="590">
        <f t="shared" ca="1" si="66"/>
        <v>0</v>
      </c>
      <c r="AS250" s="590">
        <f t="shared" ca="1" si="66"/>
        <v>0</v>
      </c>
      <c r="AT250" s="590">
        <f t="shared" ca="1" si="66"/>
        <v>0</v>
      </c>
      <c r="AU250" s="590">
        <f t="shared" ca="1" si="66"/>
        <v>0</v>
      </c>
      <c r="AV250" s="590">
        <f t="shared" ca="1" si="66"/>
        <v>0</v>
      </c>
      <c r="AW250" s="590">
        <f t="shared" ca="1" si="66"/>
        <v>0</v>
      </c>
      <c r="AX250" s="590">
        <f t="shared" ca="1" si="66"/>
        <v>0</v>
      </c>
      <c r="AY250" s="590">
        <f t="shared" ca="1" si="66"/>
        <v>0</v>
      </c>
      <c r="AZ250" s="590">
        <f t="shared" ca="1" si="66"/>
        <v>0</v>
      </c>
      <c r="BA250" s="590">
        <f t="shared" ca="1" si="66"/>
        <v>0</v>
      </c>
      <c r="BB250" s="590">
        <f t="shared" ca="1" si="66"/>
        <v>0</v>
      </c>
      <c r="BC250" s="590">
        <f t="shared" ca="1" si="66"/>
        <v>0</v>
      </c>
      <c r="BD250" s="590">
        <f t="shared" ca="1" si="66"/>
        <v>0</v>
      </c>
      <c r="BE250" s="590">
        <f t="shared" ca="1" si="66"/>
        <v>0</v>
      </c>
      <c r="BF250" s="590">
        <f t="shared" ca="1" si="66"/>
        <v>0</v>
      </c>
      <c r="BG250" s="590">
        <f t="shared" ca="1" si="66"/>
        <v>0</v>
      </c>
      <c r="BH250" s="590">
        <f t="shared" ca="1" si="66"/>
        <v>0</v>
      </c>
      <c r="BI250" s="590">
        <f t="shared" ca="1" si="66"/>
        <v>0</v>
      </c>
      <c r="BJ250" s="590">
        <f t="shared" ca="1" si="66"/>
        <v>0</v>
      </c>
      <c r="BK250" s="590">
        <f t="shared" ca="1" si="66"/>
        <v>0</v>
      </c>
      <c r="BL250" s="590">
        <f t="shared" ca="1" si="66"/>
        <v>0</v>
      </c>
      <c r="BM250" s="882">
        <v>19</v>
      </c>
    </row>
    <row r="251" spans="1:65" s="77" customFormat="1" ht="15.75" customHeight="1" thickBot="1">
      <c r="A251" s="1215"/>
      <c r="B251" s="447" t="s">
        <v>554</v>
      </c>
      <c r="C251" s="448"/>
      <c r="D251" s="458" t="s">
        <v>760</v>
      </c>
      <c r="E251" s="448"/>
      <c r="F251" s="448"/>
      <c r="G251" s="924" t="s">
        <v>514</v>
      </c>
      <c r="H251" s="940">
        <f ca="1">SUM(H232:H250)</f>
        <v>0</v>
      </c>
      <c r="I251" s="940">
        <f t="shared" ref="I251:BL251" ca="1" si="67">SUM(I232:I250)</f>
        <v>0</v>
      </c>
      <c r="J251" s="940">
        <f t="shared" ca="1" si="67"/>
        <v>0</v>
      </c>
      <c r="K251" s="940">
        <f t="shared" ca="1" si="67"/>
        <v>0</v>
      </c>
      <c r="L251" s="940">
        <f t="shared" ca="1" si="67"/>
        <v>0</v>
      </c>
      <c r="M251" s="940">
        <f t="shared" ca="1" si="67"/>
        <v>273</v>
      </c>
      <c r="N251" s="940">
        <f t="shared" ca="1" si="67"/>
        <v>273</v>
      </c>
      <c r="O251" s="940">
        <f t="shared" ca="1" si="67"/>
        <v>273</v>
      </c>
      <c r="P251" s="940">
        <f t="shared" ca="1" si="67"/>
        <v>273</v>
      </c>
      <c r="Q251" s="940">
        <f t="shared" ca="1" si="67"/>
        <v>273</v>
      </c>
      <c r="R251" s="940">
        <f t="shared" ca="1" si="67"/>
        <v>273</v>
      </c>
      <c r="S251" s="940">
        <f t="shared" ca="1" si="67"/>
        <v>273</v>
      </c>
      <c r="T251" s="940">
        <f t="shared" ca="1" si="67"/>
        <v>273</v>
      </c>
      <c r="U251" s="940">
        <f t="shared" ca="1" si="67"/>
        <v>273</v>
      </c>
      <c r="V251" s="940">
        <f t="shared" ca="1" si="67"/>
        <v>273</v>
      </c>
      <c r="W251" s="940">
        <f t="shared" ca="1" si="67"/>
        <v>273</v>
      </c>
      <c r="X251" s="940">
        <f t="shared" ca="1" si="67"/>
        <v>273</v>
      </c>
      <c r="Y251" s="940">
        <f t="shared" ca="1" si="67"/>
        <v>273</v>
      </c>
      <c r="Z251" s="940">
        <f t="shared" ca="1" si="67"/>
        <v>273</v>
      </c>
      <c r="AA251" s="940">
        <f t="shared" ca="1" si="67"/>
        <v>273</v>
      </c>
      <c r="AB251" s="940">
        <f t="shared" ca="1" si="67"/>
        <v>273</v>
      </c>
      <c r="AC251" s="940">
        <f t="shared" ca="1" si="67"/>
        <v>273</v>
      </c>
      <c r="AD251" s="940">
        <f t="shared" ca="1" si="67"/>
        <v>273</v>
      </c>
      <c r="AE251" s="940">
        <f t="shared" ca="1" si="67"/>
        <v>273</v>
      </c>
      <c r="AF251" s="940">
        <f t="shared" ca="1" si="67"/>
        <v>273</v>
      </c>
      <c r="AG251" s="940">
        <f t="shared" ca="1" si="67"/>
        <v>273</v>
      </c>
      <c r="AH251" s="940">
        <f t="shared" ca="1" si="67"/>
        <v>273</v>
      </c>
      <c r="AI251" s="940">
        <f t="shared" ca="1" si="67"/>
        <v>273</v>
      </c>
      <c r="AJ251" s="940">
        <f t="shared" ca="1" si="67"/>
        <v>273</v>
      </c>
      <c r="AK251" s="940">
        <f t="shared" ca="1" si="67"/>
        <v>273</v>
      </c>
      <c r="AL251" s="940">
        <f t="shared" ca="1" si="67"/>
        <v>273</v>
      </c>
      <c r="AM251" s="940">
        <f t="shared" ca="1" si="67"/>
        <v>273</v>
      </c>
      <c r="AN251" s="940">
        <f t="shared" ca="1" si="67"/>
        <v>273</v>
      </c>
      <c r="AO251" s="940">
        <f t="shared" ca="1" si="67"/>
        <v>273</v>
      </c>
      <c r="AP251" s="940">
        <f t="shared" ca="1" si="67"/>
        <v>273</v>
      </c>
      <c r="AQ251" s="940">
        <f t="shared" ca="1" si="67"/>
        <v>273</v>
      </c>
      <c r="AR251" s="940">
        <f t="shared" ca="1" si="67"/>
        <v>273</v>
      </c>
      <c r="AS251" s="940">
        <f t="shared" ca="1" si="67"/>
        <v>273</v>
      </c>
      <c r="AT251" s="940">
        <f t="shared" ca="1" si="67"/>
        <v>273</v>
      </c>
      <c r="AU251" s="940">
        <f t="shared" ca="1" si="67"/>
        <v>273</v>
      </c>
      <c r="AV251" s="940">
        <f t="shared" ca="1" si="67"/>
        <v>273</v>
      </c>
      <c r="AW251" s="940">
        <f t="shared" ca="1" si="67"/>
        <v>273</v>
      </c>
      <c r="AX251" s="940">
        <f t="shared" ca="1" si="67"/>
        <v>273</v>
      </c>
      <c r="AY251" s="940">
        <f t="shared" ca="1" si="67"/>
        <v>273</v>
      </c>
      <c r="AZ251" s="940">
        <f t="shared" ca="1" si="67"/>
        <v>273</v>
      </c>
      <c r="BA251" s="940">
        <f t="shared" ca="1" si="67"/>
        <v>273</v>
      </c>
      <c r="BB251" s="940">
        <f t="shared" ca="1" si="67"/>
        <v>273</v>
      </c>
      <c r="BC251" s="940">
        <f t="shared" ca="1" si="67"/>
        <v>273</v>
      </c>
      <c r="BD251" s="940">
        <f t="shared" ca="1" si="67"/>
        <v>273</v>
      </c>
      <c r="BE251" s="940">
        <f t="shared" ca="1" si="67"/>
        <v>273</v>
      </c>
      <c r="BF251" s="940">
        <f t="shared" ca="1" si="67"/>
        <v>273</v>
      </c>
      <c r="BG251" s="940">
        <f t="shared" ca="1" si="67"/>
        <v>273</v>
      </c>
      <c r="BH251" s="940">
        <f t="shared" ca="1" si="67"/>
        <v>273</v>
      </c>
      <c r="BI251" s="940">
        <f t="shared" ca="1" si="67"/>
        <v>273</v>
      </c>
      <c r="BJ251" s="940">
        <f t="shared" ca="1" si="67"/>
        <v>273</v>
      </c>
      <c r="BK251" s="940">
        <f t="shared" ca="1" si="67"/>
        <v>273</v>
      </c>
      <c r="BL251" s="940">
        <f t="shared" ca="1" si="67"/>
        <v>273</v>
      </c>
      <c r="BM251" s="882"/>
    </row>
    <row r="252" spans="1:65" s="77" customFormat="1" ht="15" customHeight="1">
      <c r="A252" s="1214" t="s">
        <v>555</v>
      </c>
      <c r="B252" s="281" t="str">
        <f t="shared" ca="1" si="54"/>
        <v>Reduced/Increased number of customers interrupted</v>
      </c>
      <c r="C252" s="451" t="str">
        <f t="shared" ca="1" si="51"/>
        <v>N/A</v>
      </c>
      <c r="D252" s="451" t="str">
        <f t="shared" ca="1" si="51"/>
        <v>[Add notes here]</v>
      </c>
      <c r="E252" s="451" t="str">
        <f t="shared" ca="1" si="51"/>
        <v>Please select confidence rating</v>
      </c>
      <c r="F252" s="451" t="str">
        <f t="shared" ca="1" si="51"/>
        <v>[Add notes here]</v>
      </c>
      <c r="G252" s="921" t="s">
        <v>514</v>
      </c>
      <c r="H252" s="979">
        <f t="shared" ref="H252:AM252" ca="1" si="68">CI_GBP_per_interruption*OFFSET(H$50,$BM252,0,1,1)/10^6</f>
        <v>0</v>
      </c>
      <c r="I252" s="980">
        <f t="shared" ca="1" si="68"/>
        <v>0</v>
      </c>
      <c r="J252" s="980">
        <f t="shared" ca="1" si="68"/>
        <v>0</v>
      </c>
      <c r="K252" s="980">
        <f t="shared" ca="1" si="68"/>
        <v>0</v>
      </c>
      <c r="L252" s="980">
        <f t="shared" ca="1" si="68"/>
        <v>0</v>
      </c>
      <c r="M252" s="980">
        <f t="shared" ca="1" si="68"/>
        <v>0</v>
      </c>
      <c r="N252" s="980">
        <f t="shared" ca="1" si="68"/>
        <v>0</v>
      </c>
      <c r="O252" s="980">
        <f t="shared" ca="1" si="68"/>
        <v>0</v>
      </c>
      <c r="P252" s="980">
        <f t="shared" ca="1" si="68"/>
        <v>0</v>
      </c>
      <c r="Q252" s="980">
        <f t="shared" ca="1" si="68"/>
        <v>0</v>
      </c>
      <c r="R252" s="980">
        <f t="shared" ca="1" si="68"/>
        <v>0</v>
      </c>
      <c r="S252" s="980">
        <f t="shared" ca="1" si="68"/>
        <v>0</v>
      </c>
      <c r="T252" s="980">
        <f t="shared" ca="1" si="68"/>
        <v>0</v>
      </c>
      <c r="U252" s="980">
        <f t="shared" ca="1" si="68"/>
        <v>0</v>
      </c>
      <c r="V252" s="980">
        <f t="shared" ca="1" si="68"/>
        <v>0</v>
      </c>
      <c r="W252" s="980">
        <f t="shared" ca="1" si="68"/>
        <v>0</v>
      </c>
      <c r="X252" s="980">
        <f t="shared" ca="1" si="68"/>
        <v>0</v>
      </c>
      <c r="Y252" s="980">
        <f t="shared" ca="1" si="68"/>
        <v>0</v>
      </c>
      <c r="Z252" s="980">
        <f t="shared" ca="1" si="68"/>
        <v>0</v>
      </c>
      <c r="AA252" s="980">
        <f t="shared" ca="1" si="68"/>
        <v>0</v>
      </c>
      <c r="AB252" s="980">
        <f t="shared" ca="1" si="68"/>
        <v>0</v>
      </c>
      <c r="AC252" s="980">
        <f t="shared" ca="1" si="68"/>
        <v>0</v>
      </c>
      <c r="AD252" s="980">
        <f t="shared" ca="1" si="68"/>
        <v>0</v>
      </c>
      <c r="AE252" s="980">
        <f t="shared" ca="1" si="68"/>
        <v>0</v>
      </c>
      <c r="AF252" s="980">
        <f t="shared" ca="1" si="68"/>
        <v>0</v>
      </c>
      <c r="AG252" s="980">
        <f t="shared" ca="1" si="68"/>
        <v>0</v>
      </c>
      <c r="AH252" s="980">
        <f t="shared" ca="1" si="68"/>
        <v>0</v>
      </c>
      <c r="AI252" s="980">
        <f t="shared" ca="1" si="68"/>
        <v>0</v>
      </c>
      <c r="AJ252" s="980">
        <f t="shared" ca="1" si="68"/>
        <v>0</v>
      </c>
      <c r="AK252" s="980">
        <f t="shared" ca="1" si="68"/>
        <v>0</v>
      </c>
      <c r="AL252" s="980">
        <f t="shared" ca="1" si="68"/>
        <v>0</v>
      </c>
      <c r="AM252" s="980">
        <f t="shared" ca="1" si="68"/>
        <v>0</v>
      </c>
      <c r="AN252" s="980">
        <f t="shared" ref="AN252:BL252" ca="1" si="69">CI_GBP_per_interruption*OFFSET(AN$50,$BM252,0,1,1)/10^6</f>
        <v>0</v>
      </c>
      <c r="AO252" s="980">
        <f t="shared" ca="1" si="69"/>
        <v>0</v>
      </c>
      <c r="AP252" s="980">
        <f t="shared" ca="1" si="69"/>
        <v>0</v>
      </c>
      <c r="AQ252" s="980">
        <f t="shared" ca="1" si="69"/>
        <v>0</v>
      </c>
      <c r="AR252" s="980">
        <f t="shared" ca="1" si="69"/>
        <v>0</v>
      </c>
      <c r="AS252" s="980">
        <f t="shared" ca="1" si="69"/>
        <v>0</v>
      </c>
      <c r="AT252" s="980">
        <f t="shared" ca="1" si="69"/>
        <v>0</v>
      </c>
      <c r="AU252" s="980">
        <f t="shared" ca="1" si="69"/>
        <v>0</v>
      </c>
      <c r="AV252" s="980">
        <f t="shared" ca="1" si="69"/>
        <v>0</v>
      </c>
      <c r="AW252" s="980">
        <f t="shared" ca="1" si="69"/>
        <v>0</v>
      </c>
      <c r="AX252" s="980">
        <f t="shared" ca="1" si="69"/>
        <v>0</v>
      </c>
      <c r="AY252" s="980">
        <f t="shared" ca="1" si="69"/>
        <v>0</v>
      </c>
      <c r="AZ252" s="980">
        <f t="shared" ca="1" si="69"/>
        <v>0</v>
      </c>
      <c r="BA252" s="980">
        <f t="shared" ca="1" si="69"/>
        <v>0</v>
      </c>
      <c r="BB252" s="980">
        <f t="shared" ca="1" si="69"/>
        <v>0</v>
      </c>
      <c r="BC252" s="980">
        <f t="shared" ca="1" si="69"/>
        <v>0</v>
      </c>
      <c r="BD252" s="980">
        <f t="shared" ca="1" si="69"/>
        <v>0</v>
      </c>
      <c r="BE252" s="980">
        <f t="shared" ca="1" si="69"/>
        <v>0</v>
      </c>
      <c r="BF252" s="980">
        <f t="shared" ca="1" si="69"/>
        <v>0</v>
      </c>
      <c r="BG252" s="980">
        <f t="shared" ca="1" si="69"/>
        <v>0</v>
      </c>
      <c r="BH252" s="980">
        <f t="shared" ca="1" si="69"/>
        <v>0</v>
      </c>
      <c r="BI252" s="980">
        <f t="shared" ca="1" si="69"/>
        <v>0</v>
      </c>
      <c r="BJ252" s="980">
        <f t="shared" ca="1" si="69"/>
        <v>0</v>
      </c>
      <c r="BK252" s="980">
        <f t="shared" ca="1" si="69"/>
        <v>0</v>
      </c>
      <c r="BL252" s="980">
        <f t="shared" ca="1" si="69"/>
        <v>0</v>
      </c>
      <c r="BM252" s="882">
        <v>20</v>
      </c>
    </row>
    <row r="253" spans="1:65" s="77" customFormat="1" ht="15" customHeight="1">
      <c r="A253" s="1214"/>
      <c r="B253" s="281" t="str">
        <f t="shared" ca="1" si="54"/>
        <v>Reduced/Increased customer minutes lost</v>
      </c>
      <c r="C253" s="451" t="str">
        <f t="shared" ca="1" si="51"/>
        <v>N/A</v>
      </c>
      <c r="D253" s="451" t="str">
        <f t="shared" ca="1" si="51"/>
        <v>[Add notes here]</v>
      </c>
      <c r="E253" s="451" t="str">
        <f t="shared" ca="1" si="51"/>
        <v>Please select confidence rating</v>
      </c>
      <c r="F253" s="451" t="str">
        <f t="shared" ca="1" si="51"/>
        <v>[Add notes here]</v>
      </c>
      <c r="G253" s="922" t="s">
        <v>514</v>
      </c>
      <c r="H253" s="981">
        <f t="shared" ref="H253:AM253" ca="1" si="70">CML_GBP_per_minute_lost*OFFSET(H$50,$BM253,0,1,1)/10^6</f>
        <v>0</v>
      </c>
      <c r="I253" s="537">
        <f t="shared" ca="1" si="70"/>
        <v>0</v>
      </c>
      <c r="J253" s="537">
        <f t="shared" ca="1" si="70"/>
        <v>0</v>
      </c>
      <c r="K253" s="537">
        <f t="shared" ca="1" si="70"/>
        <v>0</v>
      </c>
      <c r="L253" s="537">
        <f t="shared" ca="1" si="70"/>
        <v>0</v>
      </c>
      <c r="M253" s="537">
        <f t="shared" ca="1" si="70"/>
        <v>0</v>
      </c>
      <c r="N253" s="537">
        <f t="shared" ca="1" si="70"/>
        <v>0</v>
      </c>
      <c r="O253" s="537">
        <f t="shared" ca="1" si="70"/>
        <v>0</v>
      </c>
      <c r="P253" s="537">
        <f t="shared" ca="1" si="70"/>
        <v>0</v>
      </c>
      <c r="Q253" s="537">
        <f t="shared" ca="1" si="70"/>
        <v>0</v>
      </c>
      <c r="R253" s="537">
        <f t="shared" ca="1" si="70"/>
        <v>0</v>
      </c>
      <c r="S253" s="537">
        <f t="shared" ca="1" si="70"/>
        <v>0</v>
      </c>
      <c r="T253" s="537">
        <f t="shared" ca="1" si="70"/>
        <v>0</v>
      </c>
      <c r="U253" s="537">
        <f t="shared" ca="1" si="70"/>
        <v>0</v>
      </c>
      <c r="V253" s="537">
        <f t="shared" ca="1" si="70"/>
        <v>0</v>
      </c>
      <c r="W253" s="537">
        <f t="shared" ca="1" si="70"/>
        <v>0</v>
      </c>
      <c r="X253" s="537">
        <f t="shared" ca="1" si="70"/>
        <v>0</v>
      </c>
      <c r="Y253" s="537">
        <f t="shared" ca="1" si="70"/>
        <v>0</v>
      </c>
      <c r="Z253" s="537">
        <f t="shared" ca="1" si="70"/>
        <v>0</v>
      </c>
      <c r="AA253" s="537">
        <f t="shared" ca="1" si="70"/>
        <v>0</v>
      </c>
      <c r="AB253" s="537">
        <f t="shared" ca="1" si="70"/>
        <v>0</v>
      </c>
      <c r="AC253" s="537">
        <f t="shared" ca="1" si="70"/>
        <v>0</v>
      </c>
      <c r="AD253" s="537">
        <f t="shared" ca="1" si="70"/>
        <v>0</v>
      </c>
      <c r="AE253" s="537">
        <f t="shared" ca="1" si="70"/>
        <v>0</v>
      </c>
      <c r="AF253" s="537">
        <f t="shared" ca="1" si="70"/>
        <v>0</v>
      </c>
      <c r="AG253" s="537">
        <f t="shared" ca="1" si="70"/>
        <v>0</v>
      </c>
      <c r="AH253" s="537">
        <f t="shared" ca="1" si="70"/>
        <v>0</v>
      </c>
      <c r="AI253" s="537">
        <f t="shared" ca="1" si="70"/>
        <v>0</v>
      </c>
      <c r="AJ253" s="537">
        <f t="shared" ca="1" si="70"/>
        <v>0</v>
      </c>
      <c r="AK253" s="537">
        <f t="shared" ca="1" si="70"/>
        <v>0</v>
      </c>
      <c r="AL253" s="537">
        <f t="shared" ca="1" si="70"/>
        <v>0</v>
      </c>
      <c r="AM253" s="537">
        <f t="shared" ca="1" si="70"/>
        <v>0</v>
      </c>
      <c r="AN253" s="537">
        <f t="shared" ref="AN253:BL253" ca="1" si="71">CML_GBP_per_minute_lost*OFFSET(AN$50,$BM253,0,1,1)/10^6</f>
        <v>0</v>
      </c>
      <c r="AO253" s="537">
        <f t="shared" ca="1" si="71"/>
        <v>0</v>
      </c>
      <c r="AP253" s="537">
        <f t="shared" ca="1" si="71"/>
        <v>0</v>
      </c>
      <c r="AQ253" s="537">
        <f t="shared" ca="1" si="71"/>
        <v>0</v>
      </c>
      <c r="AR253" s="537">
        <f t="shared" ca="1" si="71"/>
        <v>0</v>
      </c>
      <c r="AS253" s="537">
        <f t="shared" ca="1" si="71"/>
        <v>0</v>
      </c>
      <c r="AT253" s="537">
        <f t="shared" ca="1" si="71"/>
        <v>0</v>
      </c>
      <c r="AU253" s="537">
        <f t="shared" ca="1" si="71"/>
        <v>0</v>
      </c>
      <c r="AV253" s="537">
        <f t="shared" ca="1" si="71"/>
        <v>0</v>
      </c>
      <c r="AW253" s="537">
        <f t="shared" ca="1" si="71"/>
        <v>0</v>
      </c>
      <c r="AX253" s="537">
        <f t="shared" ca="1" si="71"/>
        <v>0</v>
      </c>
      <c r="AY253" s="537">
        <f t="shared" ca="1" si="71"/>
        <v>0</v>
      </c>
      <c r="AZ253" s="537">
        <f t="shared" ca="1" si="71"/>
        <v>0</v>
      </c>
      <c r="BA253" s="537">
        <f t="shared" ca="1" si="71"/>
        <v>0</v>
      </c>
      <c r="BB253" s="537">
        <f t="shared" ca="1" si="71"/>
        <v>0</v>
      </c>
      <c r="BC253" s="537">
        <f t="shared" ca="1" si="71"/>
        <v>0</v>
      </c>
      <c r="BD253" s="537">
        <f t="shared" ca="1" si="71"/>
        <v>0</v>
      </c>
      <c r="BE253" s="537">
        <f t="shared" ca="1" si="71"/>
        <v>0</v>
      </c>
      <c r="BF253" s="537">
        <f t="shared" ca="1" si="71"/>
        <v>0</v>
      </c>
      <c r="BG253" s="537">
        <f t="shared" ca="1" si="71"/>
        <v>0</v>
      </c>
      <c r="BH253" s="537">
        <f t="shared" ca="1" si="71"/>
        <v>0</v>
      </c>
      <c r="BI253" s="537">
        <f t="shared" ca="1" si="71"/>
        <v>0</v>
      </c>
      <c r="BJ253" s="537">
        <f t="shared" ca="1" si="71"/>
        <v>0</v>
      </c>
      <c r="BK253" s="537">
        <f t="shared" ca="1" si="71"/>
        <v>0</v>
      </c>
      <c r="BL253" s="537">
        <f t="shared" ca="1" si="71"/>
        <v>0</v>
      </c>
      <c r="BM253" s="882">
        <v>21</v>
      </c>
    </row>
    <row r="254" spans="1:65" s="77" customFormat="1" ht="15" customHeight="1">
      <c r="A254" s="1214"/>
      <c r="B254" s="281" t="str">
        <f t="shared" ca="1" si="54"/>
        <v>Reduced/Increased number of fatalities</v>
      </c>
      <c r="C254" s="451" t="str">
        <f t="shared" ca="1" si="54"/>
        <v>N/A</v>
      </c>
      <c r="D254" s="451" t="str">
        <f t="shared" ca="1" si="54"/>
        <v>[Add notes here]</v>
      </c>
      <c r="E254" s="451" t="str">
        <f t="shared" ca="1" si="54"/>
        <v>Please select confidence rating</v>
      </c>
      <c r="F254" s="451" t="str">
        <f t="shared" ca="1" si="54"/>
        <v>[Add notes here]</v>
      </c>
      <c r="G254" s="922" t="s">
        <v>514</v>
      </c>
      <c r="H254" s="981">
        <f t="shared" ref="H254:AM254" ca="1" si="72">OFFSET(H$50,$BM254,0,1,1)*Cost_per_Fatality_mGBP</f>
        <v>0</v>
      </c>
      <c r="I254" s="537">
        <f t="shared" ca="1" si="72"/>
        <v>0</v>
      </c>
      <c r="J254" s="537">
        <f t="shared" ca="1" si="72"/>
        <v>0</v>
      </c>
      <c r="K254" s="537">
        <f t="shared" ca="1" si="72"/>
        <v>0</v>
      </c>
      <c r="L254" s="537">
        <f t="shared" ca="1" si="72"/>
        <v>0</v>
      </c>
      <c r="M254" s="537">
        <f t="shared" ca="1" si="72"/>
        <v>0</v>
      </c>
      <c r="N254" s="537">
        <f t="shared" ca="1" si="72"/>
        <v>0</v>
      </c>
      <c r="O254" s="537">
        <f t="shared" ca="1" si="72"/>
        <v>0</v>
      </c>
      <c r="P254" s="537">
        <f t="shared" ca="1" si="72"/>
        <v>0</v>
      </c>
      <c r="Q254" s="537">
        <f t="shared" ca="1" si="72"/>
        <v>0</v>
      </c>
      <c r="R254" s="537">
        <f t="shared" ca="1" si="72"/>
        <v>0</v>
      </c>
      <c r="S254" s="537">
        <f t="shared" ca="1" si="72"/>
        <v>0</v>
      </c>
      <c r="T254" s="537">
        <f t="shared" ca="1" si="72"/>
        <v>0</v>
      </c>
      <c r="U254" s="537">
        <f t="shared" ca="1" si="72"/>
        <v>0</v>
      </c>
      <c r="V254" s="537">
        <f t="shared" ca="1" si="72"/>
        <v>0</v>
      </c>
      <c r="W254" s="537">
        <f t="shared" ca="1" si="72"/>
        <v>0</v>
      </c>
      <c r="X254" s="537">
        <f t="shared" ca="1" si="72"/>
        <v>0</v>
      </c>
      <c r="Y254" s="537">
        <f t="shared" ca="1" si="72"/>
        <v>0</v>
      </c>
      <c r="Z254" s="537">
        <f t="shared" ca="1" si="72"/>
        <v>0</v>
      </c>
      <c r="AA254" s="537">
        <f t="shared" ca="1" si="72"/>
        <v>0</v>
      </c>
      <c r="AB254" s="537">
        <f t="shared" ca="1" si="72"/>
        <v>0</v>
      </c>
      <c r="AC254" s="537">
        <f t="shared" ca="1" si="72"/>
        <v>0</v>
      </c>
      <c r="AD254" s="537">
        <f t="shared" ca="1" si="72"/>
        <v>0</v>
      </c>
      <c r="AE254" s="537">
        <f t="shared" ca="1" si="72"/>
        <v>0</v>
      </c>
      <c r="AF254" s="537">
        <f t="shared" ca="1" si="72"/>
        <v>0</v>
      </c>
      <c r="AG254" s="537">
        <f t="shared" ca="1" si="72"/>
        <v>0</v>
      </c>
      <c r="AH254" s="537">
        <f t="shared" ca="1" si="72"/>
        <v>0</v>
      </c>
      <c r="AI254" s="537">
        <f t="shared" ca="1" si="72"/>
        <v>0</v>
      </c>
      <c r="AJ254" s="537">
        <f t="shared" ca="1" si="72"/>
        <v>0</v>
      </c>
      <c r="AK254" s="537">
        <f t="shared" ca="1" si="72"/>
        <v>0</v>
      </c>
      <c r="AL254" s="537">
        <f t="shared" ca="1" si="72"/>
        <v>0</v>
      </c>
      <c r="AM254" s="537">
        <f t="shared" ca="1" si="72"/>
        <v>0</v>
      </c>
      <c r="AN254" s="537">
        <f t="shared" ref="AN254:BL254" ca="1" si="73">OFFSET(AN$50,$BM254,0,1,1)*Cost_per_Fatality_mGBP</f>
        <v>0</v>
      </c>
      <c r="AO254" s="537">
        <f t="shared" ca="1" si="73"/>
        <v>0</v>
      </c>
      <c r="AP254" s="537">
        <f t="shared" ca="1" si="73"/>
        <v>0</v>
      </c>
      <c r="AQ254" s="537">
        <f t="shared" ca="1" si="73"/>
        <v>0</v>
      </c>
      <c r="AR254" s="537">
        <f t="shared" ca="1" si="73"/>
        <v>0</v>
      </c>
      <c r="AS254" s="537">
        <f t="shared" ca="1" si="73"/>
        <v>0</v>
      </c>
      <c r="AT254" s="537">
        <f t="shared" ca="1" si="73"/>
        <v>0</v>
      </c>
      <c r="AU254" s="537">
        <f t="shared" ca="1" si="73"/>
        <v>0</v>
      </c>
      <c r="AV254" s="537">
        <f t="shared" ca="1" si="73"/>
        <v>0</v>
      </c>
      <c r="AW254" s="537">
        <f t="shared" ca="1" si="73"/>
        <v>0</v>
      </c>
      <c r="AX254" s="537">
        <f t="shared" ca="1" si="73"/>
        <v>0</v>
      </c>
      <c r="AY254" s="537">
        <f t="shared" ca="1" si="73"/>
        <v>0</v>
      </c>
      <c r="AZ254" s="537">
        <f t="shared" ca="1" si="73"/>
        <v>0</v>
      </c>
      <c r="BA254" s="537">
        <f t="shared" ca="1" si="73"/>
        <v>0</v>
      </c>
      <c r="BB254" s="537">
        <f t="shared" ca="1" si="73"/>
        <v>0</v>
      </c>
      <c r="BC254" s="537">
        <f t="shared" ca="1" si="73"/>
        <v>0</v>
      </c>
      <c r="BD254" s="537">
        <f t="shared" ca="1" si="73"/>
        <v>0</v>
      </c>
      <c r="BE254" s="537">
        <f t="shared" ca="1" si="73"/>
        <v>0</v>
      </c>
      <c r="BF254" s="537">
        <f t="shared" ca="1" si="73"/>
        <v>0</v>
      </c>
      <c r="BG254" s="537">
        <f t="shared" ca="1" si="73"/>
        <v>0</v>
      </c>
      <c r="BH254" s="537">
        <f t="shared" ca="1" si="73"/>
        <v>0</v>
      </c>
      <c r="BI254" s="537">
        <f t="shared" ca="1" si="73"/>
        <v>0</v>
      </c>
      <c r="BJ254" s="537">
        <f t="shared" ca="1" si="73"/>
        <v>0</v>
      </c>
      <c r="BK254" s="537">
        <f t="shared" ca="1" si="73"/>
        <v>0</v>
      </c>
      <c r="BL254" s="537">
        <f t="shared" ca="1" si="73"/>
        <v>0</v>
      </c>
      <c r="BM254" s="882">
        <v>22</v>
      </c>
    </row>
    <row r="255" spans="1:65" s="77" customFormat="1" ht="15" customHeight="1">
      <c r="A255" s="1214"/>
      <c r="B255" s="281" t="str">
        <f t="shared" ref="B255:F265" ca="1" si="74">OFFSET(B$50,$BM255,0,1,1)</f>
        <v>Reduced/Increased number of instances of major injury</v>
      </c>
      <c r="C255" s="451" t="str">
        <f t="shared" ca="1" si="74"/>
        <v>N/A</v>
      </c>
      <c r="D255" s="451" t="str">
        <f t="shared" ca="1" si="74"/>
        <v>[Add notes here]</v>
      </c>
      <c r="E255" s="451" t="str">
        <f t="shared" ca="1" si="74"/>
        <v>Please select confidence rating</v>
      </c>
      <c r="F255" s="451" t="str">
        <f t="shared" ca="1" si="74"/>
        <v>[Add notes here]</v>
      </c>
      <c r="G255" s="922" t="s">
        <v>514</v>
      </c>
      <c r="H255" s="981">
        <f t="shared" ref="H255:AM255" ca="1" si="75">OFFSET(H$50,$BM255,0,1,1)*Cost_per_Non_Fatal__Major_injury_mGBP</f>
        <v>0</v>
      </c>
      <c r="I255" s="537">
        <f t="shared" ca="1" si="75"/>
        <v>0</v>
      </c>
      <c r="J255" s="537">
        <f t="shared" ca="1" si="75"/>
        <v>0</v>
      </c>
      <c r="K255" s="537">
        <f t="shared" ca="1" si="75"/>
        <v>0</v>
      </c>
      <c r="L255" s="537">
        <f t="shared" ca="1" si="75"/>
        <v>0</v>
      </c>
      <c r="M255" s="537">
        <f t="shared" ca="1" si="75"/>
        <v>0</v>
      </c>
      <c r="N255" s="537">
        <f t="shared" ca="1" si="75"/>
        <v>0</v>
      </c>
      <c r="O255" s="537">
        <f t="shared" ca="1" si="75"/>
        <v>0</v>
      </c>
      <c r="P255" s="537">
        <f t="shared" ca="1" si="75"/>
        <v>0</v>
      </c>
      <c r="Q255" s="537">
        <f t="shared" ca="1" si="75"/>
        <v>0</v>
      </c>
      <c r="R255" s="537">
        <f t="shared" ca="1" si="75"/>
        <v>0</v>
      </c>
      <c r="S255" s="537">
        <f t="shared" ca="1" si="75"/>
        <v>0</v>
      </c>
      <c r="T255" s="537">
        <f t="shared" ca="1" si="75"/>
        <v>0</v>
      </c>
      <c r="U255" s="537">
        <f t="shared" ca="1" si="75"/>
        <v>0</v>
      </c>
      <c r="V255" s="537">
        <f t="shared" ca="1" si="75"/>
        <v>0</v>
      </c>
      <c r="W255" s="537">
        <f t="shared" ca="1" si="75"/>
        <v>0</v>
      </c>
      <c r="X255" s="537">
        <f t="shared" ca="1" si="75"/>
        <v>0</v>
      </c>
      <c r="Y255" s="537">
        <f t="shared" ca="1" si="75"/>
        <v>0</v>
      </c>
      <c r="Z255" s="537">
        <f t="shared" ca="1" si="75"/>
        <v>0</v>
      </c>
      <c r="AA255" s="537">
        <f t="shared" ca="1" si="75"/>
        <v>0</v>
      </c>
      <c r="AB255" s="537">
        <f t="shared" ca="1" si="75"/>
        <v>0</v>
      </c>
      <c r="AC255" s="537">
        <f t="shared" ca="1" si="75"/>
        <v>0</v>
      </c>
      <c r="AD255" s="537">
        <f t="shared" ca="1" si="75"/>
        <v>0</v>
      </c>
      <c r="AE255" s="537">
        <f t="shared" ca="1" si="75"/>
        <v>0</v>
      </c>
      <c r="AF255" s="537">
        <f t="shared" ca="1" si="75"/>
        <v>0</v>
      </c>
      <c r="AG255" s="537">
        <f t="shared" ca="1" si="75"/>
        <v>0</v>
      </c>
      <c r="AH255" s="537">
        <f t="shared" ca="1" si="75"/>
        <v>0</v>
      </c>
      <c r="AI255" s="537">
        <f t="shared" ca="1" si="75"/>
        <v>0</v>
      </c>
      <c r="AJ255" s="537">
        <f t="shared" ca="1" si="75"/>
        <v>0</v>
      </c>
      <c r="AK255" s="537">
        <f t="shared" ca="1" si="75"/>
        <v>0</v>
      </c>
      <c r="AL255" s="537">
        <f t="shared" ca="1" si="75"/>
        <v>0</v>
      </c>
      <c r="AM255" s="537">
        <f t="shared" ca="1" si="75"/>
        <v>0</v>
      </c>
      <c r="AN255" s="537">
        <f t="shared" ref="AN255:BL255" ca="1" si="76">OFFSET(AN$50,$BM255,0,1,1)*Cost_per_Non_Fatal__Major_injury_mGBP</f>
        <v>0</v>
      </c>
      <c r="AO255" s="537">
        <f t="shared" ca="1" si="76"/>
        <v>0</v>
      </c>
      <c r="AP255" s="537">
        <f t="shared" ca="1" si="76"/>
        <v>0</v>
      </c>
      <c r="AQ255" s="537">
        <f t="shared" ca="1" si="76"/>
        <v>0</v>
      </c>
      <c r="AR255" s="537">
        <f t="shared" ca="1" si="76"/>
        <v>0</v>
      </c>
      <c r="AS255" s="537">
        <f t="shared" ca="1" si="76"/>
        <v>0</v>
      </c>
      <c r="AT255" s="537">
        <f t="shared" ca="1" si="76"/>
        <v>0</v>
      </c>
      <c r="AU255" s="537">
        <f t="shared" ca="1" si="76"/>
        <v>0</v>
      </c>
      <c r="AV255" s="537">
        <f t="shared" ca="1" si="76"/>
        <v>0</v>
      </c>
      <c r="AW255" s="537">
        <f t="shared" ca="1" si="76"/>
        <v>0</v>
      </c>
      <c r="AX255" s="537">
        <f t="shared" ca="1" si="76"/>
        <v>0</v>
      </c>
      <c r="AY255" s="537">
        <f t="shared" ca="1" si="76"/>
        <v>0</v>
      </c>
      <c r="AZ255" s="537">
        <f t="shared" ca="1" si="76"/>
        <v>0</v>
      </c>
      <c r="BA255" s="537">
        <f t="shared" ca="1" si="76"/>
        <v>0</v>
      </c>
      <c r="BB255" s="537">
        <f t="shared" ca="1" si="76"/>
        <v>0</v>
      </c>
      <c r="BC255" s="537">
        <f t="shared" ca="1" si="76"/>
        <v>0</v>
      </c>
      <c r="BD255" s="537">
        <f t="shared" ca="1" si="76"/>
        <v>0</v>
      </c>
      <c r="BE255" s="537">
        <f t="shared" ca="1" si="76"/>
        <v>0</v>
      </c>
      <c r="BF255" s="537">
        <f t="shared" ca="1" si="76"/>
        <v>0</v>
      </c>
      <c r="BG255" s="537">
        <f t="shared" ca="1" si="76"/>
        <v>0</v>
      </c>
      <c r="BH255" s="537">
        <f t="shared" ca="1" si="76"/>
        <v>0</v>
      </c>
      <c r="BI255" s="537">
        <f t="shared" ca="1" si="76"/>
        <v>0</v>
      </c>
      <c r="BJ255" s="537">
        <f t="shared" ca="1" si="76"/>
        <v>0</v>
      </c>
      <c r="BK255" s="537">
        <f t="shared" ca="1" si="76"/>
        <v>0</v>
      </c>
      <c r="BL255" s="537">
        <f t="shared" ca="1" si="76"/>
        <v>0</v>
      </c>
      <c r="BM255" s="882">
        <v>23</v>
      </c>
    </row>
    <row r="256" spans="1:65" s="77" customFormat="1" ht="15" customHeight="1">
      <c r="A256" s="1214"/>
      <c r="B256" s="281" t="str">
        <f t="shared" ca="1" si="74"/>
        <v>Lower cost electricity generation sources supply the grid</v>
      </c>
      <c r="C256" s="451" t="str">
        <f t="shared" ca="1" si="74"/>
        <v>N/A</v>
      </c>
      <c r="D256" s="451" t="str">
        <f t="shared" ca="1" si="74"/>
        <v>[Add notes here]</v>
      </c>
      <c r="E256" s="451" t="str">
        <f t="shared" ca="1" si="74"/>
        <v>Please select confidence rating</v>
      </c>
      <c r="F256" s="451" t="str">
        <f t="shared" ca="1" si="74"/>
        <v>[Add notes here]</v>
      </c>
      <c r="G256" s="922" t="s">
        <v>514</v>
      </c>
      <c r="H256" s="982">
        <f ca="1">OFFSET(H$50,$BM256,0,1,1)</f>
        <v>0</v>
      </c>
      <c r="I256" s="589">
        <f t="shared" ref="I256:BL260" ca="1" si="77">OFFSET(I$50,$BM256,0,1,1)</f>
        <v>0</v>
      </c>
      <c r="J256" s="589">
        <f t="shared" ca="1" si="77"/>
        <v>0</v>
      </c>
      <c r="K256" s="589">
        <f t="shared" ca="1" si="77"/>
        <v>0</v>
      </c>
      <c r="L256" s="589">
        <f t="shared" ca="1" si="77"/>
        <v>0</v>
      </c>
      <c r="M256" s="589">
        <f t="shared" ca="1" si="77"/>
        <v>0</v>
      </c>
      <c r="N256" s="589">
        <f t="shared" ca="1" si="77"/>
        <v>0</v>
      </c>
      <c r="O256" s="589">
        <f t="shared" ca="1" si="77"/>
        <v>0</v>
      </c>
      <c r="P256" s="589">
        <f t="shared" ca="1" si="77"/>
        <v>0</v>
      </c>
      <c r="Q256" s="589">
        <f t="shared" ca="1" si="77"/>
        <v>0</v>
      </c>
      <c r="R256" s="589">
        <f t="shared" ca="1" si="77"/>
        <v>0</v>
      </c>
      <c r="S256" s="589">
        <f t="shared" ca="1" si="77"/>
        <v>0</v>
      </c>
      <c r="T256" s="589">
        <f t="shared" ca="1" si="77"/>
        <v>0</v>
      </c>
      <c r="U256" s="589">
        <f t="shared" ca="1" si="77"/>
        <v>0</v>
      </c>
      <c r="V256" s="589">
        <f t="shared" ca="1" si="77"/>
        <v>0</v>
      </c>
      <c r="W256" s="589">
        <f t="shared" ca="1" si="77"/>
        <v>0</v>
      </c>
      <c r="X256" s="589">
        <f t="shared" ca="1" si="77"/>
        <v>0</v>
      </c>
      <c r="Y256" s="589">
        <f t="shared" ca="1" si="77"/>
        <v>0</v>
      </c>
      <c r="Z256" s="589">
        <f t="shared" ca="1" si="77"/>
        <v>0</v>
      </c>
      <c r="AA256" s="589">
        <f t="shared" ca="1" si="77"/>
        <v>0</v>
      </c>
      <c r="AB256" s="589">
        <f t="shared" ca="1" si="77"/>
        <v>0</v>
      </c>
      <c r="AC256" s="589">
        <f t="shared" ca="1" si="77"/>
        <v>0</v>
      </c>
      <c r="AD256" s="589">
        <f t="shared" ca="1" si="77"/>
        <v>0</v>
      </c>
      <c r="AE256" s="589">
        <f t="shared" ca="1" si="77"/>
        <v>0</v>
      </c>
      <c r="AF256" s="589">
        <f t="shared" ca="1" si="77"/>
        <v>0</v>
      </c>
      <c r="AG256" s="589">
        <f t="shared" ca="1" si="77"/>
        <v>0</v>
      </c>
      <c r="AH256" s="589">
        <f t="shared" ca="1" si="77"/>
        <v>0</v>
      </c>
      <c r="AI256" s="589">
        <f t="shared" ca="1" si="77"/>
        <v>0</v>
      </c>
      <c r="AJ256" s="589">
        <f t="shared" ca="1" si="77"/>
        <v>0</v>
      </c>
      <c r="AK256" s="589">
        <f t="shared" ca="1" si="77"/>
        <v>0</v>
      </c>
      <c r="AL256" s="589">
        <f t="shared" ca="1" si="77"/>
        <v>0</v>
      </c>
      <c r="AM256" s="589">
        <f t="shared" ca="1" si="77"/>
        <v>0</v>
      </c>
      <c r="AN256" s="589">
        <f t="shared" ca="1" si="77"/>
        <v>0</v>
      </c>
      <c r="AO256" s="589">
        <f t="shared" ca="1" si="77"/>
        <v>0</v>
      </c>
      <c r="AP256" s="589">
        <f t="shared" ca="1" si="77"/>
        <v>0</v>
      </c>
      <c r="AQ256" s="589">
        <f t="shared" ca="1" si="77"/>
        <v>0</v>
      </c>
      <c r="AR256" s="589">
        <f t="shared" ca="1" si="77"/>
        <v>0</v>
      </c>
      <c r="AS256" s="589">
        <f t="shared" ca="1" si="77"/>
        <v>0</v>
      </c>
      <c r="AT256" s="589">
        <f t="shared" ca="1" si="77"/>
        <v>0</v>
      </c>
      <c r="AU256" s="589">
        <f t="shared" ca="1" si="77"/>
        <v>0</v>
      </c>
      <c r="AV256" s="589">
        <f t="shared" ca="1" si="77"/>
        <v>0</v>
      </c>
      <c r="AW256" s="589">
        <f t="shared" ca="1" si="77"/>
        <v>0</v>
      </c>
      <c r="AX256" s="589">
        <f t="shared" ca="1" si="77"/>
        <v>0</v>
      </c>
      <c r="AY256" s="589">
        <f t="shared" ca="1" si="77"/>
        <v>0</v>
      </c>
      <c r="AZ256" s="589">
        <f t="shared" ca="1" si="77"/>
        <v>0</v>
      </c>
      <c r="BA256" s="589">
        <f t="shared" ca="1" si="77"/>
        <v>0</v>
      </c>
      <c r="BB256" s="589">
        <f t="shared" ca="1" si="77"/>
        <v>0</v>
      </c>
      <c r="BC256" s="589">
        <f t="shared" ca="1" si="77"/>
        <v>0</v>
      </c>
      <c r="BD256" s="589">
        <f t="shared" ca="1" si="77"/>
        <v>0</v>
      </c>
      <c r="BE256" s="589">
        <f t="shared" ca="1" si="77"/>
        <v>0</v>
      </c>
      <c r="BF256" s="589">
        <f t="shared" ca="1" si="77"/>
        <v>0</v>
      </c>
      <c r="BG256" s="589">
        <f t="shared" ca="1" si="77"/>
        <v>0</v>
      </c>
      <c r="BH256" s="589">
        <f t="shared" ca="1" si="77"/>
        <v>0</v>
      </c>
      <c r="BI256" s="589">
        <f t="shared" ca="1" si="77"/>
        <v>0</v>
      </c>
      <c r="BJ256" s="589">
        <f t="shared" ca="1" si="77"/>
        <v>0</v>
      </c>
      <c r="BK256" s="589">
        <f t="shared" ca="1" si="77"/>
        <v>0</v>
      </c>
      <c r="BL256" s="589">
        <f t="shared" ca="1" si="77"/>
        <v>0</v>
      </c>
      <c r="BM256" s="882">
        <v>24</v>
      </c>
    </row>
    <row r="257" spans="1:65" s="77" customFormat="1" ht="15" customHeight="1">
      <c r="A257" s="1214"/>
      <c r="B257" s="281" t="str">
        <f t="shared" ca="1" si="74"/>
        <v>Lower balancing costs</v>
      </c>
      <c r="C257" s="451" t="str">
        <f t="shared" ca="1" si="74"/>
        <v>N/A</v>
      </c>
      <c r="D257" s="451" t="str">
        <f t="shared" ca="1" si="74"/>
        <v>[Add notes here]</v>
      </c>
      <c r="E257" s="451" t="str">
        <f t="shared" ca="1" si="74"/>
        <v>Low</v>
      </c>
      <c r="F257" s="451" t="str">
        <f t="shared" ca="1" si="74"/>
        <v>[Add notes here]</v>
      </c>
      <c r="G257" s="922" t="s">
        <v>514</v>
      </c>
      <c r="H257" s="982">
        <f t="shared" ref="H257:W265" ca="1" si="78">OFFSET(H$50,$BM257,0,1,1)</f>
        <v>0</v>
      </c>
      <c r="I257" s="589">
        <f t="shared" ca="1" si="78"/>
        <v>0</v>
      </c>
      <c r="J257" s="589">
        <f t="shared" ca="1" si="78"/>
        <v>0</v>
      </c>
      <c r="K257" s="589">
        <f t="shared" ca="1" si="78"/>
        <v>0</v>
      </c>
      <c r="L257" s="589">
        <f t="shared" ca="1" si="78"/>
        <v>0</v>
      </c>
      <c r="M257" s="589">
        <f t="shared" ca="1" si="78"/>
        <v>283</v>
      </c>
      <c r="N257" s="589">
        <f t="shared" ca="1" si="78"/>
        <v>283</v>
      </c>
      <c r="O257" s="589">
        <f t="shared" ca="1" si="78"/>
        <v>283</v>
      </c>
      <c r="P257" s="589">
        <f t="shared" ca="1" si="78"/>
        <v>283</v>
      </c>
      <c r="Q257" s="589">
        <f t="shared" ca="1" si="78"/>
        <v>283</v>
      </c>
      <c r="R257" s="589">
        <f t="shared" ca="1" si="78"/>
        <v>283</v>
      </c>
      <c r="S257" s="589">
        <f t="shared" ca="1" si="78"/>
        <v>283</v>
      </c>
      <c r="T257" s="589">
        <f t="shared" ca="1" si="78"/>
        <v>283</v>
      </c>
      <c r="U257" s="589">
        <f t="shared" ca="1" si="78"/>
        <v>283</v>
      </c>
      <c r="V257" s="589">
        <f t="shared" ca="1" si="78"/>
        <v>283</v>
      </c>
      <c r="W257" s="589">
        <f t="shared" ca="1" si="78"/>
        <v>283</v>
      </c>
      <c r="X257" s="589">
        <f t="shared" ca="1" si="77"/>
        <v>283</v>
      </c>
      <c r="Y257" s="589">
        <f t="shared" ca="1" si="77"/>
        <v>283</v>
      </c>
      <c r="Z257" s="589">
        <f t="shared" ca="1" si="77"/>
        <v>283</v>
      </c>
      <c r="AA257" s="589">
        <f t="shared" ca="1" si="77"/>
        <v>283</v>
      </c>
      <c r="AB257" s="589">
        <f t="shared" ca="1" si="77"/>
        <v>283</v>
      </c>
      <c r="AC257" s="589">
        <f t="shared" ca="1" si="77"/>
        <v>283</v>
      </c>
      <c r="AD257" s="589">
        <f t="shared" ca="1" si="77"/>
        <v>283</v>
      </c>
      <c r="AE257" s="589">
        <f t="shared" ca="1" si="77"/>
        <v>283</v>
      </c>
      <c r="AF257" s="589">
        <f t="shared" ca="1" si="77"/>
        <v>283</v>
      </c>
      <c r="AG257" s="589">
        <f t="shared" ca="1" si="77"/>
        <v>283</v>
      </c>
      <c r="AH257" s="589">
        <f t="shared" ca="1" si="77"/>
        <v>283</v>
      </c>
      <c r="AI257" s="589">
        <f t="shared" ca="1" si="77"/>
        <v>283</v>
      </c>
      <c r="AJ257" s="589">
        <f t="shared" ca="1" si="77"/>
        <v>283</v>
      </c>
      <c r="AK257" s="589">
        <f t="shared" ca="1" si="77"/>
        <v>283</v>
      </c>
      <c r="AL257" s="589">
        <f t="shared" ca="1" si="77"/>
        <v>283</v>
      </c>
      <c r="AM257" s="589">
        <f t="shared" ca="1" si="77"/>
        <v>283</v>
      </c>
      <c r="AN257" s="589">
        <f t="shared" ca="1" si="77"/>
        <v>283</v>
      </c>
      <c r="AO257" s="589">
        <f t="shared" ca="1" si="77"/>
        <v>283</v>
      </c>
      <c r="AP257" s="589">
        <f t="shared" ca="1" si="77"/>
        <v>283</v>
      </c>
      <c r="AQ257" s="589">
        <f t="shared" ca="1" si="77"/>
        <v>283</v>
      </c>
      <c r="AR257" s="589">
        <f t="shared" ca="1" si="77"/>
        <v>283</v>
      </c>
      <c r="AS257" s="589">
        <f t="shared" ca="1" si="77"/>
        <v>283</v>
      </c>
      <c r="AT257" s="589">
        <f t="shared" ca="1" si="77"/>
        <v>283</v>
      </c>
      <c r="AU257" s="589">
        <f t="shared" ca="1" si="77"/>
        <v>283</v>
      </c>
      <c r="AV257" s="589">
        <f t="shared" ca="1" si="77"/>
        <v>283</v>
      </c>
      <c r="AW257" s="589">
        <f t="shared" ca="1" si="77"/>
        <v>283</v>
      </c>
      <c r="AX257" s="589">
        <f t="shared" ca="1" si="77"/>
        <v>283</v>
      </c>
      <c r="AY257" s="589">
        <f t="shared" ca="1" si="77"/>
        <v>283</v>
      </c>
      <c r="AZ257" s="589">
        <f t="shared" ca="1" si="77"/>
        <v>283</v>
      </c>
      <c r="BA257" s="589">
        <f t="shared" ca="1" si="77"/>
        <v>283</v>
      </c>
      <c r="BB257" s="589">
        <f t="shared" ca="1" si="77"/>
        <v>283</v>
      </c>
      <c r="BC257" s="589">
        <f t="shared" ca="1" si="77"/>
        <v>283</v>
      </c>
      <c r="BD257" s="589">
        <f t="shared" ca="1" si="77"/>
        <v>283</v>
      </c>
      <c r="BE257" s="589">
        <f t="shared" ca="1" si="77"/>
        <v>283</v>
      </c>
      <c r="BF257" s="589">
        <f t="shared" ca="1" si="77"/>
        <v>283</v>
      </c>
      <c r="BG257" s="589">
        <f t="shared" ca="1" si="77"/>
        <v>283</v>
      </c>
      <c r="BH257" s="589">
        <f t="shared" ca="1" si="77"/>
        <v>283</v>
      </c>
      <c r="BI257" s="589">
        <f t="shared" ca="1" si="77"/>
        <v>283</v>
      </c>
      <c r="BJ257" s="589">
        <f t="shared" ca="1" si="77"/>
        <v>283</v>
      </c>
      <c r="BK257" s="589">
        <f t="shared" ca="1" si="77"/>
        <v>283</v>
      </c>
      <c r="BL257" s="589">
        <f t="shared" ca="1" si="77"/>
        <v>283</v>
      </c>
      <c r="BM257" s="882">
        <v>25</v>
      </c>
    </row>
    <row r="258" spans="1:65" s="77" customFormat="1" ht="15" customHeight="1">
      <c r="A258" s="1214"/>
      <c r="B258" s="281" t="str">
        <f t="shared" ca="1" si="74"/>
        <v>Other 3 (specify)</v>
      </c>
      <c r="C258" s="451" t="str">
        <f t="shared" ca="1" si="74"/>
        <v>N/A</v>
      </c>
      <c r="D258" s="451" t="str">
        <f t="shared" ca="1" si="74"/>
        <v>[Add notes here]</v>
      </c>
      <c r="E258" s="451" t="str">
        <f t="shared" ca="1" si="74"/>
        <v>Please select confidence rating</v>
      </c>
      <c r="F258" s="451" t="str">
        <f t="shared" ca="1" si="74"/>
        <v>[Add notes here]</v>
      </c>
      <c r="G258" s="922" t="s">
        <v>514</v>
      </c>
      <c r="H258" s="982">
        <f t="shared" ca="1" si="78"/>
        <v>0</v>
      </c>
      <c r="I258" s="589">
        <f t="shared" ca="1" si="77"/>
        <v>0</v>
      </c>
      <c r="J258" s="589">
        <f t="shared" ca="1" si="77"/>
        <v>0</v>
      </c>
      <c r="K258" s="589">
        <f t="shared" ca="1" si="77"/>
        <v>0</v>
      </c>
      <c r="L258" s="589">
        <f t="shared" ca="1" si="77"/>
        <v>0</v>
      </c>
      <c r="M258" s="589">
        <f t="shared" ca="1" si="77"/>
        <v>0</v>
      </c>
      <c r="N258" s="589">
        <f t="shared" ca="1" si="77"/>
        <v>0</v>
      </c>
      <c r="O258" s="589">
        <f t="shared" ca="1" si="77"/>
        <v>0</v>
      </c>
      <c r="P258" s="589">
        <f t="shared" ca="1" si="77"/>
        <v>0</v>
      </c>
      <c r="Q258" s="589">
        <f t="shared" ca="1" si="77"/>
        <v>0</v>
      </c>
      <c r="R258" s="589">
        <f t="shared" ca="1" si="77"/>
        <v>0</v>
      </c>
      <c r="S258" s="589">
        <f t="shared" ca="1" si="77"/>
        <v>0</v>
      </c>
      <c r="T258" s="589">
        <f t="shared" ca="1" si="77"/>
        <v>0</v>
      </c>
      <c r="U258" s="589">
        <f t="shared" ca="1" si="77"/>
        <v>0</v>
      </c>
      <c r="V258" s="589">
        <f t="shared" ca="1" si="77"/>
        <v>0</v>
      </c>
      <c r="W258" s="589">
        <f t="shared" ca="1" si="77"/>
        <v>0</v>
      </c>
      <c r="X258" s="589">
        <f t="shared" ca="1" si="77"/>
        <v>0</v>
      </c>
      <c r="Y258" s="589">
        <f t="shared" ca="1" si="77"/>
        <v>0</v>
      </c>
      <c r="Z258" s="589">
        <f t="shared" ca="1" si="77"/>
        <v>0</v>
      </c>
      <c r="AA258" s="589">
        <f t="shared" ca="1" si="77"/>
        <v>0</v>
      </c>
      <c r="AB258" s="589">
        <f t="shared" ca="1" si="77"/>
        <v>0</v>
      </c>
      <c r="AC258" s="589">
        <f t="shared" ca="1" si="77"/>
        <v>0</v>
      </c>
      <c r="AD258" s="589">
        <f t="shared" ca="1" si="77"/>
        <v>0</v>
      </c>
      <c r="AE258" s="589">
        <f t="shared" ca="1" si="77"/>
        <v>0</v>
      </c>
      <c r="AF258" s="589">
        <f t="shared" ca="1" si="77"/>
        <v>0</v>
      </c>
      <c r="AG258" s="589">
        <f t="shared" ca="1" si="77"/>
        <v>0</v>
      </c>
      <c r="AH258" s="589">
        <f t="shared" ca="1" si="77"/>
        <v>0</v>
      </c>
      <c r="AI258" s="589">
        <f t="shared" ca="1" si="77"/>
        <v>0</v>
      </c>
      <c r="AJ258" s="589">
        <f t="shared" ca="1" si="77"/>
        <v>0</v>
      </c>
      <c r="AK258" s="589">
        <f t="shared" ca="1" si="77"/>
        <v>0</v>
      </c>
      <c r="AL258" s="589">
        <f t="shared" ca="1" si="77"/>
        <v>0</v>
      </c>
      <c r="AM258" s="589">
        <f t="shared" ca="1" si="77"/>
        <v>0</v>
      </c>
      <c r="AN258" s="589">
        <f t="shared" ca="1" si="77"/>
        <v>0</v>
      </c>
      <c r="AO258" s="589">
        <f t="shared" ca="1" si="77"/>
        <v>0</v>
      </c>
      <c r="AP258" s="589">
        <f t="shared" ca="1" si="77"/>
        <v>0</v>
      </c>
      <c r="AQ258" s="589">
        <f t="shared" ca="1" si="77"/>
        <v>0</v>
      </c>
      <c r="AR258" s="589">
        <f t="shared" ca="1" si="77"/>
        <v>0</v>
      </c>
      <c r="AS258" s="589">
        <f t="shared" ca="1" si="77"/>
        <v>0</v>
      </c>
      <c r="AT258" s="589">
        <f t="shared" ca="1" si="77"/>
        <v>0</v>
      </c>
      <c r="AU258" s="589">
        <f t="shared" ca="1" si="77"/>
        <v>0</v>
      </c>
      <c r="AV258" s="589">
        <f t="shared" ca="1" si="77"/>
        <v>0</v>
      </c>
      <c r="AW258" s="589">
        <f t="shared" ca="1" si="77"/>
        <v>0</v>
      </c>
      <c r="AX258" s="589">
        <f t="shared" ca="1" si="77"/>
        <v>0</v>
      </c>
      <c r="AY258" s="589">
        <f t="shared" ca="1" si="77"/>
        <v>0</v>
      </c>
      <c r="AZ258" s="589">
        <f t="shared" ca="1" si="77"/>
        <v>0</v>
      </c>
      <c r="BA258" s="589">
        <f t="shared" ca="1" si="77"/>
        <v>0</v>
      </c>
      <c r="BB258" s="589">
        <f t="shared" ca="1" si="77"/>
        <v>0</v>
      </c>
      <c r="BC258" s="589">
        <f t="shared" ca="1" si="77"/>
        <v>0</v>
      </c>
      <c r="BD258" s="589">
        <f t="shared" ca="1" si="77"/>
        <v>0</v>
      </c>
      <c r="BE258" s="589">
        <f t="shared" ca="1" si="77"/>
        <v>0</v>
      </c>
      <c r="BF258" s="589">
        <f t="shared" ca="1" si="77"/>
        <v>0</v>
      </c>
      <c r="BG258" s="589">
        <f t="shared" ca="1" si="77"/>
        <v>0</v>
      </c>
      <c r="BH258" s="589">
        <f t="shared" ca="1" si="77"/>
        <v>0</v>
      </c>
      <c r="BI258" s="589">
        <f t="shared" ca="1" si="77"/>
        <v>0</v>
      </c>
      <c r="BJ258" s="589">
        <f t="shared" ca="1" si="77"/>
        <v>0</v>
      </c>
      <c r="BK258" s="589">
        <f t="shared" ca="1" si="77"/>
        <v>0</v>
      </c>
      <c r="BL258" s="589">
        <f t="shared" ca="1" si="77"/>
        <v>0</v>
      </c>
      <c r="BM258" s="882">
        <v>26</v>
      </c>
    </row>
    <row r="259" spans="1:65" s="77" customFormat="1" ht="15" customHeight="1">
      <c r="A259" s="1214"/>
      <c r="B259" s="281" t="str">
        <f t="shared" ca="1" si="74"/>
        <v>Other 4 (specify)</v>
      </c>
      <c r="C259" s="451" t="str">
        <f t="shared" ca="1" si="74"/>
        <v>N/A</v>
      </c>
      <c r="D259" s="451" t="str">
        <f t="shared" ca="1" si="74"/>
        <v>[Add notes here]</v>
      </c>
      <c r="E259" s="451" t="str">
        <f t="shared" ca="1" si="74"/>
        <v>Please select confidence rating</v>
      </c>
      <c r="F259" s="451" t="str">
        <f t="shared" ca="1" si="74"/>
        <v>[Add notes here]</v>
      </c>
      <c r="G259" s="922" t="s">
        <v>514</v>
      </c>
      <c r="H259" s="982">
        <f t="shared" ca="1" si="78"/>
        <v>0</v>
      </c>
      <c r="I259" s="589">
        <f t="shared" ca="1" si="77"/>
        <v>0</v>
      </c>
      <c r="J259" s="589">
        <f t="shared" ca="1" si="77"/>
        <v>0</v>
      </c>
      <c r="K259" s="589">
        <f t="shared" ca="1" si="77"/>
        <v>0</v>
      </c>
      <c r="L259" s="589">
        <f t="shared" ca="1" si="77"/>
        <v>0</v>
      </c>
      <c r="M259" s="589">
        <f t="shared" ca="1" si="77"/>
        <v>0</v>
      </c>
      <c r="N259" s="589">
        <f t="shared" ca="1" si="77"/>
        <v>0</v>
      </c>
      <c r="O259" s="589">
        <f t="shared" ca="1" si="77"/>
        <v>0</v>
      </c>
      <c r="P259" s="589">
        <f t="shared" ca="1" si="77"/>
        <v>0</v>
      </c>
      <c r="Q259" s="589">
        <f t="shared" ca="1" si="77"/>
        <v>0</v>
      </c>
      <c r="R259" s="589">
        <f t="shared" ca="1" si="77"/>
        <v>0</v>
      </c>
      <c r="S259" s="589">
        <f t="shared" ca="1" si="77"/>
        <v>0</v>
      </c>
      <c r="T259" s="589">
        <f t="shared" ca="1" si="77"/>
        <v>0</v>
      </c>
      <c r="U259" s="589">
        <f t="shared" ca="1" si="77"/>
        <v>0</v>
      </c>
      <c r="V259" s="589">
        <f t="shared" ca="1" si="77"/>
        <v>0</v>
      </c>
      <c r="W259" s="589">
        <f t="shared" ca="1" si="77"/>
        <v>0</v>
      </c>
      <c r="X259" s="589">
        <f t="shared" ca="1" si="77"/>
        <v>0</v>
      </c>
      <c r="Y259" s="589">
        <f t="shared" ca="1" si="77"/>
        <v>0</v>
      </c>
      <c r="Z259" s="589">
        <f t="shared" ca="1" si="77"/>
        <v>0</v>
      </c>
      <c r="AA259" s="589">
        <f t="shared" ca="1" si="77"/>
        <v>0</v>
      </c>
      <c r="AB259" s="589">
        <f t="shared" ca="1" si="77"/>
        <v>0</v>
      </c>
      <c r="AC259" s="589">
        <f t="shared" ca="1" si="77"/>
        <v>0</v>
      </c>
      <c r="AD259" s="589">
        <f t="shared" ca="1" si="77"/>
        <v>0</v>
      </c>
      <c r="AE259" s="589">
        <f t="shared" ca="1" si="77"/>
        <v>0</v>
      </c>
      <c r="AF259" s="589">
        <f t="shared" ca="1" si="77"/>
        <v>0</v>
      </c>
      <c r="AG259" s="589">
        <f t="shared" ca="1" si="77"/>
        <v>0</v>
      </c>
      <c r="AH259" s="589">
        <f t="shared" ca="1" si="77"/>
        <v>0</v>
      </c>
      <c r="AI259" s="589">
        <f t="shared" ca="1" si="77"/>
        <v>0</v>
      </c>
      <c r="AJ259" s="589">
        <f t="shared" ca="1" si="77"/>
        <v>0</v>
      </c>
      <c r="AK259" s="589">
        <f t="shared" ca="1" si="77"/>
        <v>0</v>
      </c>
      <c r="AL259" s="589">
        <f t="shared" ca="1" si="77"/>
        <v>0</v>
      </c>
      <c r="AM259" s="589">
        <f t="shared" ca="1" si="77"/>
        <v>0</v>
      </c>
      <c r="AN259" s="589">
        <f t="shared" ca="1" si="77"/>
        <v>0</v>
      </c>
      <c r="AO259" s="589">
        <f t="shared" ca="1" si="77"/>
        <v>0</v>
      </c>
      <c r="AP259" s="589">
        <f t="shared" ca="1" si="77"/>
        <v>0</v>
      </c>
      <c r="AQ259" s="589">
        <f t="shared" ca="1" si="77"/>
        <v>0</v>
      </c>
      <c r="AR259" s="589">
        <f t="shared" ca="1" si="77"/>
        <v>0</v>
      </c>
      <c r="AS259" s="589">
        <f t="shared" ca="1" si="77"/>
        <v>0</v>
      </c>
      <c r="AT259" s="589">
        <f t="shared" ca="1" si="77"/>
        <v>0</v>
      </c>
      <c r="AU259" s="589">
        <f t="shared" ca="1" si="77"/>
        <v>0</v>
      </c>
      <c r="AV259" s="589">
        <f t="shared" ca="1" si="77"/>
        <v>0</v>
      </c>
      <c r="AW259" s="589">
        <f t="shared" ca="1" si="77"/>
        <v>0</v>
      </c>
      <c r="AX259" s="589">
        <f t="shared" ca="1" si="77"/>
        <v>0</v>
      </c>
      <c r="AY259" s="589">
        <f t="shared" ca="1" si="77"/>
        <v>0</v>
      </c>
      <c r="AZ259" s="589">
        <f t="shared" ca="1" si="77"/>
        <v>0</v>
      </c>
      <c r="BA259" s="589">
        <f t="shared" ca="1" si="77"/>
        <v>0</v>
      </c>
      <c r="BB259" s="589">
        <f t="shared" ca="1" si="77"/>
        <v>0</v>
      </c>
      <c r="BC259" s="589">
        <f t="shared" ca="1" si="77"/>
        <v>0</v>
      </c>
      <c r="BD259" s="589">
        <f t="shared" ca="1" si="77"/>
        <v>0</v>
      </c>
      <c r="BE259" s="589">
        <f t="shared" ca="1" si="77"/>
        <v>0</v>
      </c>
      <c r="BF259" s="589">
        <f t="shared" ca="1" si="77"/>
        <v>0</v>
      </c>
      <c r="BG259" s="589">
        <f t="shared" ca="1" si="77"/>
        <v>0</v>
      </c>
      <c r="BH259" s="589">
        <f t="shared" ca="1" si="77"/>
        <v>0</v>
      </c>
      <c r="BI259" s="589">
        <f t="shared" ca="1" si="77"/>
        <v>0</v>
      </c>
      <c r="BJ259" s="589">
        <f t="shared" ca="1" si="77"/>
        <v>0</v>
      </c>
      <c r="BK259" s="589">
        <f t="shared" ca="1" si="77"/>
        <v>0</v>
      </c>
      <c r="BL259" s="589">
        <f t="shared" ca="1" si="77"/>
        <v>0</v>
      </c>
      <c r="BM259" s="882">
        <v>27</v>
      </c>
    </row>
    <row r="260" spans="1:65" s="77" customFormat="1" ht="15" customHeight="1">
      <c r="A260" s="1214"/>
      <c r="B260" s="281" t="str">
        <f t="shared" ca="1" si="74"/>
        <v>Other 5 (specify)</v>
      </c>
      <c r="C260" s="451" t="str">
        <f t="shared" ca="1" si="74"/>
        <v>N/A</v>
      </c>
      <c r="D260" s="451" t="str">
        <f t="shared" ca="1" si="74"/>
        <v>[Add notes here]</v>
      </c>
      <c r="E260" s="451" t="str">
        <f t="shared" ca="1" si="74"/>
        <v>Please select confidence rating</v>
      </c>
      <c r="F260" s="451" t="str">
        <f t="shared" ca="1" si="74"/>
        <v>[Add notes here]</v>
      </c>
      <c r="G260" s="922" t="s">
        <v>514</v>
      </c>
      <c r="H260" s="982">
        <f t="shared" ca="1" si="78"/>
        <v>0</v>
      </c>
      <c r="I260" s="589">
        <f t="shared" ca="1" si="77"/>
        <v>0</v>
      </c>
      <c r="J260" s="589">
        <f t="shared" ca="1" si="77"/>
        <v>0</v>
      </c>
      <c r="K260" s="589">
        <f t="shared" ca="1" si="77"/>
        <v>0</v>
      </c>
      <c r="L260" s="589">
        <f t="shared" ca="1" si="77"/>
        <v>0</v>
      </c>
      <c r="M260" s="589">
        <f t="shared" ca="1" si="77"/>
        <v>0</v>
      </c>
      <c r="N260" s="589">
        <f t="shared" ca="1" si="77"/>
        <v>0</v>
      </c>
      <c r="O260" s="589">
        <f t="shared" ca="1" si="77"/>
        <v>0</v>
      </c>
      <c r="P260" s="589">
        <f t="shared" ca="1" si="77"/>
        <v>0</v>
      </c>
      <c r="Q260" s="589">
        <f t="shared" ca="1" si="77"/>
        <v>0</v>
      </c>
      <c r="R260" s="589">
        <f t="shared" ca="1" si="77"/>
        <v>0</v>
      </c>
      <c r="S260" s="589">
        <f t="shared" ca="1" si="77"/>
        <v>0</v>
      </c>
      <c r="T260" s="589">
        <f t="shared" ca="1" si="77"/>
        <v>0</v>
      </c>
      <c r="U260" s="589">
        <f t="shared" ca="1" si="77"/>
        <v>0</v>
      </c>
      <c r="V260" s="589">
        <f t="shared" ca="1" si="77"/>
        <v>0</v>
      </c>
      <c r="W260" s="589">
        <f t="shared" ca="1" si="77"/>
        <v>0</v>
      </c>
      <c r="X260" s="589">
        <f t="shared" ca="1" si="77"/>
        <v>0</v>
      </c>
      <c r="Y260" s="589">
        <f t="shared" ca="1" si="77"/>
        <v>0</v>
      </c>
      <c r="Z260" s="589">
        <f t="shared" ca="1" si="77"/>
        <v>0</v>
      </c>
      <c r="AA260" s="589">
        <f t="shared" ca="1" si="77"/>
        <v>0</v>
      </c>
      <c r="AB260" s="589">
        <f t="shared" ca="1" si="77"/>
        <v>0</v>
      </c>
      <c r="AC260" s="589">
        <f t="shared" ca="1" si="77"/>
        <v>0</v>
      </c>
      <c r="AD260" s="589">
        <f t="shared" ca="1" si="77"/>
        <v>0</v>
      </c>
      <c r="AE260" s="589">
        <f t="shared" ca="1" si="77"/>
        <v>0</v>
      </c>
      <c r="AF260" s="589">
        <f t="shared" ca="1" si="77"/>
        <v>0</v>
      </c>
      <c r="AG260" s="589">
        <f t="shared" ca="1" si="77"/>
        <v>0</v>
      </c>
      <c r="AH260" s="589">
        <f t="shared" ca="1" si="77"/>
        <v>0</v>
      </c>
      <c r="AI260" s="589">
        <f t="shared" ca="1" si="77"/>
        <v>0</v>
      </c>
      <c r="AJ260" s="589">
        <f t="shared" ca="1" si="77"/>
        <v>0</v>
      </c>
      <c r="AK260" s="589">
        <f t="shared" ca="1" si="77"/>
        <v>0</v>
      </c>
      <c r="AL260" s="589">
        <f t="shared" ca="1" si="77"/>
        <v>0</v>
      </c>
      <c r="AM260" s="589">
        <f t="shared" ca="1" si="77"/>
        <v>0</v>
      </c>
      <c r="AN260" s="589">
        <f t="shared" ca="1" si="77"/>
        <v>0</v>
      </c>
      <c r="AO260" s="589">
        <f t="shared" ca="1" si="77"/>
        <v>0</v>
      </c>
      <c r="AP260" s="589">
        <f t="shared" ca="1" si="77"/>
        <v>0</v>
      </c>
      <c r="AQ260" s="589">
        <f t="shared" ca="1" si="77"/>
        <v>0</v>
      </c>
      <c r="AR260" s="589">
        <f t="shared" ca="1" si="77"/>
        <v>0</v>
      </c>
      <c r="AS260" s="589">
        <f t="shared" ca="1" si="77"/>
        <v>0</v>
      </c>
      <c r="AT260" s="589">
        <f t="shared" ca="1" si="77"/>
        <v>0</v>
      </c>
      <c r="AU260" s="589">
        <f t="shared" ca="1" si="77"/>
        <v>0</v>
      </c>
      <c r="AV260" s="589">
        <f t="shared" ca="1" si="77"/>
        <v>0</v>
      </c>
      <c r="AW260" s="589">
        <f t="shared" ca="1" si="77"/>
        <v>0</v>
      </c>
      <c r="AX260" s="589">
        <f t="shared" ca="1" si="77"/>
        <v>0</v>
      </c>
      <c r="AY260" s="589">
        <f t="shared" ca="1" si="77"/>
        <v>0</v>
      </c>
      <c r="AZ260" s="589">
        <f t="shared" ca="1" si="77"/>
        <v>0</v>
      </c>
      <c r="BA260" s="589">
        <f t="shared" ca="1" si="77"/>
        <v>0</v>
      </c>
      <c r="BB260" s="589">
        <f t="shared" ca="1" si="77"/>
        <v>0</v>
      </c>
      <c r="BC260" s="589">
        <f t="shared" ref="I260:BL265" ca="1" si="79">OFFSET(BC$50,$BM260,0,1,1)</f>
        <v>0</v>
      </c>
      <c r="BD260" s="589">
        <f t="shared" ca="1" si="79"/>
        <v>0</v>
      </c>
      <c r="BE260" s="589">
        <f t="shared" ca="1" si="79"/>
        <v>0</v>
      </c>
      <c r="BF260" s="589">
        <f t="shared" ca="1" si="79"/>
        <v>0</v>
      </c>
      <c r="BG260" s="589">
        <f t="shared" ca="1" si="79"/>
        <v>0</v>
      </c>
      <c r="BH260" s="589">
        <f t="shared" ca="1" si="79"/>
        <v>0</v>
      </c>
      <c r="BI260" s="589">
        <f t="shared" ca="1" si="79"/>
        <v>0</v>
      </c>
      <c r="BJ260" s="589">
        <f t="shared" ca="1" si="79"/>
        <v>0</v>
      </c>
      <c r="BK260" s="589">
        <f t="shared" ca="1" si="79"/>
        <v>0</v>
      </c>
      <c r="BL260" s="589">
        <f t="shared" ca="1" si="79"/>
        <v>0</v>
      </c>
      <c r="BM260" s="882">
        <v>28</v>
      </c>
    </row>
    <row r="261" spans="1:65" s="77" customFormat="1" ht="15" customHeight="1">
      <c r="A261" s="1214"/>
      <c r="B261" s="281" t="str">
        <f t="shared" ca="1" si="74"/>
        <v>Other 6 (specify)</v>
      </c>
      <c r="C261" s="451" t="str">
        <f t="shared" ca="1" si="74"/>
        <v>N/A</v>
      </c>
      <c r="D261" s="451" t="str">
        <f t="shared" ca="1" si="74"/>
        <v>[Add notes here]</v>
      </c>
      <c r="E261" s="451" t="str">
        <f t="shared" ca="1" si="74"/>
        <v>Please select confidence rating</v>
      </c>
      <c r="F261" s="451" t="str">
        <f t="shared" ca="1" si="74"/>
        <v>[Add notes here]</v>
      </c>
      <c r="G261" s="922" t="s">
        <v>514</v>
      </c>
      <c r="H261" s="982">
        <f t="shared" ca="1" si="78"/>
        <v>0</v>
      </c>
      <c r="I261" s="589">
        <f t="shared" ca="1" si="79"/>
        <v>0</v>
      </c>
      <c r="J261" s="589">
        <f t="shared" ca="1" si="79"/>
        <v>0</v>
      </c>
      <c r="K261" s="589">
        <f t="shared" ca="1" si="79"/>
        <v>0</v>
      </c>
      <c r="L261" s="589">
        <f t="shared" ca="1" si="79"/>
        <v>0</v>
      </c>
      <c r="M261" s="589">
        <f t="shared" ca="1" si="79"/>
        <v>0</v>
      </c>
      <c r="N261" s="589">
        <f t="shared" ca="1" si="79"/>
        <v>0</v>
      </c>
      <c r="O261" s="589">
        <f t="shared" ca="1" si="79"/>
        <v>0</v>
      </c>
      <c r="P261" s="589">
        <f t="shared" ca="1" si="79"/>
        <v>0</v>
      </c>
      <c r="Q261" s="589">
        <f t="shared" ca="1" si="79"/>
        <v>0</v>
      </c>
      <c r="R261" s="589">
        <f t="shared" ca="1" si="79"/>
        <v>0</v>
      </c>
      <c r="S261" s="589">
        <f t="shared" ca="1" si="79"/>
        <v>0</v>
      </c>
      <c r="T261" s="589">
        <f t="shared" ca="1" si="79"/>
        <v>0</v>
      </c>
      <c r="U261" s="589">
        <f t="shared" ca="1" si="79"/>
        <v>0</v>
      </c>
      <c r="V261" s="589">
        <f t="shared" ca="1" si="79"/>
        <v>0</v>
      </c>
      <c r="W261" s="589">
        <f t="shared" ca="1" si="79"/>
        <v>0</v>
      </c>
      <c r="X261" s="589">
        <f t="shared" ca="1" si="79"/>
        <v>0</v>
      </c>
      <c r="Y261" s="589">
        <f t="shared" ca="1" si="79"/>
        <v>0</v>
      </c>
      <c r="Z261" s="589">
        <f t="shared" ca="1" si="79"/>
        <v>0</v>
      </c>
      <c r="AA261" s="589">
        <f t="shared" ca="1" si="79"/>
        <v>0</v>
      </c>
      <c r="AB261" s="589">
        <f t="shared" ca="1" si="79"/>
        <v>0</v>
      </c>
      <c r="AC261" s="589">
        <f t="shared" ca="1" si="79"/>
        <v>0</v>
      </c>
      <c r="AD261" s="589">
        <f t="shared" ca="1" si="79"/>
        <v>0</v>
      </c>
      <c r="AE261" s="589">
        <f t="shared" ca="1" si="79"/>
        <v>0</v>
      </c>
      <c r="AF261" s="589">
        <f t="shared" ca="1" si="79"/>
        <v>0</v>
      </c>
      <c r="AG261" s="589">
        <f t="shared" ca="1" si="79"/>
        <v>0</v>
      </c>
      <c r="AH261" s="589">
        <f t="shared" ca="1" si="79"/>
        <v>0</v>
      </c>
      <c r="AI261" s="589">
        <f t="shared" ca="1" si="79"/>
        <v>0</v>
      </c>
      <c r="AJ261" s="589">
        <f t="shared" ca="1" si="79"/>
        <v>0</v>
      </c>
      <c r="AK261" s="589">
        <f t="shared" ca="1" si="79"/>
        <v>0</v>
      </c>
      <c r="AL261" s="589">
        <f t="shared" ca="1" si="79"/>
        <v>0</v>
      </c>
      <c r="AM261" s="589">
        <f t="shared" ca="1" si="79"/>
        <v>0</v>
      </c>
      <c r="AN261" s="589">
        <f t="shared" ca="1" si="79"/>
        <v>0</v>
      </c>
      <c r="AO261" s="589">
        <f t="shared" ca="1" si="79"/>
        <v>0</v>
      </c>
      <c r="AP261" s="589">
        <f t="shared" ca="1" si="79"/>
        <v>0</v>
      </c>
      <c r="AQ261" s="589">
        <f t="shared" ca="1" si="79"/>
        <v>0</v>
      </c>
      <c r="AR261" s="589">
        <f t="shared" ca="1" si="79"/>
        <v>0</v>
      </c>
      <c r="AS261" s="589">
        <f t="shared" ca="1" si="79"/>
        <v>0</v>
      </c>
      <c r="AT261" s="589">
        <f t="shared" ca="1" si="79"/>
        <v>0</v>
      </c>
      <c r="AU261" s="589">
        <f t="shared" ca="1" si="79"/>
        <v>0</v>
      </c>
      <c r="AV261" s="589">
        <f t="shared" ca="1" si="79"/>
        <v>0</v>
      </c>
      <c r="AW261" s="589">
        <f t="shared" ca="1" si="79"/>
        <v>0</v>
      </c>
      <c r="AX261" s="589">
        <f t="shared" ca="1" si="79"/>
        <v>0</v>
      </c>
      <c r="AY261" s="589">
        <f t="shared" ca="1" si="79"/>
        <v>0</v>
      </c>
      <c r="AZ261" s="589">
        <f t="shared" ca="1" si="79"/>
        <v>0</v>
      </c>
      <c r="BA261" s="589">
        <f t="shared" ca="1" si="79"/>
        <v>0</v>
      </c>
      <c r="BB261" s="589">
        <f t="shared" ca="1" si="79"/>
        <v>0</v>
      </c>
      <c r="BC261" s="589">
        <f t="shared" ca="1" si="79"/>
        <v>0</v>
      </c>
      <c r="BD261" s="589">
        <f t="shared" ca="1" si="79"/>
        <v>0</v>
      </c>
      <c r="BE261" s="589">
        <f t="shared" ca="1" si="79"/>
        <v>0</v>
      </c>
      <c r="BF261" s="589">
        <f t="shared" ca="1" si="79"/>
        <v>0</v>
      </c>
      <c r="BG261" s="589">
        <f t="shared" ca="1" si="79"/>
        <v>0</v>
      </c>
      <c r="BH261" s="589">
        <f t="shared" ca="1" si="79"/>
        <v>0</v>
      </c>
      <c r="BI261" s="589">
        <f t="shared" ca="1" si="79"/>
        <v>0</v>
      </c>
      <c r="BJ261" s="589">
        <f t="shared" ca="1" si="79"/>
        <v>0</v>
      </c>
      <c r="BK261" s="589">
        <f t="shared" ca="1" si="79"/>
        <v>0</v>
      </c>
      <c r="BL261" s="589">
        <f t="shared" ca="1" si="79"/>
        <v>0</v>
      </c>
      <c r="BM261" s="882">
        <v>29</v>
      </c>
    </row>
    <row r="262" spans="1:65" s="77" customFormat="1" ht="15" customHeight="1">
      <c r="A262" s="1214"/>
      <c r="B262" s="281" t="str">
        <f t="shared" ca="1" si="74"/>
        <v>Other 7 (specify)</v>
      </c>
      <c r="C262" s="451" t="str">
        <f t="shared" ca="1" si="74"/>
        <v>N/A</v>
      </c>
      <c r="D262" s="451" t="str">
        <f t="shared" ca="1" si="74"/>
        <v>[Add notes here]</v>
      </c>
      <c r="E262" s="451" t="str">
        <f t="shared" ca="1" si="74"/>
        <v>Please select confidence rating</v>
      </c>
      <c r="F262" s="451" t="str">
        <f t="shared" ca="1" si="74"/>
        <v>[Add notes here]</v>
      </c>
      <c r="G262" s="922" t="s">
        <v>514</v>
      </c>
      <c r="H262" s="982">
        <f t="shared" ca="1" si="78"/>
        <v>0</v>
      </c>
      <c r="I262" s="589">
        <f t="shared" ca="1" si="79"/>
        <v>0</v>
      </c>
      <c r="J262" s="589">
        <f t="shared" ca="1" si="79"/>
        <v>0</v>
      </c>
      <c r="K262" s="589">
        <f t="shared" ca="1" si="79"/>
        <v>0</v>
      </c>
      <c r="L262" s="589">
        <f t="shared" ca="1" si="79"/>
        <v>0</v>
      </c>
      <c r="M262" s="589">
        <f t="shared" ca="1" si="79"/>
        <v>0</v>
      </c>
      <c r="N262" s="589">
        <f t="shared" ca="1" si="79"/>
        <v>0</v>
      </c>
      <c r="O262" s="589">
        <f t="shared" ca="1" si="79"/>
        <v>0</v>
      </c>
      <c r="P262" s="589">
        <f t="shared" ca="1" si="79"/>
        <v>0</v>
      </c>
      <c r="Q262" s="589">
        <f t="shared" ca="1" si="79"/>
        <v>0</v>
      </c>
      <c r="R262" s="589">
        <f t="shared" ca="1" si="79"/>
        <v>0</v>
      </c>
      <c r="S262" s="589">
        <f t="shared" ca="1" si="79"/>
        <v>0</v>
      </c>
      <c r="T262" s="589">
        <f t="shared" ca="1" si="79"/>
        <v>0</v>
      </c>
      <c r="U262" s="589">
        <f t="shared" ca="1" si="79"/>
        <v>0</v>
      </c>
      <c r="V262" s="589">
        <f t="shared" ca="1" si="79"/>
        <v>0</v>
      </c>
      <c r="W262" s="589">
        <f t="shared" ca="1" si="79"/>
        <v>0</v>
      </c>
      <c r="X262" s="589">
        <f t="shared" ca="1" si="79"/>
        <v>0</v>
      </c>
      <c r="Y262" s="589">
        <f t="shared" ca="1" si="79"/>
        <v>0</v>
      </c>
      <c r="Z262" s="589">
        <f t="shared" ca="1" si="79"/>
        <v>0</v>
      </c>
      <c r="AA262" s="589">
        <f t="shared" ca="1" si="79"/>
        <v>0</v>
      </c>
      <c r="AB262" s="589">
        <f t="shared" ca="1" si="79"/>
        <v>0</v>
      </c>
      <c r="AC262" s="589">
        <f t="shared" ca="1" si="79"/>
        <v>0</v>
      </c>
      <c r="AD262" s="589">
        <f t="shared" ca="1" si="79"/>
        <v>0</v>
      </c>
      <c r="AE262" s="589">
        <f t="shared" ca="1" si="79"/>
        <v>0</v>
      </c>
      <c r="AF262" s="589">
        <f t="shared" ca="1" si="79"/>
        <v>0</v>
      </c>
      <c r="AG262" s="589">
        <f t="shared" ca="1" si="79"/>
        <v>0</v>
      </c>
      <c r="AH262" s="589">
        <f t="shared" ca="1" si="79"/>
        <v>0</v>
      </c>
      <c r="AI262" s="589">
        <f t="shared" ca="1" si="79"/>
        <v>0</v>
      </c>
      <c r="AJ262" s="589">
        <f t="shared" ca="1" si="79"/>
        <v>0</v>
      </c>
      <c r="AK262" s="589">
        <f t="shared" ca="1" si="79"/>
        <v>0</v>
      </c>
      <c r="AL262" s="589">
        <f t="shared" ca="1" si="79"/>
        <v>0</v>
      </c>
      <c r="AM262" s="589">
        <f t="shared" ca="1" si="79"/>
        <v>0</v>
      </c>
      <c r="AN262" s="589">
        <f t="shared" ca="1" si="79"/>
        <v>0</v>
      </c>
      <c r="AO262" s="589">
        <f t="shared" ca="1" si="79"/>
        <v>0</v>
      </c>
      <c r="AP262" s="589">
        <f t="shared" ca="1" si="79"/>
        <v>0</v>
      </c>
      <c r="AQ262" s="589">
        <f t="shared" ca="1" si="79"/>
        <v>0</v>
      </c>
      <c r="AR262" s="589">
        <f t="shared" ca="1" si="79"/>
        <v>0</v>
      </c>
      <c r="AS262" s="589">
        <f t="shared" ca="1" si="79"/>
        <v>0</v>
      </c>
      <c r="AT262" s="589">
        <f t="shared" ca="1" si="79"/>
        <v>0</v>
      </c>
      <c r="AU262" s="589">
        <f t="shared" ca="1" si="79"/>
        <v>0</v>
      </c>
      <c r="AV262" s="589">
        <f t="shared" ca="1" si="79"/>
        <v>0</v>
      </c>
      <c r="AW262" s="589">
        <f t="shared" ca="1" si="79"/>
        <v>0</v>
      </c>
      <c r="AX262" s="589">
        <f t="shared" ca="1" si="79"/>
        <v>0</v>
      </c>
      <c r="AY262" s="589">
        <f t="shared" ca="1" si="79"/>
        <v>0</v>
      </c>
      <c r="AZ262" s="589">
        <f t="shared" ca="1" si="79"/>
        <v>0</v>
      </c>
      <c r="BA262" s="589">
        <f t="shared" ca="1" si="79"/>
        <v>0</v>
      </c>
      <c r="BB262" s="589">
        <f t="shared" ca="1" si="79"/>
        <v>0</v>
      </c>
      <c r="BC262" s="589">
        <f t="shared" ca="1" si="79"/>
        <v>0</v>
      </c>
      <c r="BD262" s="589">
        <f t="shared" ca="1" si="79"/>
        <v>0</v>
      </c>
      <c r="BE262" s="589">
        <f t="shared" ca="1" si="79"/>
        <v>0</v>
      </c>
      <c r="BF262" s="589">
        <f t="shared" ca="1" si="79"/>
        <v>0</v>
      </c>
      <c r="BG262" s="589">
        <f t="shared" ca="1" si="79"/>
        <v>0</v>
      </c>
      <c r="BH262" s="589">
        <f t="shared" ca="1" si="79"/>
        <v>0</v>
      </c>
      <c r="BI262" s="589">
        <f t="shared" ca="1" si="79"/>
        <v>0</v>
      </c>
      <c r="BJ262" s="589">
        <f t="shared" ca="1" si="79"/>
        <v>0</v>
      </c>
      <c r="BK262" s="589">
        <f t="shared" ca="1" si="79"/>
        <v>0</v>
      </c>
      <c r="BL262" s="589">
        <f t="shared" ca="1" si="79"/>
        <v>0</v>
      </c>
      <c r="BM262" s="882">
        <v>30</v>
      </c>
    </row>
    <row r="263" spans="1:65" s="77" customFormat="1" ht="15" customHeight="1">
      <c r="A263" s="1214"/>
      <c r="B263" s="281" t="str">
        <f t="shared" ca="1" si="74"/>
        <v>Other 8 (specify)</v>
      </c>
      <c r="C263" s="451" t="str">
        <f t="shared" ca="1" si="74"/>
        <v>N/A</v>
      </c>
      <c r="D263" s="451" t="str">
        <f t="shared" ca="1" si="74"/>
        <v>[Add notes here]</v>
      </c>
      <c r="E263" s="451" t="str">
        <f t="shared" ca="1" si="74"/>
        <v>Please select confidence rating</v>
      </c>
      <c r="F263" s="451" t="str">
        <f t="shared" ca="1" si="74"/>
        <v>[Add notes here]</v>
      </c>
      <c r="G263" s="922" t="s">
        <v>514</v>
      </c>
      <c r="H263" s="982">
        <f t="shared" ca="1" si="78"/>
        <v>0</v>
      </c>
      <c r="I263" s="589">
        <f t="shared" ca="1" si="79"/>
        <v>0</v>
      </c>
      <c r="J263" s="589">
        <f t="shared" ca="1" si="79"/>
        <v>0</v>
      </c>
      <c r="K263" s="589">
        <f t="shared" ca="1" si="79"/>
        <v>0</v>
      </c>
      <c r="L263" s="589">
        <f t="shared" ca="1" si="79"/>
        <v>0</v>
      </c>
      <c r="M263" s="589">
        <f t="shared" ca="1" si="79"/>
        <v>0</v>
      </c>
      <c r="N263" s="589">
        <f t="shared" ca="1" si="79"/>
        <v>0</v>
      </c>
      <c r="O263" s="589">
        <f t="shared" ca="1" si="79"/>
        <v>0</v>
      </c>
      <c r="P263" s="589">
        <f t="shared" ca="1" si="79"/>
        <v>0</v>
      </c>
      <c r="Q263" s="589">
        <f t="shared" ca="1" si="79"/>
        <v>0</v>
      </c>
      <c r="R263" s="589">
        <f t="shared" ca="1" si="79"/>
        <v>0</v>
      </c>
      <c r="S263" s="589">
        <f t="shared" ca="1" si="79"/>
        <v>0</v>
      </c>
      <c r="T263" s="589">
        <f t="shared" ca="1" si="79"/>
        <v>0</v>
      </c>
      <c r="U263" s="589">
        <f t="shared" ca="1" si="79"/>
        <v>0</v>
      </c>
      <c r="V263" s="589">
        <f t="shared" ca="1" si="79"/>
        <v>0</v>
      </c>
      <c r="W263" s="589">
        <f t="shared" ca="1" si="79"/>
        <v>0</v>
      </c>
      <c r="X263" s="589">
        <f t="shared" ca="1" si="79"/>
        <v>0</v>
      </c>
      <c r="Y263" s="589">
        <f t="shared" ca="1" si="79"/>
        <v>0</v>
      </c>
      <c r="Z263" s="589">
        <f t="shared" ca="1" si="79"/>
        <v>0</v>
      </c>
      <c r="AA263" s="589">
        <f t="shared" ca="1" si="79"/>
        <v>0</v>
      </c>
      <c r="AB263" s="589">
        <f t="shared" ca="1" si="79"/>
        <v>0</v>
      </c>
      <c r="AC263" s="589">
        <f t="shared" ca="1" si="79"/>
        <v>0</v>
      </c>
      <c r="AD263" s="589">
        <f t="shared" ca="1" si="79"/>
        <v>0</v>
      </c>
      <c r="AE263" s="589">
        <f t="shared" ca="1" si="79"/>
        <v>0</v>
      </c>
      <c r="AF263" s="589">
        <f t="shared" ca="1" si="79"/>
        <v>0</v>
      </c>
      <c r="AG263" s="589">
        <f t="shared" ca="1" si="79"/>
        <v>0</v>
      </c>
      <c r="AH263" s="589">
        <f t="shared" ca="1" si="79"/>
        <v>0</v>
      </c>
      <c r="AI263" s="589">
        <f t="shared" ca="1" si="79"/>
        <v>0</v>
      </c>
      <c r="AJ263" s="589">
        <f t="shared" ca="1" si="79"/>
        <v>0</v>
      </c>
      <c r="AK263" s="589">
        <f t="shared" ca="1" si="79"/>
        <v>0</v>
      </c>
      <c r="AL263" s="589">
        <f t="shared" ca="1" si="79"/>
        <v>0</v>
      </c>
      <c r="AM263" s="589">
        <f t="shared" ca="1" si="79"/>
        <v>0</v>
      </c>
      <c r="AN263" s="589">
        <f t="shared" ca="1" si="79"/>
        <v>0</v>
      </c>
      <c r="AO263" s="589">
        <f t="shared" ca="1" si="79"/>
        <v>0</v>
      </c>
      <c r="AP263" s="589">
        <f t="shared" ca="1" si="79"/>
        <v>0</v>
      </c>
      <c r="AQ263" s="589">
        <f t="shared" ca="1" si="79"/>
        <v>0</v>
      </c>
      <c r="AR263" s="589">
        <f t="shared" ca="1" si="79"/>
        <v>0</v>
      </c>
      <c r="AS263" s="589">
        <f t="shared" ca="1" si="79"/>
        <v>0</v>
      </c>
      <c r="AT263" s="589">
        <f t="shared" ca="1" si="79"/>
        <v>0</v>
      </c>
      <c r="AU263" s="589">
        <f t="shared" ca="1" si="79"/>
        <v>0</v>
      </c>
      <c r="AV263" s="589">
        <f t="shared" ca="1" si="79"/>
        <v>0</v>
      </c>
      <c r="AW263" s="589">
        <f t="shared" ca="1" si="79"/>
        <v>0</v>
      </c>
      <c r="AX263" s="589">
        <f t="shared" ca="1" si="79"/>
        <v>0</v>
      </c>
      <c r="AY263" s="589">
        <f t="shared" ca="1" si="79"/>
        <v>0</v>
      </c>
      <c r="AZ263" s="589">
        <f t="shared" ca="1" si="79"/>
        <v>0</v>
      </c>
      <c r="BA263" s="589">
        <f t="shared" ca="1" si="79"/>
        <v>0</v>
      </c>
      <c r="BB263" s="589">
        <f t="shared" ca="1" si="79"/>
        <v>0</v>
      </c>
      <c r="BC263" s="589">
        <f t="shared" ca="1" si="79"/>
        <v>0</v>
      </c>
      <c r="BD263" s="589">
        <f t="shared" ca="1" si="79"/>
        <v>0</v>
      </c>
      <c r="BE263" s="589">
        <f t="shared" ca="1" si="79"/>
        <v>0</v>
      </c>
      <c r="BF263" s="589">
        <f t="shared" ca="1" si="79"/>
        <v>0</v>
      </c>
      <c r="BG263" s="589">
        <f t="shared" ca="1" si="79"/>
        <v>0</v>
      </c>
      <c r="BH263" s="589">
        <f t="shared" ca="1" si="79"/>
        <v>0</v>
      </c>
      <c r="BI263" s="589">
        <f t="shared" ca="1" si="79"/>
        <v>0</v>
      </c>
      <c r="BJ263" s="589">
        <f t="shared" ca="1" si="79"/>
        <v>0</v>
      </c>
      <c r="BK263" s="589">
        <f t="shared" ca="1" si="79"/>
        <v>0</v>
      </c>
      <c r="BL263" s="589">
        <f t="shared" ca="1" si="79"/>
        <v>0</v>
      </c>
      <c r="BM263" s="882">
        <v>31</v>
      </c>
    </row>
    <row r="264" spans="1:65" s="77" customFormat="1" ht="15" customHeight="1">
      <c r="A264" s="1214"/>
      <c r="B264" s="281" t="str">
        <f t="shared" ca="1" si="74"/>
        <v>Other 9 (specify)</v>
      </c>
      <c r="C264" s="451" t="str">
        <f t="shared" ca="1" si="74"/>
        <v>N/A</v>
      </c>
      <c r="D264" s="451" t="str">
        <f t="shared" ca="1" si="74"/>
        <v>[Add notes here]</v>
      </c>
      <c r="E264" s="451" t="str">
        <f t="shared" ca="1" si="74"/>
        <v>Please select confidence rating</v>
      </c>
      <c r="F264" s="451" t="str">
        <f t="shared" ca="1" si="74"/>
        <v>[Add notes here]</v>
      </c>
      <c r="G264" s="922" t="s">
        <v>514</v>
      </c>
      <c r="H264" s="982">
        <f t="shared" ca="1" si="78"/>
        <v>0</v>
      </c>
      <c r="I264" s="589">
        <f t="shared" ca="1" si="79"/>
        <v>0</v>
      </c>
      <c r="J264" s="589">
        <f t="shared" ca="1" si="79"/>
        <v>0</v>
      </c>
      <c r="K264" s="589">
        <f t="shared" ca="1" si="79"/>
        <v>0</v>
      </c>
      <c r="L264" s="589">
        <f t="shared" ca="1" si="79"/>
        <v>0</v>
      </c>
      <c r="M264" s="589">
        <f t="shared" ca="1" si="79"/>
        <v>0</v>
      </c>
      <c r="N264" s="589">
        <f t="shared" ca="1" si="79"/>
        <v>0</v>
      </c>
      <c r="O264" s="589">
        <f t="shared" ca="1" si="79"/>
        <v>0</v>
      </c>
      <c r="P264" s="589">
        <f t="shared" ca="1" si="79"/>
        <v>0</v>
      </c>
      <c r="Q264" s="589">
        <f t="shared" ca="1" si="79"/>
        <v>0</v>
      </c>
      <c r="R264" s="589">
        <f t="shared" ca="1" si="79"/>
        <v>0</v>
      </c>
      <c r="S264" s="589">
        <f t="shared" ca="1" si="79"/>
        <v>0</v>
      </c>
      <c r="T264" s="589">
        <f t="shared" ca="1" si="79"/>
        <v>0</v>
      </c>
      <c r="U264" s="589">
        <f t="shared" ca="1" si="79"/>
        <v>0</v>
      </c>
      <c r="V264" s="589">
        <f t="shared" ca="1" si="79"/>
        <v>0</v>
      </c>
      <c r="W264" s="589">
        <f t="shared" ca="1" si="79"/>
        <v>0</v>
      </c>
      <c r="X264" s="589">
        <f t="shared" ca="1" si="79"/>
        <v>0</v>
      </c>
      <c r="Y264" s="589">
        <f t="shared" ca="1" si="79"/>
        <v>0</v>
      </c>
      <c r="Z264" s="589">
        <f t="shared" ca="1" si="79"/>
        <v>0</v>
      </c>
      <c r="AA264" s="589">
        <f t="shared" ca="1" si="79"/>
        <v>0</v>
      </c>
      <c r="AB264" s="589">
        <f t="shared" ca="1" si="79"/>
        <v>0</v>
      </c>
      <c r="AC264" s="589">
        <f t="shared" ca="1" si="79"/>
        <v>0</v>
      </c>
      <c r="AD264" s="589">
        <f t="shared" ca="1" si="79"/>
        <v>0</v>
      </c>
      <c r="AE264" s="589">
        <f t="shared" ca="1" si="79"/>
        <v>0</v>
      </c>
      <c r="AF264" s="589">
        <f t="shared" ca="1" si="79"/>
        <v>0</v>
      </c>
      <c r="AG264" s="589">
        <f t="shared" ca="1" si="79"/>
        <v>0</v>
      </c>
      <c r="AH264" s="589">
        <f t="shared" ca="1" si="79"/>
        <v>0</v>
      </c>
      <c r="AI264" s="589">
        <f t="shared" ca="1" si="79"/>
        <v>0</v>
      </c>
      <c r="AJ264" s="589">
        <f t="shared" ca="1" si="79"/>
        <v>0</v>
      </c>
      <c r="AK264" s="589">
        <f t="shared" ca="1" si="79"/>
        <v>0</v>
      </c>
      <c r="AL264" s="589">
        <f t="shared" ca="1" si="79"/>
        <v>0</v>
      </c>
      <c r="AM264" s="589">
        <f t="shared" ca="1" si="79"/>
        <v>0</v>
      </c>
      <c r="AN264" s="589">
        <f t="shared" ca="1" si="79"/>
        <v>0</v>
      </c>
      <c r="AO264" s="589">
        <f t="shared" ca="1" si="79"/>
        <v>0</v>
      </c>
      <c r="AP264" s="589">
        <f t="shared" ca="1" si="79"/>
        <v>0</v>
      </c>
      <c r="AQ264" s="589">
        <f t="shared" ca="1" si="79"/>
        <v>0</v>
      </c>
      <c r="AR264" s="589">
        <f t="shared" ca="1" si="79"/>
        <v>0</v>
      </c>
      <c r="AS264" s="589">
        <f t="shared" ca="1" si="79"/>
        <v>0</v>
      </c>
      <c r="AT264" s="589">
        <f t="shared" ca="1" si="79"/>
        <v>0</v>
      </c>
      <c r="AU264" s="589">
        <f t="shared" ca="1" si="79"/>
        <v>0</v>
      </c>
      <c r="AV264" s="589">
        <f t="shared" ca="1" si="79"/>
        <v>0</v>
      </c>
      <c r="AW264" s="589">
        <f t="shared" ca="1" si="79"/>
        <v>0</v>
      </c>
      <c r="AX264" s="589">
        <f t="shared" ca="1" si="79"/>
        <v>0</v>
      </c>
      <c r="AY264" s="589">
        <f t="shared" ca="1" si="79"/>
        <v>0</v>
      </c>
      <c r="AZ264" s="589">
        <f t="shared" ca="1" si="79"/>
        <v>0</v>
      </c>
      <c r="BA264" s="589">
        <f t="shared" ca="1" si="79"/>
        <v>0</v>
      </c>
      <c r="BB264" s="589">
        <f t="shared" ca="1" si="79"/>
        <v>0</v>
      </c>
      <c r="BC264" s="589">
        <f t="shared" ca="1" si="79"/>
        <v>0</v>
      </c>
      <c r="BD264" s="589">
        <f t="shared" ca="1" si="79"/>
        <v>0</v>
      </c>
      <c r="BE264" s="589">
        <f t="shared" ca="1" si="79"/>
        <v>0</v>
      </c>
      <c r="BF264" s="589">
        <f t="shared" ca="1" si="79"/>
        <v>0</v>
      </c>
      <c r="BG264" s="589">
        <f t="shared" ca="1" si="79"/>
        <v>0</v>
      </c>
      <c r="BH264" s="589">
        <f t="shared" ca="1" si="79"/>
        <v>0</v>
      </c>
      <c r="BI264" s="589">
        <f t="shared" ca="1" si="79"/>
        <v>0</v>
      </c>
      <c r="BJ264" s="589">
        <f t="shared" ca="1" si="79"/>
        <v>0</v>
      </c>
      <c r="BK264" s="589">
        <f t="shared" ca="1" si="79"/>
        <v>0</v>
      </c>
      <c r="BL264" s="589">
        <f t="shared" ca="1" si="79"/>
        <v>0</v>
      </c>
      <c r="BM264" s="882">
        <v>32</v>
      </c>
    </row>
    <row r="265" spans="1:65" s="77" customFormat="1" ht="15" customHeight="1">
      <c r="A265" s="1214"/>
      <c r="B265" s="1032" t="str">
        <f t="shared" ca="1" si="74"/>
        <v>Other 10 (specify)</v>
      </c>
      <c r="C265" s="452" t="str">
        <f t="shared" ca="1" si="74"/>
        <v>N/A</v>
      </c>
      <c r="D265" s="452" t="str">
        <f t="shared" ca="1" si="74"/>
        <v>[Add notes here]</v>
      </c>
      <c r="E265" s="452" t="str">
        <f t="shared" ca="1" si="74"/>
        <v>Please select confidence rating</v>
      </c>
      <c r="F265" s="1033" t="str">
        <f t="shared" ca="1" si="74"/>
        <v>[Add notes here]</v>
      </c>
      <c r="G265" s="923" t="s">
        <v>514</v>
      </c>
      <c r="H265" s="978">
        <f t="shared" ca="1" si="78"/>
        <v>0</v>
      </c>
      <c r="I265" s="590">
        <f t="shared" ca="1" si="79"/>
        <v>0</v>
      </c>
      <c r="J265" s="590">
        <f t="shared" ca="1" si="79"/>
        <v>0</v>
      </c>
      <c r="K265" s="590">
        <f t="shared" ca="1" si="79"/>
        <v>0</v>
      </c>
      <c r="L265" s="590">
        <f t="shared" ca="1" si="79"/>
        <v>0</v>
      </c>
      <c r="M265" s="590">
        <f t="shared" ca="1" si="79"/>
        <v>0</v>
      </c>
      <c r="N265" s="590">
        <f t="shared" ca="1" si="79"/>
        <v>0</v>
      </c>
      <c r="O265" s="590">
        <f t="shared" ca="1" si="79"/>
        <v>0</v>
      </c>
      <c r="P265" s="590">
        <f t="shared" ca="1" si="79"/>
        <v>0</v>
      </c>
      <c r="Q265" s="590">
        <f t="shared" ca="1" si="79"/>
        <v>0</v>
      </c>
      <c r="R265" s="590">
        <f t="shared" ca="1" si="79"/>
        <v>0</v>
      </c>
      <c r="S265" s="590">
        <f t="shared" ca="1" si="79"/>
        <v>0</v>
      </c>
      <c r="T265" s="590">
        <f t="shared" ca="1" si="79"/>
        <v>0</v>
      </c>
      <c r="U265" s="590">
        <f t="shared" ca="1" si="79"/>
        <v>0</v>
      </c>
      <c r="V265" s="590">
        <f t="shared" ca="1" si="79"/>
        <v>0</v>
      </c>
      <c r="W265" s="590">
        <f t="shared" ca="1" si="79"/>
        <v>0</v>
      </c>
      <c r="X265" s="590">
        <f t="shared" ca="1" si="79"/>
        <v>0</v>
      </c>
      <c r="Y265" s="590">
        <f t="shared" ca="1" si="79"/>
        <v>0</v>
      </c>
      <c r="Z265" s="590">
        <f t="shared" ca="1" si="79"/>
        <v>0</v>
      </c>
      <c r="AA265" s="590">
        <f t="shared" ca="1" si="79"/>
        <v>0</v>
      </c>
      <c r="AB265" s="590">
        <f t="shared" ca="1" si="79"/>
        <v>0</v>
      </c>
      <c r="AC265" s="590">
        <f t="shared" ca="1" si="79"/>
        <v>0</v>
      </c>
      <c r="AD265" s="590">
        <f t="shared" ref="AD265:BL265" ca="1" si="80">OFFSET(AD$50,$BM265,0,1,1)</f>
        <v>0</v>
      </c>
      <c r="AE265" s="590">
        <f t="shared" ca="1" si="80"/>
        <v>0</v>
      </c>
      <c r="AF265" s="590">
        <f t="shared" ca="1" si="80"/>
        <v>0</v>
      </c>
      <c r="AG265" s="590">
        <f t="shared" ca="1" si="80"/>
        <v>0</v>
      </c>
      <c r="AH265" s="590">
        <f t="shared" ca="1" si="80"/>
        <v>0</v>
      </c>
      <c r="AI265" s="590">
        <f t="shared" ca="1" si="80"/>
        <v>0</v>
      </c>
      <c r="AJ265" s="590">
        <f t="shared" ca="1" si="80"/>
        <v>0</v>
      </c>
      <c r="AK265" s="590">
        <f t="shared" ca="1" si="80"/>
        <v>0</v>
      </c>
      <c r="AL265" s="590">
        <f t="shared" ca="1" si="80"/>
        <v>0</v>
      </c>
      <c r="AM265" s="590">
        <f t="shared" ca="1" si="80"/>
        <v>0</v>
      </c>
      <c r="AN265" s="590">
        <f t="shared" ca="1" si="80"/>
        <v>0</v>
      </c>
      <c r="AO265" s="590">
        <f t="shared" ca="1" si="80"/>
        <v>0</v>
      </c>
      <c r="AP265" s="590">
        <f t="shared" ca="1" si="80"/>
        <v>0</v>
      </c>
      <c r="AQ265" s="590">
        <f t="shared" ca="1" si="80"/>
        <v>0</v>
      </c>
      <c r="AR265" s="590">
        <f t="shared" ca="1" si="80"/>
        <v>0</v>
      </c>
      <c r="AS265" s="590">
        <f t="shared" ca="1" si="80"/>
        <v>0</v>
      </c>
      <c r="AT265" s="590">
        <f t="shared" ca="1" si="80"/>
        <v>0</v>
      </c>
      <c r="AU265" s="590">
        <f t="shared" ca="1" si="80"/>
        <v>0</v>
      </c>
      <c r="AV265" s="590">
        <f t="shared" ca="1" si="80"/>
        <v>0</v>
      </c>
      <c r="AW265" s="590">
        <f t="shared" ca="1" si="80"/>
        <v>0</v>
      </c>
      <c r="AX265" s="590">
        <f t="shared" ca="1" si="80"/>
        <v>0</v>
      </c>
      <c r="AY265" s="590">
        <f t="shared" ca="1" si="80"/>
        <v>0</v>
      </c>
      <c r="AZ265" s="590">
        <f t="shared" ca="1" si="80"/>
        <v>0</v>
      </c>
      <c r="BA265" s="590">
        <f t="shared" ca="1" si="80"/>
        <v>0</v>
      </c>
      <c r="BB265" s="590">
        <f t="shared" ca="1" si="80"/>
        <v>0</v>
      </c>
      <c r="BC265" s="590">
        <f t="shared" ca="1" si="80"/>
        <v>0</v>
      </c>
      <c r="BD265" s="590">
        <f t="shared" ca="1" si="80"/>
        <v>0</v>
      </c>
      <c r="BE265" s="590">
        <f t="shared" ca="1" si="80"/>
        <v>0</v>
      </c>
      <c r="BF265" s="590">
        <f t="shared" ca="1" si="80"/>
        <v>0</v>
      </c>
      <c r="BG265" s="590">
        <f t="shared" ca="1" si="80"/>
        <v>0</v>
      </c>
      <c r="BH265" s="590">
        <f t="shared" ca="1" si="80"/>
        <v>0</v>
      </c>
      <c r="BI265" s="590">
        <f t="shared" ca="1" si="80"/>
        <v>0</v>
      </c>
      <c r="BJ265" s="590">
        <f t="shared" ca="1" si="80"/>
        <v>0</v>
      </c>
      <c r="BK265" s="590">
        <f t="shared" ca="1" si="80"/>
        <v>0</v>
      </c>
      <c r="BL265" s="590">
        <f t="shared" ca="1" si="80"/>
        <v>0</v>
      </c>
      <c r="BM265" s="882">
        <v>33</v>
      </c>
    </row>
    <row r="266" spans="1:65" s="77" customFormat="1" ht="15.75" customHeight="1" thickBot="1">
      <c r="A266" s="282"/>
      <c r="B266" s="450" t="s">
        <v>556</v>
      </c>
      <c r="C266" s="74"/>
      <c r="D266" s="459" t="s">
        <v>761</v>
      </c>
      <c r="E266" s="74"/>
      <c r="F266" s="74"/>
      <c r="G266" s="925" t="s">
        <v>514</v>
      </c>
      <c r="H266" s="940">
        <f ca="1">SUM(H252:H265)</f>
        <v>0</v>
      </c>
      <c r="I266" s="940">
        <f t="shared" ref="I266:BL266" ca="1" si="81">SUM(I252:I265)</f>
        <v>0</v>
      </c>
      <c r="J266" s="940">
        <f t="shared" ca="1" si="81"/>
        <v>0</v>
      </c>
      <c r="K266" s="940">
        <f t="shared" ca="1" si="81"/>
        <v>0</v>
      </c>
      <c r="L266" s="940">
        <f t="shared" ca="1" si="81"/>
        <v>0</v>
      </c>
      <c r="M266" s="940">
        <f t="shared" ca="1" si="81"/>
        <v>283</v>
      </c>
      <c r="N266" s="940">
        <f t="shared" ca="1" si="81"/>
        <v>283</v>
      </c>
      <c r="O266" s="940">
        <f t="shared" ca="1" si="81"/>
        <v>283</v>
      </c>
      <c r="P266" s="940">
        <f t="shared" ca="1" si="81"/>
        <v>283</v>
      </c>
      <c r="Q266" s="940">
        <f t="shared" ca="1" si="81"/>
        <v>283</v>
      </c>
      <c r="R266" s="940">
        <f t="shared" ca="1" si="81"/>
        <v>283</v>
      </c>
      <c r="S266" s="940">
        <f t="shared" ca="1" si="81"/>
        <v>283</v>
      </c>
      <c r="T266" s="940">
        <f t="shared" ca="1" si="81"/>
        <v>283</v>
      </c>
      <c r="U266" s="940">
        <f t="shared" ca="1" si="81"/>
        <v>283</v>
      </c>
      <c r="V266" s="940">
        <f t="shared" ca="1" si="81"/>
        <v>283</v>
      </c>
      <c r="W266" s="940">
        <f t="shared" ca="1" si="81"/>
        <v>283</v>
      </c>
      <c r="X266" s="940">
        <f t="shared" ca="1" si="81"/>
        <v>283</v>
      </c>
      <c r="Y266" s="940">
        <f t="shared" ca="1" si="81"/>
        <v>283</v>
      </c>
      <c r="Z266" s="940">
        <f t="shared" ca="1" si="81"/>
        <v>283</v>
      </c>
      <c r="AA266" s="940">
        <f t="shared" ca="1" si="81"/>
        <v>283</v>
      </c>
      <c r="AB266" s="940">
        <f t="shared" ca="1" si="81"/>
        <v>283</v>
      </c>
      <c r="AC266" s="940">
        <f t="shared" ca="1" si="81"/>
        <v>283</v>
      </c>
      <c r="AD266" s="940">
        <f t="shared" ca="1" si="81"/>
        <v>283</v>
      </c>
      <c r="AE266" s="940">
        <f t="shared" ca="1" si="81"/>
        <v>283</v>
      </c>
      <c r="AF266" s="940">
        <f t="shared" ca="1" si="81"/>
        <v>283</v>
      </c>
      <c r="AG266" s="940">
        <f t="shared" ca="1" si="81"/>
        <v>283</v>
      </c>
      <c r="AH266" s="940">
        <f t="shared" ca="1" si="81"/>
        <v>283</v>
      </c>
      <c r="AI266" s="940">
        <f t="shared" ca="1" si="81"/>
        <v>283</v>
      </c>
      <c r="AJ266" s="940">
        <f t="shared" ca="1" si="81"/>
        <v>283</v>
      </c>
      <c r="AK266" s="940">
        <f t="shared" ca="1" si="81"/>
        <v>283</v>
      </c>
      <c r="AL266" s="940">
        <f t="shared" ca="1" si="81"/>
        <v>283</v>
      </c>
      <c r="AM266" s="940">
        <f t="shared" ca="1" si="81"/>
        <v>283</v>
      </c>
      <c r="AN266" s="940">
        <f t="shared" ca="1" si="81"/>
        <v>283</v>
      </c>
      <c r="AO266" s="940">
        <f t="shared" ca="1" si="81"/>
        <v>283</v>
      </c>
      <c r="AP266" s="940">
        <f t="shared" ca="1" si="81"/>
        <v>283</v>
      </c>
      <c r="AQ266" s="940">
        <f t="shared" ca="1" si="81"/>
        <v>283</v>
      </c>
      <c r="AR266" s="940">
        <f t="shared" ca="1" si="81"/>
        <v>283</v>
      </c>
      <c r="AS266" s="940">
        <f t="shared" ca="1" si="81"/>
        <v>283</v>
      </c>
      <c r="AT266" s="940">
        <f t="shared" ca="1" si="81"/>
        <v>283</v>
      </c>
      <c r="AU266" s="940">
        <f t="shared" ca="1" si="81"/>
        <v>283</v>
      </c>
      <c r="AV266" s="940">
        <f t="shared" ca="1" si="81"/>
        <v>283</v>
      </c>
      <c r="AW266" s="940">
        <f t="shared" ca="1" si="81"/>
        <v>283</v>
      </c>
      <c r="AX266" s="940">
        <f t="shared" ca="1" si="81"/>
        <v>283</v>
      </c>
      <c r="AY266" s="940">
        <f t="shared" ca="1" si="81"/>
        <v>283</v>
      </c>
      <c r="AZ266" s="940">
        <f t="shared" ca="1" si="81"/>
        <v>283</v>
      </c>
      <c r="BA266" s="940">
        <f t="shared" ca="1" si="81"/>
        <v>283</v>
      </c>
      <c r="BB266" s="940">
        <f t="shared" ca="1" si="81"/>
        <v>283</v>
      </c>
      <c r="BC266" s="940">
        <f t="shared" ca="1" si="81"/>
        <v>283</v>
      </c>
      <c r="BD266" s="940">
        <f t="shared" ca="1" si="81"/>
        <v>283</v>
      </c>
      <c r="BE266" s="940">
        <f t="shared" ca="1" si="81"/>
        <v>283</v>
      </c>
      <c r="BF266" s="940">
        <f t="shared" ca="1" si="81"/>
        <v>283</v>
      </c>
      <c r="BG266" s="940">
        <f t="shared" ca="1" si="81"/>
        <v>283</v>
      </c>
      <c r="BH266" s="940">
        <f t="shared" ca="1" si="81"/>
        <v>283</v>
      </c>
      <c r="BI266" s="940">
        <f t="shared" ca="1" si="81"/>
        <v>283</v>
      </c>
      <c r="BJ266" s="940">
        <f t="shared" ca="1" si="81"/>
        <v>283</v>
      </c>
      <c r="BK266" s="940">
        <f t="shared" ca="1" si="81"/>
        <v>283</v>
      </c>
      <c r="BL266" s="940">
        <f t="shared" ca="1" si="81"/>
        <v>283</v>
      </c>
    </row>
    <row r="267" spans="1:65">
      <c r="A267" s="207"/>
      <c r="B267" s="926" t="s">
        <v>762</v>
      </c>
      <c r="C267" s="909"/>
      <c r="D267" s="926" t="s">
        <v>763</v>
      </c>
      <c r="E267" s="926"/>
      <c r="F267" s="909"/>
      <c r="G267" s="927" t="s">
        <v>514</v>
      </c>
      <c r="H267" s="941">
        <f ca="1">H231+H251+H266</f>
        <v>-4.5</v>
      </c>
      <c r="I267" s="941">
        <f t="shared" ref="I267:BL267" ca="1" si="82">I231+I251+I266</f>
        <v>-4.5</v>
      </c>
      <c r="J267" s="941">
        <f t="shared" ca="1" si="82"/>
        <v>-4.5</v>
      </c>
      <c r="K267" s="941">
        <f t="shared" ca="1" si="82"/>
        <v>-4.5</v>
      </c>
      <c r="L267" s="941">
        <f t="shared" ca="1" si="82"/>
        <v>-4.5</v>
      </c>
      <c r="M267" s="941">
        <f t="shared" ca="1" si="82"/>
        <v>554.5</v>
      </c>
      <c r="N267" s="941">
        <f t="shared" ca="1" si="82"/>
        <v>554.5</v>
      </c>
      <c r="O267" s="941">
        <f t="shared" ca="1" si="82"/>
        <v>554.5</v>
      </c>
      <c r="P267" s="941">
        <f t="shared" ca="1" si="82"/>
        <v>554.5</v>
      </c>
      <c r="Q267" s="941">
        <f t="shared" ca="1" si="82"/>
        <v>554.5</v>
      </c>
      <c r="R267" s="941">
        <f t="shared" ca="1" si="82"/>
        <v>554.5</v>
      </c>
      <c r="S267" s="941">
        <f t="shared" ca="1" si="82"/>
        <v>554.5</v>
      </c>
      <c r="T267" s="941">
        <f t="shared" ca="1" si="82"/>
        <v>554.5</v>
      </c>
      <c r="U267" s="941">
        <f t="shared" ca="1" si="82"/>
        <v>554.5</v>
      </c>
      <c r="V267" s="941">
        <f t="shared" ca="1" si="82"/>
        <v>554.5</v>
      </c>
      <c r="W267" s="941">
        <f t="shared" ca="1" si="82"/>
        <v>554.5</v>
      </c>
      <c r="X267" s="941">
        <f t="shared" ca="1" si="82"/>
        <v>554.5</v>
      </c>
      <c r="Y267" s="941">
        <f t="shared" ca="1" si="82"/>
        <v>554.5</v>
      </c>
      <c r="Z267" s="941">
        <f t="shared" ca="1" si="82"/>
        <v>554.5</v>
      </c>
      <c r="AA267" s="941">
        <f t="shared" ca="1" si="82"/>
        <v>554.5</v>
      </c>
      <c r="AB267" s="941">
        <f t="shared" ca="1" si="82"/>
        <v>554.5</v>
      </c>
      <c r="AC267" s="941">
        <f t="shared" ca="1" si="82"/>
        <v>554.5</v>
      </c>
      <c r="AD267" s="941">
        <f t="shared" ca="1" si="82"/>
        <v>554.5</v>
      </c>
      <c r="AE267" s="941">
        <f t="shared" ca="1" si="82"/>
        <v>554.5</v>
      </c>
      <c r="AF267" s="941">
        <f t="shared" ca="1" si="82"/>
        <v>554.5</v>
      </c>
      <c r="AG267" s="941">
        <f t="shared" ca="1" si="82"/>
        <v>554.5</v>
      </c>
      <c r="AH267" s="941">
        <f t="shared" ca="1" si="82"/>
        <v>554.5</v>
      </c>
      <c r="AI267" s="941">
        <f t="shared" ca="1" si="82"/>
        <v>554.5</v>
      </c>
      <c r="AJ267" s="941">
        <f t="shared" ca="1" si="82"/>
        <v>554.5</v>
      </c>
      <c r="AK267" s="941">
        <f t="shared" ca="1" si="82"/>
        <v>554.5</v>
      </c>
      <c r="AL267" s="941">
        <f t="shared" ca="1" si="82"/>
        <v>554.5</v>
      </c>
      <c r="AM267" s="941">
        <f t="shared" ca="1" si="82"/>
        <v>554.5</v>
      </c>
      <c r="AN267" s="941">
        <f t="shared" ca="1" si="82"/>
        <v>554.5</v>
      </c>
      <c r="AO267" s="941">
        <f t="shared" ca="1" si="82"/>
        <v>554.5</v>
      </c>
      <c r="AP267" s="941">
        <f t="shared" ca="1" si="82"/>
        <v>554.5</v>
      </c>
      <c r="AQ267" s="941">
        <f t="shared" ca="1" si="82"/>
        <v>554.5</v>
      </c>
      <c r="AR267" s="941">
        <f t="shared" ca="1" si="82"/>
        <v>554.5</v>
      </c>
      <c r="AS267" s="941">
        <f t="shared" ca="1" si="82"/>
        <v>554.5</v>
      </c>
      <c r="AT267" s="941">
        <f t="shared" ca="1" si="82"/>
        <v>554.5</v>
      </c>
      <c r="AU267" s="941">
        <f t="shared" ca="1" si="82"/>
        <v>554.5</v>
      </c>
      <c r="AV267" s="941">
        <f t="shared" ca="1" si="82"/>
        <v>554.5</v>
      </c>
      <c r="AW267" s="941">
        <f t="shared" ca="1" si="82"/>
        <v>554.5</v>
      </c>
      <c r="AX267" s="941">
        <f t="shared" ca="1" si="82"/>
        <v>554.5</v>
      </c>
      <c r="AY267" s="941">
        <f t="shared" ca="1" si="82"/>
        <v>554.5</v>
      </c>
      <c r="AZ267" s="941">
        <f t="shared" ca="1" si="82"/>
        <v>554.5</v>
      </c>
      <c r="BA267" s="941">
        <f t="shared" ca="1" si="82"/>
        <v>554.5</v>
      </c>
      <c r="BB267" s="941">
        <f t="shared" ca="1" si="82"/>
        <v>554.5</v>
      </c>
      <c r="BC267" s="941">
        <f t="shared" ca="1" si="82"/>
        <v>554.5</v>
      </c>
      <c r="BD267" s="941">
        <f t="shared" ca="1" si="82"/>
        <v>554.5</v>
      </c>
      <c r="BE267" s="941">
        <f t="shared" ca="1" si="82"/>
        <v>554.5</v>
      </c>
      <c r="BF267" s="941">
        <f t="shared" ca="1" si="82"/>
        <v>554.5</v>
      </c>
      <c r="BG267" s="941">
        <f t="shared" ca="1" si="82"/>
        <v>554.5</v>
      </c>
      <c r="BH267" s="941">
        <f t="shared" ca="1" si="82"/>
        <v>554.5</v>
      </c>
      <c r="BI267" s="941">
        <f t="shared" ca="1" si="82"/>
        <v>554.5</v>
      </c>
      <c r="BJ267" s="941">
        <f t="shared" ca="1" si="82"/>
        <v>554.5</v>
      </c>
      <c r="BK267" s="941">
        <f t="shared" ca="1" si="82"/>
        <v>554.5</v>
      </c>
      <c r="BL267" s="941">
        <f t="shared" ca="1" si="82"/>
        <v>554.5</v>
      </c>
      <c r="BM267" s="190"/>
    </row>
    <row r="268" spans="1:65">
      <c r="A268" s="207"/>
      <c r="B268" s="909" t="s">
        <v>764</v>
      </c>
      <c r="C268" s="909"/>
      <c r="D268" s="928" t="s">
        <v>765</v>
      </c>
      <c r="E268" s="928"/>
      <c r="F268" s="909"/>
      <c r="G268" s="913" t="s">
        <v>613</v>
      </c>
      <c r="H268" s="942">
        <f t="shared" ref="H268:AM268" si="83">IFERROR(IF(H$143&lt;(MIN($BO$20:$BO$83)),1,IF((H$142-1)&gt;30,(G268/(1+Discount_Rate_greater_than_30_years)),(1/(1+Discount_Rate_less_than_equal_30_years)^(H$142-$H$142)))),0)</f>
        <v>1</v>
      </c>
      <c r="I268" s="942">
        <f t="shared" si="83"/>
        <v>0.96618357487922713</v>
      </c>
      <c r="J268" s="942">
        <f t="shared" si="83"/>
        <v>0.93351070036640305</v>
      </c>
      <c r="K268" s="942">
        <f t="shared" si="83"/>
        <v>0.90194270566802237</v>
      </c>
      <c r="L268" s="942">
        <f t="shared" si="83"/>
        <v>0.87144222769857238</v>
      </c>
      <c r="M268" s="942">
        <f t="shared" si="83"/>
        <v>0.84197316685852419</v>
      </c>
      <c r="N268" s="942">
        <f t="shared" si="83"/>
        <v>0.81350064430775282</v>
      </c>
      <c r="O268" s="942">
        <f t="shared" si="83"/>
        <v>0.78599096068381913</v>
      </c>
      <c r="P268" s="942">
        <f t="shared" si="83"/>
        <v>0.75941155621625056</v>
      </c>
      <c r="Q268" s="942">
        <f t="shared" si="83"/>
        <v>0.73373097218961414</v>
      </c>
      <c r="R268" s="942">
        <f t="shared" si="83"/>
        <v>0.70891881370977217</v>
      </c>
      <c r="S268" s="942">
        <f t="shared" si="83"/>
        <v>0.68494571372924851</v>
      </c>
      <c r="T268" s="942">
        <f t="shared" si="83"/>
        <v>0.66178329828912896</v>
      </c>
      <c r="U268" s="942">
        <f t="shared" si="83"/>
        <v>0.63940415293635666</v>
      </c>
      <c r="V268" s="942">
        <f t="shared" si="83"/>
        <v>0.61778179027667302</v>
      </c>
      <c r="W268" s="942">
        <f t="shared" si="83"/>
        <v>0.59689061862480497</v>
      </c>
      <c r="X268" s="942">
        <f t="shared" si="83"/>
        <v>0.57670591171478747</v>
      </c>
      <c r="Y268" s="942">
        <f t="shared" si="83"/>
        <v>0.55720377943457733</v>
      </c>
      <c r="Z268" s="942">
        <f t="shared" si="83"/>
        <v>0.53836113955031628</v>
      </c>
      <c r="AA268" s="942">
        <f t="shared" si="83"/>
        <v>0.52015569038677911</v>
      </c>
      <c r="AB268" s="942">
        <f t="shared" si="83"/>
        <v>0.50256588443167061</v>
      </c>
      <c r="AC268" s="942">
        <f t="shared" si="83"/>
        <v>0.48557090283253213</v>
      </c>
      <c r="AD268" s="942">
        <f t="shared" si="83"/>
        <v>0.46915063075606966</v>
      </c>
      <c r="AE268" s="942">
        <f t="shared" si="83"/>
        <v>0.45328563358074364</v>
      </c>
      <c r="AF268" s="942">
        <f t="shared" si="83"/>
        <v>0.43795713389443841</v>
      </c>
      <c r="AG268" s="942">
        <f t="shared" si="83"/>
        <v>0.42314698926998884</v>
      </c>
      <c r="AH268" s="942">
        <f t="shared" si="83"/>
        <v>0.40883767079225974</v>
      </c>
      <c r="AI268" s="942">
        <f t="shared" si="83"/>
        <v>0.39501224231136206</v>
      </c>
      <c r="AJ268" s="942">
        <f t="shared" si="83"/>
        <v>0.38165434039745127</v>
      </c>
      <c r="AK268" s="942">
        <f t="shared" si="83"/>
        <v>0.36874815497338298</v>
      </c>
      <c r="AL268" s="942">
        <f t="shared" si="83"/>
        <v>0.35627841060230236</v>
      </c>
      <c r="AM268" s="942">
        <f t="shared" si="83"/>
        <v>0.3459013695167984</v>
      </c>
      <c r="AN268" s="942">
        <f t="shared" ref="AN268:BL268" si="84">IFERROR(IF(AN$143&lt;(MIN($BO$20:$BO$83)),1,IF((AN$142-1)&gt;30,(AM268/(1+Discount_Rate_greater_than_30_years)),(1/(1+Discount_Rate_less_than_equal_30_years)^(AN$142-$H$142)))),0)</f>
        <v>0.33582657234640623</v>
      </c>
      <c r="AO268" s="942">
        <f t="shared" si="84"/>
        <v>0.32604521587029728</v>
      </c>
      <c r="AP268" s="942">
        <f t="shared" si="84"/>
        <v>0.31654875327213328</v>
      </c>
      <c r="AQ268" s="942">
        <f t="shared" si="84"/>
        <v>0.30732888667197406</v>
      </c>
      <c r="AR268" s="942">
        <f t="shared" si="84"/>
        <v>0.29837755987570297</v>
      </c>
      <c r="AS268" s="942">
        <f t="shared" si="84"/>
        <v>0.28968695133563394</v>
      </c>
      <c r="AT268" s="942">
        <f t="shared" si="84"/>
        <v>0.28124946731614947</v>
      </c>
      <c r="AU268" s="942">
        <f t="shared" si="84"/>
        <v>0.27305773525839755</v>
      </c>
      <c r="AV268" s="942">
        <f t="shared" si="84"/>
        <v>0.26510459733825004</v>
      </c>
      <c r="AW268" s="942">
        <f t="shared" si="84"/>
        <v>0.25738310421189325</v>
      </c>
      <c r="AX268" s="942">
        <f t="shared" si="84"/>
        <v>0.24988650894358569</v>
      </c>
      <c r="AY268" s="942">
        <f t="shared" si="84"/>
        <v>0.24260826111027736</v>
      </c>
      <c r="AZ268" s="942">
        <f t="shared" si="84"/>
        <v>0.23554200107793918</v>
      </c>
      <c r="BA268" s="942">
        <f t="shared" si="84"/>
        <v>0.22868155444460114</v>
      </c>
      <c r="BB268" s="942">
        <f t="shared" si="84"/>
        <v>0.22202092664524381</v>
      </c>
      <c r="BC268" s="942">
        <f t="shared" si="84"/>
        <v>0.21555429771382895</v>
      </c>
      <c r="BD268" s="942">
        <f t="shared" si="84"/>
        <v>0.20927601719789218</v>
      </c>
      <c r="BE268" s="942">
        <f t="shared" si="84"/>
        <v>0.20318059922125453</v>
      </c>
      <c r="BF268" s="942">
        <f t="shared" si="84"/>
        <v>0.19726271769053838</v>
      </c>
      <c r="BG268" s="942">
        <f t="shared" si="84"/>
        <v>0.1915172016412994</v>
      </c>
      <c r="BH268" s="942">
        <f t="shared" si="84"/>
        <v>0.18593903071970816</v>
      </c>
      <c r="BI268" s="942">
        <f t="shared" si="84"/>
        <v>0.18052333079583316</v>
      </c>
      <c r="BJ268" s="942">
        <f t="shared" si="84"/>
        <v>0.17526536970469239</v>
      </c>
      <c r="BK268" s="942">
        <f t="shared" si="84"/>
        <v>0.17016055311135184</v>
      </c>
      <c r="BL268" s="942">
        <f t="shared" si="84"/>
        <v>0.16520442049645809</v>
      </c>
      <c r="BM268" s="832"/>
    </row>
    <row r="269" spans="1:65">
      <c r="A269" s="207"/>
      <c r="B269" s="929" t="s">
        <v>766</v>
      </c>
      <c r="C269" s="909"/>
      <c r="D269" s="930" t="s">
        <v>767</v>
      </c>
      <c r="E269" s="930"/>
      <c r="F269" s="909"/>
      <c r="G269" s="931" t="s">
        <v>613</v>
      </c>
      <c r="H269" s="942">
        <f t="shared" ref="H269:AM269" si="85">IFERROR(IF(H$143&lt;(MIN($BO$20:$BO$83)),1,IF((H$142-1)&gt;30,(G269/(1+Discount_rate_for_safety_greater_than_30_years)),(1/(1+Discount_rate_for_safety_less_than_30_years)^(H$142-$H$142)))),0)</f>
        <v>1</v>
      </c>
      <c r="I269" s="942">
        <f t="shared" si="85"/>
        <v>0.98522167487684742</v>
      </c>
      <c r="J269" s="942">
        <f t="shared" si="85"/>
        <v>0.9706617486471405</v>
      </c>
      <c r="K269" s="942">
        <f t="shared" si="85"/>
        <v>0.95631699374102519</v>
      </c>
      <c r="L269" s="942">
        <f t="shared" si="85"/>
        <v>0.94218423028672449</v>
      </c>
      <c r="M269" s="942">
        <f t="shared" si="85"/>
        <v>0.92826032540563996</v>
      </c>
      <c r="N269" s="942">
        <f t="shared" si="85"/>
        <v>0.91454219251787205</v>
      </c>
      <c r="O269" s="942">
        <f t="shared" si="85"/>
        <v>0.90102679065800217</v>
      </c>
      <c r="P269" s="942">
        <f t="shared" si="85"/>
        <v>0.88771112380098749</v>
      </c>
      <c r="Q269" s="942">
        <f t="shared" si="85"/>
        <v>0.87459224019801729</v>
      </c>
      <c r="R269" s="942">
        <f t="shared" si="85"/>
        <v>0.86166723172218462</v>
      </c>
      <c r="S269" s="942">
        <f t="shared" si="85"/>
        <v>0.8489332332238273</v>
      </c>
      <c r="T269" s="942">
        <f t="shared" si="85"/>
        <v>0.83638742189539661</v>
      </c>
      <c r="U269" s="942">
        <f t="shared" si="85"/>
        <v>0.82402701664571099</v>
      </c>
      <c r="V269" s="942">
        <f t="shared" si="85"/>
        <v>0.81184927748345925</v>
      </c>
      <c r="W269" s="942">
        <f t="shared" si="85"/>
        <v>0.79985150490981216</v>
      </c>
      <c r="X269" s="942">
        <f t="shared" si="85"/>
        <v>0.78803103932001206</v>
      </c>
      <c r="Y269" s="942">
        <f t="shared" si="85"/>
        <v>0.77638526041380518</v>
      </c>
      <c r="Z269" s="942">
        <f t="shared" si="85"/>
        <v>0.76491158661458636</v>
      </c>
      <c r="AA269" s="942">
        <f t="shared" si="85"/>
        <v>0.7536074744971295</v>
      </c>
      <c r="AB269" s="942">
        <f t="shared" si="85"/>
        <v>0.74247041822377313</v>
      </c>
      <c r="AC269" s="942">
        <f t="shared" si="85"/>
        <v>0.73149794898893916</v>
      </c>
      <c r="AD269" s="942">
        <f t="shared" si="85"/>
        <v>0.72068763447186135</v>
      </c>
      <c r="AE269" s="942">
        <f t="shared" si="85"/>
        <v>0.71003707829740037</v>
      </c>
      <c r="AF269" s="942">
        <f t="shared" si="85"/>
        <v>0.69954391950482808</v>
      </c>
      <c r="AG269" s="942">
        <f t="shared" si="85"/>
        <v>0.68920583202446117</v>
      </c>
      <c r="AH269" s="942">
        <f t="shared" si="85"/>
        <v>0.67902052416203085</v>
      </c>
      <c r="AI269" s="942">
        <f t="shared" si="85"/>
        <v>0.66898573809067086</v>
      </c>
      <c r="AJ269" s="942">
        <f t="shared" si="85"/>
        <v>0.65909924935041486</v>
      </c>
      <c r="AK269" s="942">
        <f t="shared" si="85"/>
        <v>0.64935886635508844</v>
      </c>
      <c r="AL269" s="942">
        <f t="shared" si="85"/>
        <v>0.63976242990649135</v>
      </c>
      <c r="AM269" s="942">
        <f t="shared" si="85"/>
        <v>0.63163954535324851</v>
      </c>
      <c r="AN269" s="942">
        <f t="shared" ref="AN269:BL269" si="86">IFERROR(IF(AN$143&lt;(MIN($BO$20:$BO$83)),1,IF((AN$142-1)&gt;30,(AM269/(1+Discount_rate_for_safety_greater_than_30_years)),(1/(1+Discount_rate_for_safety_less_than_30_years)^(AN$142-$H$142)))),0)</f>
        <v>0.62361979479222052</v>
      </c>
      <c r="AO269" s="942">
        <f t="shared" si="86"/>
        <v>0.61570186875996724</v>
      </c>
      <c r="AP269" s="942">
        <f t="shared" si="86"/>
        <v>0.60788447441893967</v>
      </c>
      <c r="AQ269" s="942">
        <f t="shared" si="86"/>
        <v>0.60016633534638508</v>
      </c>
      <c r="AR269" s="942">
        <f t="shared" si="86"/>
        <v>0.59254619132593356</v>
      </c>
      <c r="AS269" s="942">
        <f t="shared" si="86"/>
        <v>0.58502279814182956</v>
      </c>
      <c r="AT269" s="942">
        <f t="shared" si="86"/>
        <v>0.577594927375777</v>
      </c>
      <c r="AU269" s="942">
        <f t="shared" si="86"/>
        <v>0.57026136620636314</v>
      </c>
      <c r="AV269" s="942">
        <f t="shared" si="86"/>
        <v>0.5630209172110292</v>
      </c>
      <c r="AW269" s="942">
        <f t="shared" si="86"/>
        <v>0.55587239817055578</v>
      </c>
      <c r="AX269" s="942">
        <f t="shared" si="86"/>
        <v>0.54881464187603002</v>
      </c>
      <c r="AY269" s="942">
        <f t="shared" si="86"/>
        <v>0.54184649593826384</v>
      </c>
      <c r="AZ269" s="942">
        <f t="shared" si="86"/>
        <v>0.53496682259963246</v>
      </c>
      <c r="BA269" s="942">
        <f t="shared" si="86"/>
        <v>0.52817449854830123</v>
      </c>
      <c r="BB269" s="942">
        <f t="shared" si="86"/>
        <v>0.52146841473481154</v>
      </c>
      <c r="BC269" s="942">
        <f t="shared" si="86"/>
        <v>0.51484747619099525</v>
      </c>
      <c r="BD269" s="942">
        <f t="shared" si="86"/>
        <v>0.50831060185118893</v>
      </c>
      <c r="BE269" s="942">
        <f t="shared" si="86"/>
        <v>0.50185672437571716</v>
      </c>
      <c r="BF269" s="942">
        <f t="shared" si="86"/>
        <v>0.49548478997661782</v>
      </c>
      <c r="BG269" s="942">
        <f t="shared" si="86"/>
        <v>0.48919375824557965</v>
      </c>
      <c r="BH269" s="942">
        <f t="shared" si="86"/>
        <v>0.48298260198406451</v>
      </c>
      <c r="BI269" s="942">
        <f t="shared" si="86"/>
        <v>0.47685030703558684</v>
      </c>
      <c r="BJ269" s="942">
        <f t="shared" si="86"/>
        <v>0.47079587212012203</v>
      </c>
      <c r="BK269" s="942">
        <f t="shared" si="86"/>
        <v>0.46481830867061785</v>
      </c>
      <c r="BL269" s="942">
        <f t="shared" si="86"/>
        <v>0.45891664067158128</v>
      </c>
      <c r="BM269" s="832"/>
    </row>
    <row r="270" spans="1:65">
      <c r="A270" s="207"/>
      <c r="B270" s="909" t="s">
        <v>768</v>
      </c>
      <c r="C270" s="926"/>
      <c r="D270" s="926"/>
      <c r="E270" s="926"/>
      <c r="F270" s="909"/>
      <c r="G270" s="913" t="s">
        <v>514</v>
      </c>
      <c r="H270" s="936">
        <f ca="1">(H$267-SUM(H$254:H$255))*H268+(SUM(H$254:H$255)*H$269)</f>
        <v>-4.5</v>
      </c>
      <c r="I270" s="936">
        <f t="shared" ref="I270:BL270" ca="1" si="87">(I$267-SUM(I$254:I$255))*I268+(SUM(I$254:I$255)*I$269)</f>
        <v>-4.3478260869565224</v>
      </c>
      <c r="J270" s="936">
        <f t="shared" ca="1" si="87"/>
        <v>-4.2007981516488133</v>
      </c>
      <c r="K270" s="936">
        <f t="shared" ca="1" si="87"/>
        <v>-4.0587421755061008</v>
      </c>
      <c r="L270" s="936">
        <f t="shared" ca="1" si="87"/>
        <v>-3.9214900246435755</v>
      </c>
      <c r="M270" s="936">
        <f t="shared" ca="1" si="87"/>
        <v>466.87412102305166</v>
      </c>
      <c r="N270" s="936">
        <f t="shared" ca="1" si="87"/>
        <v>451.08610726864896</v>
      </c>
      <c r="O270" s="936">
        <f t="shared" ca="1" si="87"/>
        <v>435.83198769917772</v>
      </c>
      <c r="P270" s="936">
        <f t="shared" ca="1" si="87"/>
        <v>421.09370792191095</v>
      </c>
      <c r="Q270" s="936">
        <f t="shared" ca="1" si="87"/>
        <v>406.85382407914102</v>
      </c>
      <c r="R270" s="936">
        <f t="shared" ca="1" si="87"/>
        <v>393.09548220206864</v>
      </c>
      <c r="S270" s="936">
        <f t="shared" ca="1" si="87"/>
        <v>379.80239826286828</v>
      </c>
      <c r="T270" s="936">
        <f t="shared" ca="1" si="87"/>
        <v>366.958838901322</v>
      </c>
      <c r="U270" s="936">
        <f t="shared" ca="1" si="87"/>
        <v>354.54960280320978</v>
      </c>
      <c r="V270" s="936">
        <f t="shared" ca="1" si="87"/>
        <v>342.5600027084152</v>
      </c>
      <c r="W270" s="936">
        <f t="shared" ca="1" si="87"/>
        <v>330.97584802745433</v>
      </c>
      <c r="X270" s="936">
        <f t="shared" ca="1" si="87"/>
        <v>319.78342804584963</v>
      </c>
      <c r="Y270" s="936">
        <f t="shared" ca="1" si="87"/>
        <v>308.96949569647313</v>
      </c>
      <c r="Z270" s="936">
        <f t="shared" ca="1" si="87"/>
        <v>298.52125188065037</v>
      </c>
      <c r="AA270" s="936">
        <f t="shared" ca="1" si="87"/>
        <v>288.426330319469</v>
      </c>
      <c r="AB270" s="936">
        <f t="shared" ca="1" si="87"/>
        <v>278.67278291736136</v>
      </c>
      <c r="AC270" s="936">
        <f t="shared" ca="1" si="87"/>
        <v>269.24906562063904</v>
      </c>
      <c r="AD270" s="936">
        <f t="shared" ca="1" si="87"/>
        <v>260.1440247542406</v>
      </c>
      <c r="AE270" s="936">
        <f t="shared" ca="1" si="87"/>
        <v>251.34688382052235</v>
      </c>
      <c r="AF270" s="936">
        <f t="shared" ca="1" si="87"/>
        <v>242.84723074446609</v>
      </c>
      <c r="AG270" s="936">
        <f t="shared" ca="1" si="87"/>
        <v>234.6350055502088</v>
      </c>
      <c r="AH270" s="936">
        <f t="shared" ca="1" si="87"/>
        <v>226.70048845430802</v>
      </c>
      <c r="AI270" s="936">
        <f t="shared" ca="1" si="87"/>
        <v>219.03428836165025</v>
      </c>
      <c r="AJ270" s="936">
        <f t="shared" ca="1" si="87"/>
        <v>211.62733175038673</v>
      </c>
      <c r="AK270" s="936">
        <f t="shared" ca="1" si="87"/>
        <v>204.47085193274086</v>
      </c>
      <c r="AL270" s="936">
        <f t="shared" ca="1" si="87"/>
        <v>197.55637867897667</v>
      </c>
      <c r="AM270" s="936">
        <f t="shared" ca="1" si="87"/>
        <v>191.8023093970647</v>
      </c>
      <c r="AN270" s="936">
        <f t="shared" ca="1" si="87"/>
        <v>186.21583436608225</v>
      </c>
      <c r="AO270" s="936">
        <f t="shared" ca="1" si="87"/>
        <v>180.79207220007984</v>
      </c>
      <c r="AP270" s="936">
        <f t="shared" ca="1" si="87"/>
        <v>175.5262836893979</v>
      </c>
      <c r="AQ270" s="936">
        <f t="shared" ca="1" si="87"/>
        <v>170.41386765960962</v>
      </c>
      <c r="AR270" s="936">
        <f t="shared" ca="1" si="87"/>
        <v>165.45035695107731</v>
      </c>
      <c r="AS270" s="936">
        <f t="shared" ca="1" si="87"/>
        <v>160.63141451560901</v>
      </c>
      <c r="AT270" s="936">
        <f t="shared" ca="1" si="87"/>
        <v>155.95282962680488</v>
      </c>
      <c r="AU270" s="936">
        <f t="shared" ca="1" si="87"/>
        <v>151.41051420078145</v>
      </c>
      <c r="AV270" s="936">
        <f t="shared" ca="1" si="87"/>
        <v>147.00049922405964</v>
      </c>
      <c r="AW270" s="936">
        <f t="shared" ca="1" si="87"/>
        <v>142.71893128549482</v>
      </c>
      <c r="AX270" s="936">
        <f t="shared" ca="1" si="87"/>
        <v>138.56206920921827</v>
      </c>
      <c r="AY270" s="936">
        <f t="shared" ca="1" si="87"/>
        <v>134.52628078564879</v>
      </c>
      <c r="AZ270" s="936">
        <f t="shared" ca="1" si="87"/>
        <v>130.60803959771727</v>
      </c>
      <c r="BA270" s="936">
        <f t="shared" ca="1" si="87"/>
        <v>126.80392193953134</v>
      </c>
      <c r="BB270" s="936">
        <f t="shared" ca="1" si="87"/>
        <v>123.11060382478769</v>
      </c>
      <c r="BC270" s="936">
        <f t="shared" ca="1" si="87"/>
        <v>119.52485808231815</v>
      </c>
      <c r="BD270" s="936">
        <f t="shared" ca="1" si="87"/>
        <v>116.04355153623122</v>
      </c>
      <c r="BE270" s="936">
        <f t="shared" ca="1" si="87"/>
        <v>112.66364226818564</v>
      </c>
      <c r="BF270" s="936">
        <f t="shared" ca="1" si="87"/>
        <v>109.38217695940354</v>
      </c>
      <c r="BG270" s="936">
        <f t="shared" ca="1" si="87"/>
        <v>106.19628831010051</v>
      </c>
      <c r="BH270" s="936">
        <f t="shared" ca="1" si="87"/>
        <v>103.10319253407818</v>
      </c>
      <c r="BI270" s="936">
        <f t="shared" ca="1" si="87"/>
        <v>100.10018692628948</v>
      </c>
      <c r="BJ270" s="936">
        <f t="shared" ca="1" si="87"/>
        <v>97.184647501251931</v>
      </c>
      <c r="BK270" s="936">
        <f t="shared" ca="1" si="87"/>
        <v>94.354026700244589</v>
      </c>
      <c r="BL270" s="936">
        <f t="shared" ca="1" si="87"/>
        <v>91.605851165286012</v>
      </c>
      <c r="BM270" s="184"/>
    </row>
    <row r="271" spans="1:65" ht="13.5" thickBot="1">
      <c r="A271" s="207"/>
      <c r="B271" s="918" t="s">
        <v>769</v>
      </c>
      <c r="C271" s="918"/>
      <c r="D271" s="918"/>
      <c r="E271" s="918"/>
      <c r="F271" s="919"/>
      <c r="G271" s="920" t="s">
        <v>514</v>
      </c>
      <c r="H271" s="943">
        <f ca="1">+H270</f>
        <v>-4.5</v>
      </c>
      <c r="I271" s="943">
        <f ca="1">+H271+I270</f>
        <v>-8.8478260869565233</v>
      </c>
      <c r="J271" s="943">
        <f ca="1">+I271+J270</f>
        <v>-13.048624238605337</v>
      </c>
      <c r="K271" s="943">
        <f ca="1">+J271+K270</f>
        <v>-17.107366414111439</v>
      </c>
      <c r="L271" s="943">
        <f t="shared" ref="L271:BB271" ca="1" si="88">+K271+L270</f>
        <v>-21.028856438755014</v>
      </c>
      <c r="M271" s="943">
        <f t="shared" ca="1" si="88"/>
        <v>445.84526458429661</v>
      </c>
      <c r="N271" s="943">
        <f t="shared" ca="1" si="88"/>
        <v>896.93137185294563</v>
      </c>
      <c r="O271" s="943">
        <f t="shared" ca="1" si="88"/>
        <v>1332.7633595521233</v>
      </c>
      <c r="P271" s="943">
        <f t="shared" ca="1" si="88"/>
        <v>1753.8570674740342</v>
      </c>
      <c r="Q271" s="943">
        <f t="shared" ca="1" si="88"/>
        <v>2160.7108915531753</v>
      </c>
      <c r="R271" s="943">
        <f t="shared" ca="1" si="88"/>
        <v>2553.8063737552438</v>
      </c>
      <c r="S271" s="943">
        <f t="shared" ca="1" si="88"/>
        <v>2933.6087720181122</v>
      </c>
      <c r="T271" s="943">
        <f t="shared" ca="1" si="88"/>
        <v>3300.5676109194342</v>
      </c>
      <c r="U271" s="943">
        <f t="shared" ca="1" si="88"/>
        <v>3655.117213722644</v>
      </c>
      <c r="V271" s="943">
        <f t="shared" ca="1" si="88"/>
        <v>3997.6772164310592</v>
      </c>
      <c r="W271" s="943">
        <f t="shared" ca="1" si="88"/>
        <v>4328.6530644585137</v>
      </c>
      <c r="X271" s="943">
        <f t="shared" ca="1" si="88"/>
        <v>4648.4364925043628</v>
      </c>
      <c r="Y271" s="943">
        <f t="shared" ca="1" si="88"/>
        <v>4957.405988200836</v>
      </c>
      <c r="Z271" s="943">
        <f t="shared" ca="1" si="88"/>
        <v>5255.9272400814862</v>
      </c>
      <c r="AA271" s="943">
        <f t="shared" ca="1" si="88"/>
        <v>5544.3535704009555</v>
      </c>
      <c r="AB271" s="943">
        <f t="shared" ca="1" si="88"/>
        <v>5823.026353318317</v>
      </c>
      <c r="AC271" s="943">
        <f t="shared" ca="1" si="88"/>
        <v>6092.2754189389561</v>
      </c>
      <c r="AD271" s="943">
        <f t="shared" ca="1" si="88"/>
        <v>6352.4194436931966</v>
      </c>
      <c r="AE271" s="943">
        <f t="shared" ca="1" si="88"/>
        <v>6603.7663275137193</v>
      </c>
      <c r="AF271" s="943">
        <f t="shared" ca="1" si="88"/>
        <v>6846.6135582581855</v>
      </c>
      <c r="AG271" s="943">
        <f t="shared" ca="1" si="88"/>
        <v>7081.2485638083945</v>
      </c>
      <c r="AH271" s="943">
        <f t="shared" ca="1" si="88"/>
        <v>7307.949052262702</v>
      </c>
      <c r="AI271" s="943">
        <f t="shared" ca="1" si="88"/>
        <v>7526.9833406243524</v>
      </c>
      <c r="AJ271" s="943">
        <f t="shared" ca="1" si="88"/>
        <v>7738.6106723747389</v>
      </c>
      <c r="AK271" s="943">
        <f t="shared" ca="1" si="88"/>
        <v>7943.0815243074794</v>
      </c>
      <c r="AL271" s="943">
        <f t="shared" ca="1" si="88"/>
        <v>8140.6379029864565</v>
      </c>
      <c r="AM271" s="943">
        <f t="shared" ca="1" si="88"/>
        <v>8332.4402123835207</v>
      </c>
      <c r="AN271" s="943">
        <f t="shared" ca="1" si="88"/>
        <v>8518.6560467496038</v>
      </c>
      <c r="AO271" s="943">
        <f t="shared" ca="1" si="88"/>
        <v>8699.4481189496837</v>
      </c>
      <c r="AP271" s="943">
        <f t="shared" ca="1" si="88"/>
        <v>8874.9744026390817</v>
      </c>
      <c r="AQ271" s="943">
        <f t="shared" ca="1" si="88"/>
        <v>9045.3882702986921</v>
      </c>
      <c r="AR271" s="943">
        <f t="shared" ca="1" si="88"/>
        <v>9210.8386272497701</v>
      </c>
      <c r="AS271" s="943">
        <f t="shared" ca="1" si="88"/>
        <v>9371.4700417653785</v>
      </c>
      <c r="AT271" s="943">
        <f t="shared" ca="1" si="88"/>
        <v>9527.4228713921839</v>
      </c>
      <c r="AU271" s="943">
        <f t="shared" ca="1" si="88"/>
        <v>9678.833385592965</v>
      </c>
      <c r="AV271" s="943">
        <f t="shared" ca="1" si="88"/>
        <v>9825.8338848170242</v>
      </c>
      <c r="AW271" s="943">
        <f t="shared" ca="1" si="88"/>
        <v>9968.5528161025195</v>
      </c>
      <c r="AX271" s="943">
        <f t="shared" ca="1" si="88"/>
        <v>10107.114885311737</v>
      </c>
      <c r="AY271" s="943">
        <f t="shared" ca="1" si="88"/>
        <v>10241.641166097386</v>
      </c>
      <c r="AZ271" s="943">
        <f t="shared" ca="1" si="88"/>
        <v>10372.249205695103</v>
      </c>
      <c r="BA271" s="943">
        <f t="shared" ca="1" si="88"/>
        <v>10499.053127634634</v>
      </c>
      <c r="BB271" s="943">
        <f t="shared" ca="1" si="88"/>
        <v>10622.163731459421</v>
      </c>
      <c r="BC271" s="943">
        <f t="shared" ref="BC271" ca="1" si="89">+BB271+BC270</f>
        <v>10741.68858954174</v>
      </c>
      <c r="BD271" s="943">
        <f t="shared" ref="BD271" ca="1" si="90">+BC271+BD270</f>
        <v>10857.732141077971</v>
      </c>
      <c r="BE271" s="943">
        <f t="shared" ref="BE271" ca="1" si="91">+BD271+BE270</f>
        <v>10970.395783346157</v>
      </c>
      <c r="BF271" s="943">
        <f t="shared" ref="BF271" ca="1" si="92">+BE271+BF270</f>
        <v>11079.777960305561</v>
      </c>
      <c r="BG271" s="943">
        <f t="shared" ref="BG271" ca="1" si="93">+BF271+BG270</f>
        <v>11185.974248615661</v>
      </c>
      <c r="BH271" s="943">
        <f t="shared" ref="BH271" ca="1" si="94">+BG271+BH270</f>
        <v>11289.077441149739</v>
      </c>
      <c r="BI271" s="943">
        <f t="shared" ref="BI271" ca="1" si="95">+BH271+BI270</f>
        <v>11389.177628076028</v>
      </c>
      <c r="BJ271" s="943">
        <f t="shared" ref="BJ271" ca="1" si="96">+BI271+BJ270</f>
        <v>11486.362275577279</v>
      </c>
      <c r="BK271" s="943">
        <f t="shared" ref="BK271" ca="1" si="97">+BJ271+BK270</f>
        <v>11580.716302277524</v>
      </c>
      <c r="BL271" s="943">
        <f t="shared" ref="BL271" ca="1" si="98">+BK271+BL270</f>
        <v>11672.32215344281</v>
      </c>
      <c r="BM271" s="190"/>
    </row>
    <row r="272" spans="1:65">
      <c r="H272" s="209">
        <v>1</v>
      </c>
      <c r="I272" s="209">
        <v>2</v>
      </c>
      <c r="J272" s="209">
        <v>3</v>
      </c>
      <c r="K272" s="209">
        <v>4</v>
      </c>
      <c r="L272" s="209">
        <v>5</v>
      </c>
      <c r="M272" s="209">
        <v>6</v>
      </c>
      <c r="N272" s="209">
        <v>7</v>
      </c>
      <c r="O272" s="209">
        <v>8</v>
      </c>
      <c r="P272" s="209">
        <v>9</v>
      </c>
      <c r="Q272" s="209">
        <v>10</v>
      </c>
      <c r="R272" s="209">
        <v>11</v>
      </c>
      <c r="S272" s="209">
        <v>12</v>
      </c>
      <c r="T272" s="209">
        <v>13</v>
      </c>
      <c r="U272" s="209">
        <v>14</v>
      </c>
      <c r="V272" s="209">
        <v>15</v>
      </c>
      <c r="W272" s="209">
        <v>16</v>
      </c>
      <c r="X272" s="209">
        <v>17</v>
      </c>
      <c r="Y272" s="209">
        <v>18</v>
      </c>
      <c r="Z272" s="209">
        <v>19</v>
      </c>
      <c r="AA272" s="209">
        <v>20</v>
      </c>
      <c r="AB272" s="209">
        <v>21</v>
      </c>
      <c r="AC272" s="209">
        <v>22</v>
      </c>
      <c r="AD272" s="209">
        <v>23</v>
      </c>
      <c r="AE272" s="209">
        <v>24</v>
      </c>
      <c r="AF272" s="209">
        <v>25</v>
      </c>
      <c r="AG272" s="209">
        <v>26</v>
      </c>
      <c r="AH272" s="209">
        <v>27</v>
      </c>
      <c r="AI272" s="209">
        <v>28</v>
      </c>
      <c r="AJ272" s="209">
        <v>29</v>
      </c>
      <c r="AK272" s="209">
        <v>30</v>
      </c>
      <c r="AL272" s="209">
        <v>31</v>
      </c>
      <c r="AM272" s="209">
        <v>32</v>
      </c>
      <c r="AN272" s="209">
        <v>33</v>
      </c>
      <c r="AO272" s="209">
        <v>34</v>
      </c>
      <c r="AP272" s="209">
        <v>35</v>
      </c>
      <c r="AQ272" s="209">
        <v>36</v>
      </c>
      <c r="AR272" s="209">
        <v>37</v>
      </c>
      <c r="AS272" s="209">
        <v>38</v>
      </c>
      <c r="AT272" s="209">
        <v>39</v>
      </c>
      <c r="AU272" s="209">
        <v>40</v>
      </c>
      <c r="AV272" s="209">
        <v>41</v>
      </c>
      <c r="AW272" s="209">
        <v>42</v>
      </c>
      <c r="AX272" s="209">
        <v>43</v>
      </c>
      <c r="AY272" s="209">
        <v>44</v>
      </c>
      <c r="AZ272" s="209">
        <v>45</v>
      </c>
      <c r="BA272" s="209">
        <v>46</v>
      </c>
      <c r="BB272" s="209">
        <v>47</v>
      </c>
      <c r="BC272" s="209">
        <v>48</v>
      </c>
      <c r="BD272" s="209">
        <v>49</v>
      </c>
      <c r="BE272" s="209">
        <v>50</v>
      </c>
      <c r="BF272" s="209">
        <v>51</v>
      </c>
      <c r="BG272" s="209">
        <v>52</v>
      </c>
      <c r="BH272" s="209">
        <v>53</v>
      </c>
      <c r="BI272" s="209">
        <v>54</v>
      </c>
      <c r="BJ272" s="209">
        <v>55</v>
      </c>
      <c r="BK272" s="209">
        <v>56</v>
      </c>
      <c r="BL272" s="209">
        <v>57</v>
      </c>
    </row>
    <row r="278" spans="8:8">
      <c r="H278" s="141"/>
    </row>
  </sheetData>
  <sheetProtection algorithmName="SHA-512" hashValue="AaGqbQnwODd6ykcc/O2B49qknJ6ZsUAeSwLuxHxyrMHEMpYdf+YAjV9Ko7myDdOccvuRw6e6oJNPgzVMYGUC1Q==" saltValue="vou7fZvC+tZ5+FMNs4YMmQ==" spinCount="100000" sheet="1" formatCells="0" formatColumns="0" formatRows="0" insertHyperlinks="0"/>
  <mergeCells count="89">
    <mergeCell ref="A20:A45"/>
    <mergeCell ref="A16:F18"/>
    <mergeCell ref="J17:N17"/>
    <mergeCell ref="E7:F9"/>
    <mergeCell ref="B7:C7"/>
    <mergeCell ref="O17:S17"/>
    <mergeCell ref="H16:L16"/>
    <mergeCell ref="M16:Q16"/>
    <mergeCell ref="T17:X17"/>
    <mergeCell ref="R16:V16"/>
    <mergeCell ref="W16:AA16"/>
    <mergeCell ref="H17:I17"/>
    <mergeCell ref="AX17:BB17"/>
    <mergeCell ref="Y17:AC17"/>
    <mergeCell ref="AD17:AH17"/>
    <mergeCell ref="AI17:AM17"/>
    <mergeCell ref="BA16:BE16"/>
    <mergeCell ref="A106:G117"/>
    <mergeCell ref="H47:L47"/>
    <mergeCell ref="A47:F49"/>
    <mergeCell ref="A88:G88"/>
    <mergeCell ref="A89:G100"/>
    <mergeCell ref="A85:G86"/>
    <mergeCell ref="A102:G103"/>
    <mergeCell ref="A105:G105"/>
    <mergeCell ref="A70:A83"/>
    <mergeCell ref="A51:A69"/>
    <mergeCell ref="BA47:BE47"/>
    <mergeCell ref="BF47:BJ47"/>
    <mergeCell ref="BK47:BL47"/>
    <mergeCell ref="BC48:BG48"/>
    <mergeCell ref="BH48:BL48"/>
    <mergeCell ref="AL47:AP47"/>
    <mergeCell ref="AQ47:AU47"/>
    <mergeCell ref="AV47:AZ47"/>
    <mergeCell ref="H48:I48"/>
    <mergeCell ref="J48:N48"/>
    <mergeCell ref="O48:S48"/>
    <mergeCell ref="T48:X48"/>
    <mergeCell ref="Y48:AC48"/>
    <mergeCell ref="AD48:AH48"/>
    <mergeCell ref="AI48:AM48"/>
    <mergeCell ref="M47:Q47"/>
    <mergeCell ref="R47:V47"/>
    <mergeCell ref="W47:AA47"/>
    <mergeCell ref="AB47:AF47"/>
    <mergeCell ref="AG47:AK47"/>
    <mergeCell ref="W140:AA140"/>
    <mergeCell ref="AB140:AF140"/>
    <mergeCell ref="BF16:BJ16"/>
    <mergeCell ref="BK16:BL16"/>
    <mergeCell ref="BC17:BG17"/>
    <mergeCell ref="BH17:BL17"/>
    <mergeCell ref="AN48:AR48"/>
    <mergeCell ref="AS48:AW48"/>
    <mergeCell ref="AX48:BB48"/>
    <mergeCell ref="AN17:AR17"/>
    <mergeCell ref="AB16:AF16"/>
    <mergeCell ref="AG16:AK16"/>
    <mergeCell ref="AL16:AP16"/>
    <mergeCell ref="AQ16:AU16"/>
    <mergeCell ref="AS17:AW17"/>
    <mergeCell ref="AV16:AZ16"/>
    <mergeCell ref="A252:A265"/>
    <mergeCell ref="AD141:AH141"/>
    <mergeCell ref="AI141:AM141"/>
    <mergeCell ref="AN141:AR141"/>
    <mergeCell ref="AS141:AW141"/>
    <mergeCell ref="H141:I141"/>
    <mergeCell ref="J141:N141"/>
    <mergeCell ref="O141:S141"/>
    <mergeCell ref="T141:X141"/>
    <mergeCell ref="Y141:AC141"/>
    <mergeCell ref="BF140:BJ140"/>
    <mergeCell ref="BK140:BL140"/>
    <mergeCell ref="BC141:BG141"/>
    <mergeCell ref="BH141:BL141"/>
    <mergeCell ref="A232:A251"/>
    <mergeCell ref="A144:A169"/>
    <mergeCell ref="A170:A225"/>
    <mergeCell ref="BA140:BE140"/>
    <mergeCell ref="AX141:BB141"/>
    <mergeCell ref="AG140:AK140"/>
    <mergeCell ref="AL140:AP140"/>
    <mergeCell ref="AQ140:AU140"/>
    <mergeCell ref="AV140:AZ140"/>
    <mergeCell ref="H140:L140"/>
    <mergeCell ref="M140:Q140"/>
    <mergeCell ref="R140:V140"/>
  </mergeCells>
  <phoneticPr fontId="1" type="noConversion"/>
  <conditionalFormatting sqref="A8:A14">
    <cfRule type="containsText" dxfId="72" priority="6" operator="containsText" text="Not">
      <formula>NOT(ISERROR(SEARCH("Not",A8)))</formula>
    </cfRule>
    <cfRule type="containsText" dxfId="71" priority="7" operator="containsText" text="ready">
      <formula>NOT(ISERROR(SEARCH("ready",A8)))</formula>
    </cfRule>
  </conditionalFormatting>
  <conditionalFormatting sqref="A14">
    <cfRule type="containsText" dxfId="70" priority="4" operator="containsText" text="N/A">
      <formula>NOT(ISERROR(SEARCH("N/A",A14)))</formula>
    </cfRule>
  </conditionalFormatting>
  <conditionalFormatting sqref="C8">
    <cfRule type="cellIs" dxfId="69" priority="8" operator="lessThan">
      <formula>2030</formula>
    </cfRule>
  </conditionalFormatting>
  <conditionalFormatting sqref="C8:C9">
    <cfRule type="cellIs" dxfId="68" priority="13" operator="greaterThan">
      <formula>2030</formula>
    </cfRule>
  </conditionalFormatting>
  <conditionalFormatting sqref="C8:C14">
    <cfRule type="containsText" dxfId="67" priority="9" operator="containsText" text="entered">
      <formula>NOT(ISERROR(SEARCH("entered",C8)))</formula>
    </cfRule>
    <cfRule type="containsText" dxfId="66" priority="10" operator="containsText" text="No">
      <formula>NOT(ISERROR(SEARCH("No",C8)))</formula>
    </cfRule>
  </conditionalFormatting>
  <conditionalFormatting sqref="C9">
    <cfRule type="cellIs" dxfId="65" priority="11" operator="greaterThanOrEqual">
      <formula>2024</formula>
    </cfRule>
  </conditionalFormatting>
  <conditionalFormatting sqref="C10:C14">
    <cfRule type="containsText" dxfId="64" priority="12" operator="containsText" text="Yes">
      <formula>NOT(ISERROR(SEARCH("Yes",C10)))</formula>
    </cfRule>
  </conditionalFormatting>
  <conditionalFormatting sqref="C14">
    <cfRule type="containsText" dxfId="63" priority="5" operator="containsText" text="N/A">
      <formula>NOT(ISERROR(SEARCH("N/A",C14)))</formula>
    </cfRule>
  </conditionalFormatting>
  <conditionalFormatting sqref="C20:C39 C51 C55:C58">
    <cfRule type="expression" dxfId="62" priority="1">
      <formula>NOT($BR20)</formula>
    </cfRule>
  </conditionalFormatting>
  <conditionalFormatting sqref="D170:D231 D267:D271">
    <cfRule type="containsText" dxfId="61" priority="37" operator="containsText" text="Red">
      <formula>NOT(ISERROR(SEARCH("Red",D170)))</formula>
    </cfRule>
    <cfRule type="containsText" dxfId="60" priority="38" operator="containsText" text="Amber">
      <formula>NOT(ISERROR(SEARCH("Amber",D170)))</formula>
    </cfRule>
    <cfRule type="containsText" dxfId="59" priority="39" operator="containsText" text="Green">
      <formula>NOT(ISERROR(SEARCH("Green",D170)))</formula>
    </cfRule>
  </conditionalFormatting>
  <conditionalFormatting sqref="D233:D266">
    <cfRule type="containsText" dxfId="58" priority="31" operator="containsText" text="High">
      <formula>NOT(ISERROR(SEARCH("High",D233)))</formula>
    </cfRule>
    <cfRule type="containsText" dxfId="57" priority="32" operator="containsText" text="Medium">
      <formula>NOT(ISERROR(SEARCH("Medium",D233)))</formula>
    </cfRule>
    <cfRule type="containsText" dxfId="56" priority="33" operator="containsText" text="Low">
      <formula>NOT(ISERROR(SEARCH("Low",D233)))</formula>
    </cfRule>
  </conditionalFormatting>
  <conditionalFormatting sqref="E20:E41 E51:E83">
    <cfRule type="expression" dxfId="55" priority="2">
      <formula>NOT(BQ20)</formula>
    </cfRule>
    <cfRule type="containsText" dxfId="54" priority="45" operator="containsText" text="High">
      <formula>NOT(ISERROR(SEARCH("High",E20)))</formula>
    </cfRule>
    <cfRule type="containsText" dxfId="53" priority="46" operator="containsText" text="Medium">
      <formula>NOT(ISERROR(SEARCH("Medium",E20)))</formula>
    </cfRule>
    <cfRule type="containsText" dxfId="52" priority="47" operator="containsText" text="Low">
      <formula>NOT(ISERROR(SEARCH("Low",E20)))</formula>
    </cfRule>
  </conditionalFormatting>
  <conditionalFormatting sqref="E145:E165">
    <cfRule type="containsText" dxfId="51" priority="34" operator="containsText" text="High">
      <formula>NOT(ISERROR(SEARCH("High",E145)))</formula>
    </cfRule>
    <cfRule type="containsText" dxfId="50" priority="35" operator="containsText" text="Medium">
      <formula>NOT(ISERROR(SEARCH("Medium",E145)))</formula>
    </cfRule>
    <cfRule type="containsText" dxfId="49" priority="36" operator="containsText" text="Low">
      <formula>NOT(ISERROR(SEARCH("Low",E145)))</formula>
    </cfRule>
  </conditionalFormatting>
  <conditionalFormatting sqref="BQ20:BR83">
    <cfRule type="containsText" dxfId="48" priority="3" operator="containsText" text="FALSE">
      <formula>NOT(ISERROR(SEARCH("FALSE",BQ20)))</formula>
    </cfRule>
  </conditionalFormatting>
  <dataValidations count="3">
    <dataValidation type="list" allowBlank="1" showInputMessage="1" showErrorMessage="1" sqref="C20:C39" xr:uid="{54549610-3A68-4951-A100-72B87EC25BC9}">
      <formula1>Project_cost_types</formula1>
    </dataValidation>
    <dataValidation type="list" allowBlank="1" showInputMessage="1" showErrorMessage="1" sqref="E20:E41 E51 E53:E83" xr:uid="{B8F157FF-715D-43FB-9698-2CB7181AF832}">
      <formula1>Data_Confidence_Rating_Options</formula1>
    </dataValidation>
    <dataValidation type="list" allowBlank="1" showInputMessage="1" showErrorMessage="1" sqref="C51 C53:C58" xr:uid="{0059356F-5EA6-4E08-B60B-F1B6060BF885}">
      <formula1>Emissions_scopes</formula1>
    </dataValidation>
  </dataValidations>
  <pageMargins left="0.7" right="0.7" top="0.75" bottom="0.75" header="0.3" footer="0.3"/>
  <pageSetup paperSize="9" orientation="portrait"/>
  <ignoredErrors>
    <ignoredError sqref="D43 D42" numberStoredAsText="1"/>
  </ignoredErrors>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5b117e3-8a72-427a-86e8-2abd2210387f">
      <Terms xmlns="http://schemas.microsoft.com/office/infopath/2007/PartnerControls"/>
    </lcf76f155ced4ddcb4097134ff3c332f>
    <TaxCatchAll xmlns="cadce026-d35b-4a62-a2ee-1436bb44fb55" xsi:nil="true"/>
    <Preview xmlns="35b117e3-8a72-427a-86e8-2abd2210387f" xsi:nil="true"/>
    <Thumbnail xmlns="35b117e3-8a72-427a-86e8-2abd2210387f" xsi:nil="true"/>
    <SharedWithUsers xmlns="f9f36907-376f-4565-8e03-d5dbfca1682b">
      <UserInfo>
        <DisplayName>Selina So - Innovate UK UKRI</DisplayName>
        <AccountId>180</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7BAEDE32EC64D488807FEFC0E4853FD" ma:contentTypeVersion="23" ma:contentTypeDescription="Create a new document." ma:contentTypeScope="" ma:versionID="56fdc9b2d46ba4aebbddad7386caf984">
  <xsd:schema xmlns:xsd="http://www.w3.org/2001/XMLSchema" xmlns:xs="http://www.w3.org/2001/XMLSchema" xmlns:p="http://schemas.microsoft.com/office/2006/metadata/properties" xmlns:ns2="35b117e3-8a72-427a-86e8-2abd2210387f" xmlns:ns3="f9f36907-376f-4565-8e03-d5dbfca1682b" xmlns:ns4="cadce026-d35b-4a62-a2ee-1436bb44fb55" targetNamespace="http://schemas.microsoft.com/office/2006/metadata/properties" ma:root="true" ma:fieldsID="ad67a46917ddc34c29f50e8c02c13088" ns2:_="" ns3:_="" ns4:_="">
    <xsd:import namespace="35b117e3-8a72-427a-86e8-2abd2210387f"/>
    <xsd:import namespace="f9f36907-376f-4565-8e03-d5dbfca1682b"/>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MediaLengthInSeconds" minOccurs="0"/>
                <xsd:element ref="ns2:Thumbnail" minOccurs="0"/>
                <xsd:element ref="ns2:lcf76f155ced4ddcb4097134ff3c332f" minOccurs="0"/>
                <xsd:element ref="ns4:TaxCatchAll" minOccurs="0"/>
                <xsd:element ref="ns2:Preview"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b117e3-8a72-427a-86e8-2abd221038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Thumbnail" ma:index="21" nillable="true" ma:displayName="Thumbnail" ma:format="Thumbnail" ma:internalName="Thumbnail">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Preview" ma:index="25" nillable="true" ma:displayName="Preview" ma:format="Thumbnail" ma:internalName="Preview">
      <xsd:simpleType>
        <xsd:restriction base="dms:Unknown"/>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f36907-376f-4565-8e03-d5dbfca1682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79bdfd44-22ce-4a59-9789-05064dae8d14}" ma:internalName="TaxCatchAll" ma:showField="CatchAllData" ma:web="f9f36907-376f-4565-8e03-d5dbfca168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Y D A A B Q S w M E F A A C A A g A r 1 E / W E d m l i W m A A A A 9 g A A A B I A H A B D b 2 5 m a W c v U G F j a 2 F n Z S 5 4 b W w g o h g A K K A U A A A A A A A A A A A A A A A A A A A A A A A A A A A A h Y 8 x D o I w G I W v Q r r T l m o M I a U k O r h I Y m J i X J t S o R F + D C 2 W u z l 4 J K 8 g R l E 3 x / e 9 b 3 j v f r 3 x b G j q 4 K I 7 a 1 p I U Y Q p C j S o t j B Q p q h 3 x z B G m e B b q U 6 y 1 M E o g 0 0 G W 6 S o c u 6 c E O K 9 x 3 6 G 2 6 4 k j N K I H P L N T l W 6 k e g j m / 9 y a M A 6 C U o j w f e v M Y L h i M 3 x g s W Y c j J B n h v 4 C m z c + 2 x / I F / 1 t e s 7 L T S E 6 y U n U + T k / U E 8 A F B L A w Q U A A I A C A C v U T 9 Y 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r 1 E / W C i K R 7 g O A A A A E Q A A A B M A H A B G b 3 J t d W x h c y 9 T Z W N 0 a W 9 u M S 5 t I K I Y A C i g F A A A A A A A A A A A A A A A A A A A A A A A A A A A A C t O T S 7 J z M 9 T C I b Q h t Y A U E s B A i 0 A F A A C A A g A r 1 E / W E d m l i W m A A A A 9 g A A A B I A A A A A A A A A A A A A A A A A A A A A A E N v b m Z p Z y 9 Q Y W N r Y W d l L n h t b F B L A Q I t A B Q A A g A I A K 9 R P 1 g P y u m r p A A A A O k A A A A T A A A A A A A A A A A A A A A A A P I A A A B b Q 2 9 u d G V u d F 9 U e X B l c 1 0 u e G 1 s U E s B A i 0 A F A A C A A g A r 1 E / W 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H k t a N + c K j x F m d x p v i L T a G o A A A A A A g A A A A A A A 2 Y A A M A A A A A Q A A A A R I b m 6 0 T A L n n / g m X 3 w D V P a w A A A A A E g A A A o A A A A B A A A A D Z V T z + j M 4 8 A c m h D r y R 7 Q b k U A A A A J h y K w O 8 B 7 / 4 W B / 7 L t S n g g r v 0 I h y F H E 7 9 K w x H u K 3 O Y I j m Z w M Y B M T e y p W 1 h G / N x d H 1 7 Y b 1 M w T I I 7 6 v K + I x 2 z W S X l 0 Z s G / j 3 G 1 X M 6 f Y q y 3 S l d J F A A A A L f + d I F l g d X N 1 S G / 4 V + + + 3 a X p M 5 Q < / D a t a M a s h u p > 
</file>

<file path=customXml/itemProps1.xml><?xml version="1.0" encoding="utf-8"?>
<ds:datastoreItem xmlns:ds="http://schemas.openxmlformats.org/officeDocument/2006/customXml" ds:itemID="{BE0BBEA6-1E82-4C7C-94C2-75226D4867E2}"/>
</file>

<file path=customXml/itemProps2.xml><?xml version="1.0" encoding="utf-8"?>
<ds:datastoreItem xmlns:ds="http://schemas.openxmlformats.org/officeDocument/2006/customXml" ds:itemID="{2E79B5B7-0C66-441D-85ED-3C6E5496CE91}"/>
</file>

<file path=customXml/itemProps3.xml><?xml version="1.0" encoding="utf-8"?>
<ds:datastoreItem xmlns:ds="http://schemas.openxmlformats.org/officeDocument/2006/customXml" ds:itemID="{E8D7A6FF-BB23-46F5-836B-63C693B72B2C}"/>
</file>

<file path=customXml/itemProps4.xml><?xml version="1.0" encoding="utf-8"?>
<ds:datastoreItem xmlns:ds="http://schemas.openxmlformats.org/officeDocument/2006/customXml" ds:itemID="{DE65E432-3841-4860-8378-74A5B35DF473}"/>
</file>

<file path=docMetadata/LabelInfo.xml><?xml version="1.0" encoding="utf-8"?>
<clbl:labelList xmlns:clbl="http://schemas.microsoft.com/office/2020/mipLabelMetadata">
  <clbl:label id="{f2fe6bd3-9c4a-485b-ae69-e18820a88130}" enabled="0" method="" siteId="{f2fe6bd3-9c4a-485b-ae69-e18820a88130}"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Kate Jones - TEST Innovate UK UKRI</dc:creator>
  <cp:keywords/>
  <dc:description/>
  <cp:lastModifiedBy>Guljinder Mann (NESO)</cp:lastModifiedBy>
  <cp:revision/>
  <dcterms:created xsi:type="dcterms:W3CDTF">2022-08-23T08:40:26Z</dcterms:created>
  <dcterms:modified xsi:type="dcterms:W3CDTF">2025-02-05T22:25:01Z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0x01010017BAEDE32EC64D488807FEFC0E4853FD</vt:lpwstr>
  </property>
  <property fmtid="{D5CDD505-2E9C-101B-9397-08002B2CF9AE}" pid="3" name="SharedWithUsers">
    <vt:lpwstr>180;#Selina So - Innovate UK UKRI</vt:lpwstr>
  </property>
  <property fmtid="{D5CDD505-2E9C-101B-9397-08002B2CF9AE}" pid="4" name="MediaServiceImageTags">
    <vt:lpwstr/>
  </property>
  <property fmtid="{D5CDD505-2E9C-101B-9397-08002B2CF9AE}" pid="5" name="MSIP_Label_019c027e-33b7-45fc-a572-8ffa5d09ec36_Enabled">
    <vt:lpwstr>true</vt:lpwstr>
  </property>
  <property fmtid="{D5CDD505-2E9C-101B-9397-08002B2CF9AE}" pid="6" name="MSIP_Label_019c027e-33b7-45fc-a572-8ffa5d09ec36_SetDate">
    <vt:lpwstr>2023-03-02T11:53:30Z</vt:lpwstr>
  </property>
  <property fmtid="{D5CDD505-2E9C-101B-9397-08002B2CF9AE}" pid="7" name="MSIP_Label_019c027e-33b7-45fc-a572-8ffa5d09ec36_Method">
    <vt:lpwstr>Standard</vt:lpwstr>
  </property>
  <property fmtid="{D5CDD505-2E9C-101B-9397-08002B2CF9AE}" pid="8" name="MSIP_Label_019c027e-33b7-45fc-a572-8ffa5d09ec36_Name">
    <vt:lpwstr>Internal Use</vt:lpwstr>
  </property>
  <property fmtid="{D5CDD505-2E9C-101B-9397-08002B2CF9AE}" pid="9" name="MSIP_Label_019c027e-33b7-45fc-a572-8ffa5d09ec36_SiteId">
    <vt:lpwstr>031a09bc-a2bf-44df-888e-4e09355b7a24</vt:lpwstr>
  </property>
  <property fmtid="{D5CDD505-2E9C-101B-9397-08002B2CF9AE}" pid="10" name="MSIP_Label_019c027e-33b7-45fc-a572-8ffa5d09ec36_ActionId">
    <vt:lpwstr>848d6fa9-a323-4a0c-a35f-e4245079cb0a</vt:lpwstr>
  </property>
  <property fmtid="{D5CDD505-2E9C-101B-9397-08002B2CF9AE}" pid="11" name="MSIP_Label_019c027e-33b7-45fc-a572-8ffa5d09ec36_ContentBits">
    <vt:lpwstr>2</vt:lpwstr>
  </property>
  <property fmtid="{D5CDD505-2E9C-101B-9397-08002B2CF9AE}" pid="12" name="MSIP_Label_e3dd467b-6e1c-4a01-a8cf-4d5024698f72_Enabled">
    <vt:lpwstr>true</vt:lpwstr>
  </property>
  <property fmtid="{D5CDD505-2E9C-101B-9397-08002B2CF9AE}" pid="13" name="MSIP_Label_e3dd467b-6e1c-4a01-a8cf-4d5024698f72_SetDate">
    <vt:lpwstr>2024-04-08T08:22:42Z</vt:lpwstr>
  </property>
  <property fmtid="{D5CDD505-2E9C-101B-9397-08002B2CF9AE}" pid="14" name="MSIP_Label_e3dd467b-6e1c-4a01-a8cf-4d5024698f72_Method">
    <vt:lpwstr>Privileged</vt:lpwstr>
  </property>
  <property fmtid="{D5CDD505-2E9C-101B-9397-08002B2CF9AE}" pid="15" name="MSIP_Label_e3dd467b-6e1c-4a01-a8cf-4d5024698f72_Name">
    <vt:lpwstr>Business</vt:lpwstr>
  </property>
  <property fmtid="{D5CDD505-2E9C-101B-9397-08002B2CF9AE}" pid="16" name="MSIP_Label_e3dd467b-6e1c-4a01-a8cf-4d5024698f72_SiteId">
    <vt:lpwstr>d540db14-ce3e-4d18-adfb-75a65e88f7d7</vt:lpwstr>
  </property>
  <property fmtid="{D5CDD505-2E9C-101B-9397-08002B2CF9AE}" pid="17" name="MSIP_Label_e3dd467b-6e1c-4a01-a8cf-4d5024698f72_ActionId">
    <vt:lpwstr>3597f9de-b075-4df5-913c-4285a81a623e</vt:lpwstr>
  </property>
  <property fmtid="{D5CDD505-2E9C-101B-9397-08002B2CF9AE}" pid="18" name="MSIP_Label_e3dd467b-6e1c-4a01-a8cf-4d5024698f72_ContentBits">
    <vt:lpwstr>0</vt:lpwstr>
  </property>
</Properties>
</file>